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gu\Dropbox\excel-challange\"/>
    </mc:Choice>
  </mc:AlternateContent>
  <xr:revisionPtr revIDLastSave="0" documentId="13_ncr:1_{8AC5C9D3-C447-4AC2-AFBE-B70520CCCE6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ata" sheetId="1" r:id="rId1"/>
    <sheet name="CategoryPivot" sheetId="5" r:id="rId2"/>
    <sheet name="SubCategoryPivot" sheetId="6" r:id="rId3"/>
    <sheet name="DateConversionVsStatePivot" sheetId="13" r:id="rId4"/>
    <sheet name="BonusCalculation" sheetId="14" r:id="rId5"/>
  </sheets>
  <definedNames>
    <definedName name="_xlnm._FilterDatabase" localSheetId="0" hidden="1">Data!$A$1:$R$4115</definedName>
    <definedName name="_xlcn.WorksheetConnection_DataA1V41151" hidden="1">Data!$A$1:$V$4115</definedName>
  </definedNames>
  <calcPr calcId="191029"/>
  <pivotCaches>
    <pivotCache cacheId="0" r:id="rId6"/>
    <pivotCache cacheId="2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V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B4" i="14"/>
  <c r="C4" i="14"/>
  <c r="D4" i="14"/>
  <c r="D3" i="14"/>
  <c r="C3" i="14"/>
  <c r="B3" i="14"/>
  <c r="E2" i="14"/>
  <c r="D2" i="14"/>
  <c r="C2" i="14"/>
  <c r="B2" i="14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D0121-79F9-4086-9CDA-6270FD07C95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EBFFBE-25A3-4E29-B35E-9DF2A4B110DD}" name="WorksheetConnection_Data!$A$1:$V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V4115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year of create dat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<sst xmlns="http://schemas.openxmlformats.org/spreadsheetml/2006/main" count="24822" uniqueCount="8404">
  <si>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</si>
  <si>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</si>
  <si>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</si>
  <si>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</si>
  <si>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</si>
  <si>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</si>
  <si>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</si>
  <si>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</si>
  <si>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</si>
  <si>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</si>
  <si>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</si>
  <si>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</si>
  <si>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</si>
  <si>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</si>
  <si>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</si>
  <si>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</si>
  <si>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</si>
  <si>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</si>
  <si>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</si>
  <si>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</si>
  <si>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</si>
  <si>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</si>
  <si>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</si>
  <si>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</si>
  <si>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</si>
  <si>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</si>
  <si>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</si>
  <si>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</si>
  <si>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</si>
  <si>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</si>
  <si>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</si>
  <si>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</si>
  <si>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</si>
  <si>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</si>
  <si>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</si>
  <si>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</si>
  <si>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</si>
  <si>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</si>
  <si>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</si>
  <si>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</si>
  <si>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</si>
  <si>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</si>
  <si>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</si>
  <si>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</si>
  <si>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</si>
  <si>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</si>
  <si>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</si>
  <si>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</si>
  <si>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</si>
  <si>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</si>
  <si>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</si>
  <si>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</si>
  <si>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</si>
  <si>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</si>
  <si>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</si>
  <si>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</si>
  <si>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</si>
  <si>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</si>
  <si>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</si>
  <si>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</si>
  <si>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</si>
  <si>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</si>
  <si>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</si>
  <si>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</si>
  <si>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</si>
  <si>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</si>
  <si>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</si>
  <si>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</si>
  <si>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</si>
  <si>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</si>
  <si>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</si>
  <si>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</si>
  <si>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</si>
  <si>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</si>
  <si>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</si>
  <si>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</si>
  <si>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</si>
  <si>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</si>
  <si>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</si>
  <si>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</si>
  <si>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</si>
  <si>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</si>
  <si>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</si>
  <si>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</si>
  <si>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</si>
  <si>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</si>
  <si>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</si>
  <si>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</si>
  <si>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</si>
  <si>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</si>
  <si>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</si>
  <si>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</si>
  <si>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</si>
  <si>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</si>
  <si>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</si>
  <si>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</si>
  <si>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</si>
  <si>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</si>
  <si>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</si>
  <si>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</si>
  <si>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</si>
  <si>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</si>
  <si>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</si>
  <si>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</si>
  <si>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</si>
  <si>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</si>
  <si>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</si>
  <si>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</si>
  <si>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</si>
  <si>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</si>
  <si>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</si>
  <si>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</si>
  <si>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</si>
  <si>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</si>
  <si>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</si>
  <si>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</si>
  <si>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</si>
  <si>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</si>
  <si>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</si>
  <si>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</si>
  <si>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</si>
  <si>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</si>
  <si>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</si>
  <si>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</si>
  <si>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</si>
  <si>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</si>
  <si>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</si>
  <si>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</si>
  <si>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</si>
  <si>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</si>
  <si>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</si>
  <si>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</si>
  <si>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</si>
  <si>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</si>
  <si>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</si>
  <si>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</si>
  <si>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</si>
  <si>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</si>
  <si>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</si>
  <si>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</si>
  <si>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</si>
  <si>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</si>
  <si>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</si>
  <si>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</si>
  <si>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</si>
  <si>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</si>
  <si>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</si>
  <si>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</si>
  <si>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</si>
  <si>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</si>
  <si>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</si>
  <si>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</si>
  <si>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</si>
  <si>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</si>
  <si>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</si>
  <si>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</si>
  <si>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</si>
  <si>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</si>
  <si>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</si>
  <si>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</si>
  <si>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</si>
  <si>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</si>
  <si>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</si>
  <si>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</si>
  <si>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</si>
  <si>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</si>
  <si>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</si>
  <si>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</si>
  <si>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</si>
  <si>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</si>
  <si>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</si>
  <si>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</si>
  <si>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</si>
  <si>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</si>
  <si>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</si>
  <si>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</si>
  <si>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</si>
  <si>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</si>
  <si>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</si>
  <si>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</si>
  <si>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</si>
  <si>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</si>
  <si>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</si>
  <si>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</si>
  <si>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</si>
  <si>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</si>
  <si>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</si>
  <si>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</si>
  <si>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</si>
  <si>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</si>
  <si>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</si>
  <si>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</si>
  <si>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</si>
  <si>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</si>
  <si>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</si>
  <si>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</si>
  <si>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</si>
  <si>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</si>
  <si>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</si>
  <si>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</si>
  <si>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</si>
  <si>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</si>
  <si>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</si>
  <si>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</si>
  <si>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</si>
  <si>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</si>
  <si>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</si>
  <si>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</si>
  <si>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</si>
  <si>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</si>
  <si>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</si>
  <si>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</si>
  <si>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</si>
  <si>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</si>
  <si>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</si>
  <si>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</si>
  <si>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</si>
  <si>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</si>
  <si>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</si>
  <si>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</si>
  <si>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</si>
  <si>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</si>
  <si>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</si>
  <si>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</si>
  <si>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</si>
  <si>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</si>
  <si>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</si>
  <si>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</si>
  <si>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</si>
  <si>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</si>
  <si>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</si>
  <si>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</si>
  <si>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</si>
  <si>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</si>
  <si>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</si>
  <si>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</si>
  <si>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</si>
  <si>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</si>
  <si>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</si>
  <si>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</si>
  <si>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</si>
  <si>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</si>
  <si>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</si>
  <si>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</si>
  <si>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</si>
  <si>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</si>
  <si>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</si>
  <si>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</si>
  <si>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</si>
  <si>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</si>
  <si>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</si>
  <si>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</si>
  <si>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</si>
  <si>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</si>
  <si>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</si>
  <si>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</si>
  <si>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</si>
  <si>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</si>
  <si>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</si>
  <si>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</si>
  <si>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</si>
  <si>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</si>
  <si>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</si>
  <si>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</si>
  <si>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</si>
  <si>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</si>
  <si>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</si>
  <si>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</si>
  <si>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</si>
  <si>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</si>
  <si>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</si>
  <si>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</si>
  <si>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</si>
  <si>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</si>
  <si>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</si>
  <si>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</si>
  <si>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</si>
  <si>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</si>
  <si>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</si>
  <si>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</si>
  <si>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</si>
  <si>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</si>
  <si>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</si>
  <si>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</si>
  <si>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</si>
  <si>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</si>
  <si>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</si>
  <si>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</si>
  <si>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</si>
  <si>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</si>
  <si>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</si>
  <si>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</si>
  <si>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</si>
  <si>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</si>
  <si>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</si>
  <si>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</si>
  <si>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</si>
  <si>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</si>
  <si>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</si>
  <si>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</si>
  <si>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</si>
  <si>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</si>
  <si>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</si>
  <si>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</si>
  <si>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</si>
  <si>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</si>
  <si>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</si>
  <si>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</si>
  <si>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</si>
  <si>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</si>
  <si>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</si>
  <si>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</si>
  <si>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</si>
  <si>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</si>
  <si>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</si>
  <si>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</si>
  <si>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</si>
  <si>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</si>
  <si>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</si>
  <si>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</si>
  <si>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</si>
  <si>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</si>
  <si>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</si>
  <si>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</si>
  <si>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</si>
  <si>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</si>
  <si>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</si>
  <si>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</si>
  <si>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</si>
  <si>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</si>
  <si>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</si>
  <si>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</si>
  <si>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</si>
  <si>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</si>
  <si>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</si>
  <si>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</si>
  <si>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</si>
  <si>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</si>
  <si>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</si>
  <si>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</si>
  <si>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</si>
  <si>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</si>
  <si>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</si>
  <si>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</si>
  <si>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</si>
  <si>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</si>
  <si>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</si>
  <si>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</si>
  <si>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</si>
  <si>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</si>
  <si>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</si>
  <si>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</si>
  <si>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</si>
  <si>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</si>
  <si>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</si>
  <si>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</si>
  <si>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</si>
  <si>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</si>
  <si>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</si>
  <si>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</si>
  <si>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</si>
  <si>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</si>
  <si>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</si>
  <si>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</si>
  <si>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</si>
  <si>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</si>
  <si>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</si>
  <si>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</si>
  <si>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</si>
  <si>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</si>
  <si>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</si>
  <si>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</si>
  <si>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</si>
  <si>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</si>
  <si>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</si>
  <si>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</si>
  <si>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</si>
  <si>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</si>
  <si>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</si>
  <si>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</si>
  <si>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</si>
  <si>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</si>
  <si>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</si>
  <si>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</si>
  <si>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</si>
  <si>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</si>
  <si>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</si>
  <si>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</si>
  <si>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</si>
  <si>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</si>
  <si>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</si>
  <si>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</si>
  <si>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</si>
  <si>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</si>
  <si>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</si>
  <si>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</si>
  <si>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</si>
  <si>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</si>
  <si>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</si>
  <si>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</si>
  <si>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</si>
  <si>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</si>
  <si>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</si>
  <si>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</si>
  <si>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</si>
  <si>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</si>
  <si>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</si>
  <si>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</si>
  <si>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</si>
  <si>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</si>
  <si>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</si>
  <si>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</si>
  <si>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</si>
  <si>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</si>
  <si>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</si>
  <si>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</si>
  <si>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</si>
  <si>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</si>
  <si>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</si>
  <si>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</si>
  <si>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</si>
  <si>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</si>
  <si>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</si>
  <si>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</si>
  <si>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</si>
  <si>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</si>
  <si>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</si>
  <si>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</si>
  <si>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</si>
  <si>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</si>
  <si>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</si>
  <si>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</si>
  <si>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</si>
  <si>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</si>
  <si>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</si>
  <si>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</si>
  <si>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</si>
  <si>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</si>
  <si>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</si>
  <si>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</si>
  <si>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</si>
  <si>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</si>
  <si>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</si>
  <si>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</si>
  <si>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</si>
  <si>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</si>
  <si>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</si>
  <si>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</si>
  <si>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</si>
  <si>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</si>
  <si>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</si>
  <si>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</si>
  <si>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</si>
  <si>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</si>
  <si>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</si>
  <si>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</si>
  <si>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</si>
  <si>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</si>
  <si>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</si>
  <si>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</si>
  <si>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</si>
  <si>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</si>
  <si>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</si>
  <si>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</si>
  <si>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</si>
  <si>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</si>
  <si>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</si>
  <si>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</si>
  <si>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</si>
  <si>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</si>
  <si>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</si>
  <si>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</si>
  <si>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</si>
  <si>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</si>
  <si>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</si>
  <si>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</si>
  <si>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</si>
  <si>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</si>
  <si>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</si>
  <si>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</si>
  <si>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</si>
  <si>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</si>
  <si>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</si>
  <si>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</si>
  <si>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</si>
  <si>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</si>
  <si>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</si>
  <si>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</si>
  <si>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</si>
  <si>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</si>
  <si>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</si>
  <si>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</si>
  <si>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</si>
  <si>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</si>
  <si>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</si>
  <si>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</si>
  <si>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</si>
  <si>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</si>
  <si>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</si>
  <si>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</si>
  <si>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</si>
  <si>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</si>
  <si>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</si>
  <si>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</si>
  <si>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</si>
  <si>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</si>
  <si>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</si>
  <si>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</si>
  <si>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</si>
  <si>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</si>
  <si>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</si>
  <si>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</si>
  <si>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</si>
  <si>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</si>
  <si>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</si>
  <si>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</si>
  <si>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</si>
  <si>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</si>
  <si>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</si>
  <si>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</si>
  <si>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</si>
  <si>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</si>
  <si>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</si>
  <si>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</si>
  <si>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</si>
  <si>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</si>
  <si>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</si>
  <si>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</si>
  <si>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</si>
  <si>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</si>
  <si>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</si>
  <si>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</si>
  <si>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</si>
  <si>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</si>
  <si>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</si>
  <si>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</si>
  <si>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</si>
  <si>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</si>
  <si>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</si>
  <si>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</si>
  <si>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</si>
  <si>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</si>
  <si>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</si>
  <si>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</si>
  <si>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</si>
  <si>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</si>
  <si>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</si>
  <si>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</si>
  <si>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</si>
  <si>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</si>
  <si>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</si>
  <si>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</si>
  <si>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</si>
  <si>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</si>
  <si>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</si>
  <si>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</si>
  <si>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</si>
  <si>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</si>
  <si>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</si>
  <si>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</si>
  <si>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</si>
  <si>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</si>
  <si>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</si>
  <si>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</si>
  <si>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</si>
  <si>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</si>
  <si>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</si>
  <si>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</si>
  <si>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</si>
  <si>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</si>
  <si>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</si>
  <si>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</si>
  <si>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</si>
  <si>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</si>
  <si>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</si>
  <si>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</si>
  <si>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</si>
  <si>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</si>
  <si>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</si>
  <si>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</si>
  <si>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</si>
  <si>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</si>
  <si>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</si>
  <si>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</si>
  <si>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</si>
  <si>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</si>
  <si>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</si>
  <si>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</si>
  <si>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</si>
  <si>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</si>
  <si>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</si>
  <si>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</si>
  <si>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</si>
  <si>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</si>
  <si>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</si>
  <si>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</si>
  <si>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</si>
  <si>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</si>
  <si>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</si>
  <si>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</si>
  <si>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</si>
  <si>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</si>
  <si>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</si>
  <si>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</si>
  <si>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</si>
  <si>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</si>
  <si>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</si>
  <si>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</si>
  <si>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</si>
  <si>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</si>
  <si>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</si>
  <si>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</si>
  <si>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</si>
  <si>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</si>
  <si>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</si>
  <si>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</si>
  <si>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</si>
  <si>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</si>
  <si>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</si>
  <si>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</si>
  <si>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</si>
  <si>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</si>
  <si>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</si>
  <si>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</si>
  <si>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</si>
  <si>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</si>
  <si>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</si>
  <si>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</si>
  <si>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</si>
  <si>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</si>
  <si>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</si>
  <si>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</si>
  <si>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</si>
  <si>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</si>
  <si>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</si>
  <si>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</si>
  <si>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</si>
  <si>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</si>
  <si>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</si>
  <si>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</si>
  <si>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</si>
  <si>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</si>
  <si>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</si>
  <si>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</si>
  <si>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</si>
  <si>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</si>
  <si>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</si>
  <si>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</si>
  <si>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</si>
  <si>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</si>
  <si>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</si>
  <si>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</si>
  <si>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</si>
  <si>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</si>
  <si>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</si>
  <si>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</si>
  <si>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</si>
  <si>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</si>
  <si>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</si>
  <si>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</si>
  <si>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</si>
  <si>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</si>
  <si>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</si>
  <si>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</si>
  <si>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</si>
  <si>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</si>
  <si>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</si>
  <si>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</si>
  <si>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</si>
  <si>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</si>
  <si>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</si>
  <si>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</si>
  <si>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</si>
  <si>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</si>
  <si>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</si>
  <si>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</si>
  <si>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</si>
  <si>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</si>
  <si>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</si>
  <si>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</si>
  <si>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</si>
  <si>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</si>
  <si>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</si>
  <si>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</si>
  <si>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</si>
  <si>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</si>
  <si>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</si>
  <si>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</si>
  <si>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</si>
  <si>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</si>
  <si>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</si>
  <si>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</si>
  <si>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</si>
  <si>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</si>
  <si>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</si>
  <si>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</si>
  <si>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</si>
  <si>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</si>
  <si>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</si>
  <si>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</si>
  <si>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</si>
  <si>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</si>
  <si>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</si>
  <si>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</si>
  <si>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</si>
  <si>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</si>
  <si>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</si>
  <si>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</si>
  <si>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</si>
  <si>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</si>
  <si>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</si>
  <si>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</si>
  <si>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</si>
  <si>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</si>
  <si>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</si>
  <si>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</si>
  <si>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</si>
  <si>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</si>
  <si>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</si>
  <si>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</si>
  <si>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</si>
  <si>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</si>
  <si>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</si>
  <si>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</si>
  <si>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</si>
  <si>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</si>
  <si>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</si>
  <si>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</si>
  <si>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</si>
  <si>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</si>
  <si>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</si>
  <si>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</si>
  <si>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</si>
  <si>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</si>
  <si>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</si>
  <si>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</si>
  <si>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</si>
  <si>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</si>
  <si>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</si>
  <si>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</si>
  <si>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</si>
  <si>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</si>
  <si>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</si>
  <si>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</si>
  <si>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</si>
  <si>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</si>
  <si>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</si>
  <si>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</si>
  <si>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</si>
  <si>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</si>
  <si>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</si>
  <si>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</si>
  <si>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</si>
  <si>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</si>
  <si>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</si>
  <si>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</si>
  <si>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</si>
  <si>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</si>
  <si>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</si>
  <si>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</si>
  <si>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</si>
  <si>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</si>
  <si>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</si>
  <si>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</si>
  <si>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</si>
  <si>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</si>
  <si>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</si>
  <si>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</si>
  <si>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</si>
  <si>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</si>
  <si>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</si>
  <si>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</si>
  <si>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</si>
  <si>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</si>
  <si>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</si>
  <si>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</si>
  <si>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</si>
  <si>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</si>
  <si>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</si>
  <si>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</si>
  <si>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</si>
  <si>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</si>
  <si>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</si>
  <si>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</si>
  <si>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</si>
  <si>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</si>
  <si>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</si>
  <si>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</si>
  <si>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</si>
  <si>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</si>
  <si>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</si>
  <si>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</si>
  <si>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</si>
  <si>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</si>
  <si>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</si>
  <si>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</si>
  <si>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</si>
  <si>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</si>
  <si>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</si>
  <si>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</si>
  <si>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</si>
  <si>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</si>
  <si>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</si>
  <si>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</si>
  <si>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</si>
  <si>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</si>
  <si>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</si>
  <si>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</si>
  <si>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</si>
  <si>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</si>
  <si>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</si>
  <si>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</si>
  <si>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</si>
  <si>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</si>
  <si>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</si>
  <si>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</si>
  <si>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</si>
  <si>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</si>
  <si>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</si>
  <si>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</si>
  <si>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</si>
  <si>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</si>
  <si>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</si>
  <si>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</si>
  <si>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</si>
  <si>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</si>
  <si>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</si>
  <si>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</si>
  <si>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</si>
  <si>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</si>
  <si>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</si>
  <si>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</si>
  <si>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</si>
  <si>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</si>
  <si>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</si>
  <si>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</si>
  <si>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</si>
  <si>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</si>
  <si>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</si>
  <si>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</si>
  <si>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</si>
  <si>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</si>
  <si>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</si>
  <si>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</si>
  <si>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</si>
  <si>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</si>
  <si>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</si>
  <si>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</si>
  <si>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</si>
  <si>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</si>
  <si>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</si>
  <si>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</si>
  <si>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</si>
  <si>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</si>
  <si>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</si>
  <si>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</si>
  <si>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</si>
  <si>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</si>
  <si>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</si>
  <si>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</si>
  <si>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</si>
  <si>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</si>
  <si>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</si>
  <si>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</si>
  <si>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</si>
  <si>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</si>
  <si>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</si>
  <si>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</si>
  <si>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</si>
  <si>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</si>
  <si>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</si>
  <si>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</si>
  <si>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</si>
  <si>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</si>
  <si>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</si>
  <si>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</si>
  <si>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</si>
  <si>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</si>
  <si>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</si>
  <si>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</si>
  <si>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</si>
  <si>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</si>
  <si>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</si>
  <si>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</si>
  <si>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</si>
  <si>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</si>
  <si>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</si>
  <si>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</si>
  <si>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</si>
  <si>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</si>
  <si>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</si>
  <si>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</si>
  <si>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</si>
  <si>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</si>
  <si>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</si>
  <si>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</si>
  <si>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</si>
  <si>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</si>
  <si>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</si>
  <si>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</si>
  <si>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</si>
  <si>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</si>
  <si>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</si>
  <si>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</si>
  <si>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</si>
  <si>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</si>
  <si>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</si>
  <si>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</si>
  <si>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</si>
  <si>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</si>
  <si>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</si>
  <si>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</si>
  <si>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</si>
  <si>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</si>
  <si>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</si>
  <si>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</si>
  <si>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</si>
  <si>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</si>
  <si>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</si>
  <si>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</si>
  <si>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</si>
  <si>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</si>
  <si>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</si>
  <si>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</si>
  <si>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</si>
  <si>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</si>
  <si>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</si>
  <si>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</si>
  <si>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</si>
  <si>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</si>
  <si>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</si>
  <si>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</si>
  <si>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</si>
  <si>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</si>
  <si>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</si>
  <si>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</si>
  <si>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</si>
  <si>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</si>
  <si>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</si>
  <si>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</si>
  <si>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</si>
  <si>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</si>
  <si>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</si>
  <si>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</si>
  <si>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</si>
  <si>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</si>
  <si>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</si>
  <si>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</si>
  <si>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</si>
  <si>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</si>
  <si>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</si>
  <si>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</si>
  <si>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</si>
  <si>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</si>
  <si>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</si>
  <si>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</si>
  <si>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</si>
  <si>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</si>
  <si>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</si>
  <si>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</si>
  <si>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</si>
  <si>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</si>
  <si>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</si>
  <si>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</si>
  <si>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</si>
  <si>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</si>
  <si>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</si>
  <si>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</si>
  <si>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</si>
  <si>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</si>
  <si>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</si>
  <si>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</si>
  <si>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</si>
  <si>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</si>
  <si>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</si>
  <si>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</si>
  <si>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</si>
  <si>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</si>
  <si>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</si>
  <si>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</si>
  <si>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</si>
  <si>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</si>
  <si>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</si>
  <si>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</si>
  <si>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</si>
  <si>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</si>
  <si>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</si>
  <si>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</si>
  <si>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</si>
  <si>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</si>
  <si>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</si>
  <si>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</si>
  <si>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</si>
  <si>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</si>
  <si>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</si>
  <si>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</si>
  <si>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</si>
  <si>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</si>
  <si>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</si>
  <si>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</si>
  <si>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</si>
  <si>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</si>
  <si>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</si>
  <si>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</si>
  <si>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</si>
  <si>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</si>
  <si>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</si>
  <si>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</si>
  <si>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</si>
  <si>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</si>
  <si>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</si>
  <si>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</si>
  <si>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</si>
  <si>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</si>
  <si>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</si>
  <si>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</si>
  <si>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</si>
  <si>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</si>
  <si>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</si>
  <si>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</si>
  <si>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</si>
  <si>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</si>
  <si>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</si>
  <si>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</si>
  <si>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</si>
  <si>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</si>
  <si>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</si>
  <si>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</si>
  <si>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</si>
  <si>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</si>
  <si>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</si>
  <si>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</si>
  <si>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</si>
  <si>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</si>
  <si>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</si>
  <si>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</si>
  <si>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</si>
  <si>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</si>
  <si>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</si>
  <si>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</si>
  <si>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</si>
  <si>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</si>
  <si>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</si>
  <si>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</si>
  <si>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</si>
  <si>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</si>
  <si>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</si>
  <si>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</si>
  <si>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</si>
  <si>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</si>
  <si>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</si>
  <si>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</si>
  <si>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</si>
  <si>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</si>
  <si>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</si>
  <si>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</si>
  <si>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</si>
  <si>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</si>
  <si>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</si>
  <si>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</si>
  <si>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</si>
  <si>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</si>
  <si>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</si>
  <si>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</si>
  <si>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</si>
  <si>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</si>
  <si>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</si>
  <si>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</si>
  <si>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</si>
  <si>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</si>
  <si>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</si>
  <si>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</si>
  <si>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</si>
  <si>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</si>
  <si>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</si>
  <si>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</si>
  <si>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</si>
  <si>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</si>
  <si>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</si>
  <si>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</si>
  <si>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</si>
  <si>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</si>
  <si>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</si>
  <si>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</si>
  <si>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</si>
  <si>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</si>
  <si>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</si>
  <si>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</si>
  <si>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</si>
  <si>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</si>
  <si>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</si>
  <si>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</si>
  <si>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</si>
  <si>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</si>
  <si>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</si>
  <si>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</si>
  <si>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</si>
  <si>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</si>
  <si>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</si>
  <si>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</si>
  <si>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</si>
  <si>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</si>
  <si>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</si>
  <si>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</si>
  <si>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</si>
  <si>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</si>
  <si>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</si>
  <si>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</si>
  <si>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</si>
  <si>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</si>
  <si>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</si>
  <si>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</si>
  <si>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</si>
  <si>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</si>
  <si>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</si>
  <si>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</si>
  <si>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</si>
  <si>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</si>
  <si>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</si>
  <si>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</si>
  <si>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</si>
  <si>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</si>
  <si>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</si>
  <si>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</si>
  <si>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</si>
  <si>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</si>
  <si>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</si>
  <si>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</si>
  <si>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</si>
  <si>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</si>
  <si>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</si>
  <si>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</si>
  <si>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</si>
  <si>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</si>
  <si>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</si>
  <si>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</si>
  <si>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</si>
  <si>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</si>
  <si>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</si>
  <si>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</si>
  <si>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</si>
  <si>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</si>
  <si>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</si>
  <si>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</si>
  <si>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</si>
  <si>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</si>
  <si>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</si>
  <si>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</si>
  <si>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</si>
  <si>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</si>
  <si>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</si>
  <si>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</si>
  <si>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</si>
  <si>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</si>
  <si>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</si>
  <si>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</si>
  <si>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</si>
  <si>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</si>
  <si>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</si>
  <si>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</si>
  <si>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</si>
  <si>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</si>
  <si>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</si>
  <si>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</si>
  <si>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</si>
  <si>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</si>
  <si>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</si>
  <si>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</si>
  <si>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</si>
  <si>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</si>
  <si>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</si>
  <si>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</si>
  <si>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</si>
  <si>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</si>
  <si>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</si>
  <si>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</si>
  <si>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</si>
  <si>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</si>
  <si>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</si>
  <si>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</si>
  <si>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</si>
  <si>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</si>
  <si>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</si>
  <si>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</si>
  <si>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</si>
  <si>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</si>
  <si>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</si>
  <si>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</si>
  <si>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</si>
  <si>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</si>
  <si>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</si>
  <si>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</si>
  <si>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</si>
  <si>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</si>
  <si>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</si>
  <si>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</si>
  <si>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</si>
  <si>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</si>
  <si>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</si>
  <si>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</si>
  <si>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</si>
  <si>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</si>
  <si>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</si>
  <si>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</si>
  <si>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</si>
  <si>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</si>
  <si>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</si>
  <si>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</si>
  <si>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</si>
  <si>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</si>
  <si>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</si>
  <si>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</si>
  <si>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</si>
  <si>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</si>
  <si>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</si>
  <si>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</si>
  <si>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</si>
  <si>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</si>
  <si>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</si>
  <si>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</si>
  <si>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</si>
  <si>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</si>
  <si>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</si>
  <si>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</si>
  <si>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</si>
  <si>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</si>
  <si>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</si>
  <si>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</si>
  <si>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</si>
  <si>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</si>
  <si>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</si>
  <si>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</si>
  <si>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</si>
  <si>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</si>
  <si>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</si>
  <si>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</si>
  <si>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</si>
  <si>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</si>
  <si>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</si>
  <si>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</si>
  <si>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</si>
  <si>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</si>
  <si>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</si>
  <si>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</si>
  <si>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</si>
  <si>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</si>
  <si>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</si>
  <si>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</si>
  <si>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</si>
  <si>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</si>
  <si>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</si>
  <si>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</si>
  <si>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</si>
  <si>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</si>
  <si>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</si>
  <si>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</si>
  <si>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</si>
  <si>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</si>
  <si>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</si>
  <si>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</si>
  <si>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</si>
  <si>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</si>
  <si>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</si>
  <si>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</si>
  <si>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</si>
  <si>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</si>
  <si>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</si>
  <si>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</si>
  <si>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</si>
  <si>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</si>
  <si>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</si>
  <si>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</si>
  <si>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</si>
  <si>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</si>
  <si>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</si>
  <si>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</si>
  <si>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</si>
  <si>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</si>
  <si>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</si>
  <si>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</si>
  <si>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</si>
  <si>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</si>
  <si>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</si>
  <si>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</si>
  <si>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</si>
  <si>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</si>
  <si>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</si>
  <si>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</si>
  <si>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</si>
  <si>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</si>
  <si>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</si>
  <si>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</si>
  <si>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</si>
  <si>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</si>
  <si>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</si>
  <si>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</si>
  <si>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</si>
  <si>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</si>
  <si>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</si>
  <si>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</si>
  <si>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</si>
  <si>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</si>
  <si>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</si>
  <si>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</si>
  <si>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</si>
  <si>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</si>
  <si>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</si>
  <si>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</si>
  <si>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</si>
  <si>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</si>
  <si>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</si>
  <si>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</si>
  <si>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</si>
  <si>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</si>
  <si>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</si>
  <si>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</si>
  <si>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</si>
  <si>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</si>
  <si>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</si>
  <si>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</si>
  <si>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</si>
  <si>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</si>
  <si>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</si>
  <si>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</si>
  <si>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</si>
  <si>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</si>
  <si>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</si>
  <si>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</si>
  <si>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</si>
  <si>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</si>
  <si>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</si>
  <si>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</si>
  <si>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</si>
  <si>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</si>
  <si>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</si>
  <si>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</si>
  <si>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</si>
  <si>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</si>
  <si>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</si>
  <si>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</si>
  <si>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</si>
  <si>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</si>
  <si>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</si>
  <si>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</si>
  <si>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</si>
  <si>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</si>
  <si>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</si>
  <si>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</si>
  <si>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</si>
  <si>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</si>
  <si>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</si>
  <si>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</si>
  <si>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</si>
  <si>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</si>
  <si>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</si>
  <si>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</si>
  <si>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</si>
  <si>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</si>
  <si>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</si>
  <si>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</si>
  <si>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</si>
  <si>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</si>
  <si>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</si>
  <si>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</si>
  <si>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</si>
  <si>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</si>
  <si>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</si>
  <si>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</si>
  <si>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</si>
  <si>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</si>
  <si>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</si>
  <si>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</si>
  <si>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</si>
  <si>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</si>
  <si>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</si>
  <si>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</si>
  <si>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</si>
  <si>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</si>
  <si>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</si>
  <si>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</si>
  <si>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</si>
  <si>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</si>
  <si>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</si>
  <si>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</si>
  <si>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</si>
  <si>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</si>
  <si>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</si>
  <si>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</si>
  <si>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</si>
  <si>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</si>
  <si>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</si>
  <si>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</si>
  <si>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</si>
  <si>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</si>
  <si>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</si>
  <si>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</si>
  <si>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</si>
  <si>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</si>
  <si>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</si>
  <si>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</si>
  <si>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</si>
  <si>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</si>
  <si>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</si>
  <si>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</si>
  <si>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</si>
  <si>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</si>
  <si>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</si>
  <si>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</si>
  <si>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</si>
  <si>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</si>
  <si>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</si>
  <si>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</si>
  <si>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</si>
  <si>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</si>
  <si>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</si>
  <si>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</si>
  <si>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</si>
  <si>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</si>
  <si>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</si>
  <si>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</si>
  <si>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</si>
  <si>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</si>
  <si>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</si>
  <si>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</si>
  <si>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</si>
  <si>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</si>
  <si>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</si>
  <si>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</si>
  <si>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</si>
  <si>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</si>
  <si>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</si>
  <si>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</si>
  <si>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</si>
  <si>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</si>
  <si>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</si>
  <si>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</si>
  <si>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</si>
  <si>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</si>
  <si>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</si>
  <si>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</si>
  <si>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</si>
  <si>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</si>
  <si>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</si>
  <si>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</si>
  <si>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</si>
  <si>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</si>
  <si>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</si>
  <si>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</si>
  <si>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</si>
  <si>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</si>
  <si>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</si>
  <si>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</si>
  <si>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</si>
  <si>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</si>
  <si>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</si>
  <si>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</si>
  <si>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</si>
  <si>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</si>
  <si>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</si>
  <si>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</si>
  <si>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</si>
  <si>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</si>
  <si>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</si>
  <si>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</si>
  <si>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</si>
  <si>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</si>
  <si>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</si>
  <si>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</si>
  <si>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</si>
  <si>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</si>
  <si>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</si>
  <si>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</si>
  <si>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</si>
  <si>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</si>
  <si>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</si>
  <si>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</si>
  <si>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</si>
  <si>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</si>
  <si>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</si>
  <si>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</si>
  <si>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</si>
  <si>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</si>
  <si>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</si>
  <si>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</si>
  <si>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</si>
  <si>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</si>
  <si>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</si>
  <si>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</si>
  <si>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</si>
  <si>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</si>
  <si>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</si>
  <si>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</si>
  <si>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</si>
  <si>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</si>
  <si>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</si>
  <si>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</si>
  <si>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</si>
  <si>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</si>
  <si>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</si>
  <si>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</si>
  <si>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</si>
  <si>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</si>
  <si>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</si>
  <si>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</si>
  <si>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</si>
  <si>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</si>
  <si>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</si>
  <si>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</si>
  <si>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</si>
  <si>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</si>
  <si>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</si>
  <si>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</si>
  <si>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</si>
  <si>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</si>
  <si>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</si>
  <si>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</si>
  <si>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</si>
  <si>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</si>
  <si>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</si>
  <si>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</si>
  <si>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</si>
  <si>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</si>
  <si>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</si>
  <si>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</si>
  <si>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</si>
  <si>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</si>
  <si>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</si>
  <si>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</si>
  <si>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</si>
  <si>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</si>
  <si>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</si>
  <si>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</si>
  <si>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</si>
  <si>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</si>
  <si>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</si>
  <si>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</si>
  <si>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</si>
  <si>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</si>
  <si>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</si>
  <si>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</si>
  <si>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</si>
  <si>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</si>
  <si>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</si>
  <si>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</si>
  <si>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</si>
  <si>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</si>
  <si>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</si>
  <si>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</si>
  <si>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</si>
  <si>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</si>
  <si>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</si>
  <si>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</si>
  <si>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</si>
  <si>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</si>
  <si>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</si>
  <si>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</si>
  <si>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</si>
  <si>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</si>
  <si>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</si>
  <si>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</si>
  <si>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</si>
  <si>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</si>
  <si>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</si>
  <si>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</si>
  <si>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</si>
  <si>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</si>
  <si>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</si>
  <si>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</si>
  <si>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</si>
  <si>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</si>
  <si>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</si>
  <si>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</si>
  <si>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</si>
  <si>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</si>
  <si>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</si>
  <si>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</si>
  <si>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</si>
  <si>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</si>
  <si>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</si>
  <si>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</si>
  <si>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</si>
  <si>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</si>
  <si>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</si>
  <si>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</si>
  <si>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</si>
  <si>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</si>
  <si>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</si>
  <si>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</si>
  <si>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</si>
  <si>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</si>
  <si>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</si>
  <si>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</si>
  <si>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</si>
  <si>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</si>
  <si>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</si>
  <si>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</si>
  <si>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</si>
  <si>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</si>
  <si>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</si>
  <si>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</si>
  <si>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</si>
  <si>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</si>
  <si>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</si>
  <si>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</si>
  <si>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</si>
  <si>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</si>
  <si>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</si>
  <si>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</si>
  <si>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</si>
  <si>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</si>
  <si>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</si>
  <si>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</si>
  <si>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</si>
  <si>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</si>
  <si>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</si>
  <si>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</si>
  <si>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</si>
  <si>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</si>
  <si>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</si>
  <si>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</si>
  <si>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</si>
  <si>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</si>
  <si>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</si>
  <si>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</si>
  <si>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</si>
  <si>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</si>
  <si>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</si>
  <si>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</si>
  <si>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</si>
  <si>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</si>
  <si>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</si>
  <si>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</si>
  <si>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</si>
  <si>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</si>
  <si>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</si>
  <si>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</si>
  <si>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</si>
  <si>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</si>
  <si>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</si>
  <si>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</si>
  <si>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</si>
  <si>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</si>
  <si>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</si>
  <si>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</si>
  <si>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</si>
  <si>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</si>
  <si>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</si>
  <si>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</si>
  <si>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</si>
  <si>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</si>
  <si>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</si>
  <si>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</si>
  <si>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</si>
  <si>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</si>
  <si>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</si>
  <si>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</si>
  <si>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</si>
  <si>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</si>
  <si>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</si>
  <si>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</si>
  <si>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</si>
  <si>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</si>
  <si>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</si>
  <si>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</si>
  <si>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</si>
  <si>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</si>
  <si>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</si>
  <si>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</si>
  <si>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</si>
  <si>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</si>
  <si>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</si>
  <si>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</si>
  <si>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</si>
  <si>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</si>
  <si>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</si>
  <si>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</si>
  <si>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</si>
  <si>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</si>
  <si>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</si>
  <si>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</si>
  <si>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</si>
  <si>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</si>
  <si>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</si>
  <si>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</si>
  <si>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</si>
  <si>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</si>
  <si>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</si>
  <si>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</si>
  <si>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</si>
  <si>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</si>
  <si>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</si>
  <si>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</si>
  <si>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</si>
  <si>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</si>
  <si>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</si>
  <si>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</si>
  <si>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</si>
  <si>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</si>
  <si>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</si>
  <si>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</si>
  <si>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</si>
  <si>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</si>
  <si>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</si>
  <si>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</si>
  <si>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</si>
  <si>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</si>
  <si>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</si>
  <si>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</si>
  <si>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</si>
  <si>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</si>
  <si>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</si>
  <si>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</si>
  <si>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</si>
  <si>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</si>
  <si>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</si>
  <si>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</si>
  <si>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</si>
  <si>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</si>
  <si>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</si>
  <si>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</si>
  <si>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</si>
  <si>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</si>
  <si>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</si>
  <si>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</si>
  <si>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</si>
  <si>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</si>
  <si>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</si>
  <si>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</si>
  <si>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</si>
  <si>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</si>
  <si>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</si>
  <si>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</si>
  <si>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</si>
  <si>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</si>
  <si>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</si>
  <si>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</si>
  <si>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</si>
  <si>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</si>
  <si>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</si>
  <si>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</si>
  <si>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</si>
  <si>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</si>
  <si>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</si>
  <si>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</si>
  <si>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</si>
  <si>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</si>
  <si>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</si>
  <si>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</si>
  <si>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</si>
  <si>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</si>
  <si>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</si>
  <si>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</si>
  <si>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</si>
  <si>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</si>
  <si>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</si>
  <si>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</si>
  <si>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</si>
  <si>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</si>
  <si>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</si>
  <si>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</si>
  <si>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</si>
  <si>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</si>
  <si>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</si>
  <si>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</si>
  <si>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</si>
  <si>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</si>
  <si>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</si>
  <si>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</si>
  <si>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</si>
  <si>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</si>
  <si>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</si>
  <si>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</si>
  <si>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</si>
  <si>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</si>
  <si>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</si>
  <si>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</si>
  <si>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</si>
  <si>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</si>
  <si>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</si>
  <si>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</si>
  <si>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</si>
  <si>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</si>
  <si>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</si>
  <si>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</si>
  <si>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</si>
  <si>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</si>
  <si>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</si>
  <si>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</si>
  <si>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</si>
  <si>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</si>
  <si>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</si>
  <si>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</si>
  <si>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</si>
  <si>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</si>
  <si>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</si>
  <si>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</si>
  <si>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</si>
  <si>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</si>
  <si>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</si>
  <si>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</si>
  <si>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</si>
  <si>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</si>
  <si>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</si>
  <si>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</si>
  <si>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</si>
  <si>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</si>
  <si>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</si>
  <si>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</si>
  <si>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</si>
  <si>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</si>
  <si>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</si>
  <si>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</si>
  <si>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</si>
  <si>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</si>
  <si>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</si>
  <si>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</si>
  <si>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</si>
  <si>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</si>
  <si>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</si>
  <si>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</si>
  <si>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</si>
  <si>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</si>
  <si>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</si>
  <si>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</si>
  <si>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</si>
  <si>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</si>
  <si>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</si>
  <si>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</si>
  <si>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</si>
  <si>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</si>
  <si>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</si>
  <si>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</si>
  <si>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</si>
  <si>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</si>
  <si>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</si>
  <si>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</si>
  <si>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</si>
  <si>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</si>
  <si>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</si>
  <si>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</si>
  <si>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</si>
  <si>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</si>
  <si>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</si>
  <si>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</si>
  <si>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</si>
  <si>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</si>
  <si>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</si>
  <si>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</si>
  <si>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</si>
  <si>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</si>
  <si>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</si>
  <si>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</si>
  <si>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</si>
  <si>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</si>
  <si>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</si>
  <si>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</si>
  <si>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</si>
  <si>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</si>
  <si>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</si>
  <si>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</si>
  <si>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</si>
  <si>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</si>
  <si>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</si>
  <si>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</si>
  <si>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</si>
  <si>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</si>
  <si>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</si>
  <si>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</si>
  <si>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</si>
  <si>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</si>
  <si>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</si>
  <si>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</si>
  <si>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</si>
  <si>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</si>
  <si>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</si>
  <si>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</si>
  <si>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</si>
  <si>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</si>
  <si>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</si>
  <si>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</si>
  <si>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</si>
  <si>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</si>
  <si>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</si>
  <si>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</si>
  <si>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</si>
  <si>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</si>
  <si>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</si>
  <si>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</si>
  <si>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</si>
  <si>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</si>
  <si>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</si>
  <si>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</si>
  <si>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</si>
  <si>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</si>
  <si>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</si>
  <si>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</si>
  <si>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</si>
  <si>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</si>
  <si>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</si>
  <si>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</si>
  <si>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</si>
  <si>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</si>
  <si>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</si>
  <si>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</si>
  <si>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</si>
  <si>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</si>
  <si>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</si>
  <si>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</si>
  <si>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</si>
  <si>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</si>
  <si>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</si>
  <si>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</si>
  <si>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</si>
  <si>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</si>
  <si>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</si>
  <si>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</si>
  <si>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</si>
  <si>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</si>
  <si>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</si>
  <si>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</si>
  <si>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</si>
  <si>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</si>
  <si>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</si>
  <si>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</si>
  <si>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</si>
  <si>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</si>
  <si>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</si>
  <si>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</si>
  <si>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</si>
  <si>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</si>
  <si>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</si>
  <si>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</si>
  <si>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</si>
  <si>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</si>
  <si>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</si>
  <si>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</si>
  <si>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</si>
  <si>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</si>
  <si>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</si>
  <si>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</si>
  <si>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</si>
  <si>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</si>
  <si>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</si>
  <si>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</si>
  <si>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</si>
  <si>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</si>
  <si>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</si>
  <si>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</si>
  <si>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</si>
  <si>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</si>
  <si>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</si>
  <si>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</si>
  <si>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</si>
  <si>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</si>
  <si>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</si>
  <si>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</si>
  <si>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</si>
  <si>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</si>
  <si>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</si>
  <si>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</si>
  <si>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</si>
  <si>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</si>
  <si>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</si>
  <si>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</si>
  <si>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</si>
  <si>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</si>
  <si>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</si>
  <si>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</si>
  <si>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</si>
  <si>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</si>
  <si>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</si>
  <si>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</si>
  <si>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</si>
  <si>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</si>
  <si>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</si>
  <si>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</si>
  <si>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</si>
  <si>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</si>
  <si>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</si>
  <si>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</si>
  <si>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</si>
  <si>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</si>
  <si>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</si>
  <si>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</si>
  <si>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</si>
  <si>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</si>
  <si>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</si>
  <si>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</si>
  <si>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</si>
  <si>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</si>
  <si>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</si>
  <si>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</si>
  <si>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</si>
  <si>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</si>
  <si>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</si>
  <si>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</si>
  <si>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</si>
  <si>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</si>
  <si>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</si>
  <si>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</si>
  <si>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</si>
  <si>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</si>
  <si>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</si>
  <si>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</si>
  <si>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</si>
  <si>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</si>
  <si>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</si>
  <si>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</si>
  <si>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</si>
  <si>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</si>
  <si>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</si>
  <si>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</si>
  <si>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</si>
  <si>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</si>
  <si>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</si>
  <si>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</si>
  <si>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</si>
  <si>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</si>
  <si>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</si>
  <si>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</si>
  <si>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</si>
  <si>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</si>
  <si>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</si>
  <si>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</si>
  <si>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</si>
  <si>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</si>
  <si>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</si>
  <si>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</si>
  <si>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</si>
  <si>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</si>
  <si>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</si>
  <si>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</si>
  <si>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</si>
  <si>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</si>
  <si>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</si>
  <si>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</si>
  <si>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</si>
  <si>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</si>
  <si>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</si>
  <si>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</si>
  <si>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</si>
  <si>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</si>
  <si>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</si>
  <si>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</si>
  <si>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</si>
  <si>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</si>
  <si>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</si>
  <si>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</si>
  <si>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</si>
  <si>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</si>
  <si>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</si>
  <si>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</si>
  <si>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</si>
  <si>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</si>
  <si>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</si>
  <si>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</si>
  <si>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</si>
  <si>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</si>
  <si>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</si>
  <si>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</si>
  <si>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</si>
  <si>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</si>
  <si>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</si>
  <si>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</si>
  <si>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</si>
  <si>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</si>
  <si>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</si>
  <si>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</si>
  <si>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</si>
  <si>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</si>
  <si>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</si>
  <si>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</si>
  <si>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</si>
  <si>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</si>
  <si>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</si>
  <si>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</si>
  <si>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</si>
  <si>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</si>
  <si>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</si>
  <si>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</si>
  <si>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</si>
  <si>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</si>
  <si>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</si>
  <si>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</si>
  <si>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</si>
  <si>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</si>
  <si>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</si>
  <si>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</si>
  <si>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</si>
  <si>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</si>
  <si>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</si>
  <si>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</si>
  <si>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</si>
  <si>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</si>
  <si>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</si>
  <si>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</si>
  <si>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</si>
  <si>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</si>
  <si>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</si>
  <si>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</si>
  <si>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</si>
  <si>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</si>
  <si>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</si>
  <si>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</si>
  <si>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</si>
  <si>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</si>
  <si>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</si>
  <si>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</si>
  <si>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</si>
  <si>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</si>
  <si>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</si>
  <si>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</si>
  <si>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</si>
  <si>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</si>
  <si>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</si>
  <si>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</si>
  <si>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</si>
  <si>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</si>
  <si>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</si>
  <si>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</si>
  <si>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</si>
  <si>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</si>
  <si>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</si>
  <si>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</si>
  <si>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</si>
  <si>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</si>
  <si>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</si>
  <si>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</si>
  <si>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</si>
  <si>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</si>
  <si>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</si>
  <si>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</si>
  <si>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</si>
  <si>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</si>
  <si>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</si>
  <si>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</si>
  <si>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</si>
  <si>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</si>
  <si>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</si>
  <si>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</si>
  <si>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</si>
  <si>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</si>
  <si>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</si>
  <si>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</si>
  <si>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</si>
  <si>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</si>
  <si>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</si>
  <si>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</si>
  <si>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</si>
  <si>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</si>
  <si>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</si>
  <si>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</si>
  <si>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</si>
  <si>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</si>
  <si>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</si>
  <si>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</si>
  <si>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</si>
  <si>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</si>
  <si>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</si>
  <si>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</si>
  <si>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</si>
  <si>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</si>
  <si>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</si>
  <si>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</si>
  <si>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</si>
  <si>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</si>
  <si>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</si>
  <si>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</si>
  <si>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</si>
  <si>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</si>
  <si>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</si>
  <si>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</si>
  <si>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</si>
  <si>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</si>
  <si>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</si>
  <si>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</si>
  <si>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</si>
  <si>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</si>
  <si>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</si>
  <si>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</si>
  <si>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</si>
  <si>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</si>
  <si>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</si>
  <si>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</si>
  <si>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</si>
  <si>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</si>
  <si>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</si>
  <si>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</si>
  <si>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</si>
  <si>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</si>
  <si>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</si>
  <si>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</si>
  <si>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</si>
  <si>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</si>
  <si>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</si>
  <si>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</si>
  <si>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</si>
  <si>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</si>
  <si>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</si>
  <si>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</si>
  <si>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</si>
  <si>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</si>
  <si>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</si>
  <si>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</si>
  <si>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</si>
  <si>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</si>
  <si>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</si>
  <si>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</si>
  <si>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</si>
  <si>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</si>
  <si>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</si>
  <si>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</si>
  <si>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</si>
  <si>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</si>
  <si>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</si>
  <si>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</si>
  <si>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</si>
  <si>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</si>
  <si>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</si>
  <si>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</si>
  <si>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</si>
  <si>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</si>
  <si>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</si>
  <si>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</si>
  <si>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</si>
  <si>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</si>
  <si>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</si>
  <si>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</si>
  <si>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</si>
  <si>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</si>
  <si>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</si>
  <si>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</si>
  <si>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</si>
  <si>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</si>
  <si>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</si>
  <si>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</si>
  <si>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</si>
  <si>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</si>
  <si>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</si>
  <si>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</si>
  <si>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</si>
  <si>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</si>
  <si>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</si>
  <si>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</si>
  <si>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</si>
  <si>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</si>
  <si>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</si>
  <si>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</si>
  <si>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</si>
  <si>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</si>
  <si>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</si>
  <si>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</si>
  <si>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</si>
  <si>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</si>
  <si>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</si>
  <si>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</si>
  <si>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</si>
  <si>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</si>
  <si>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</si>
  <si>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</si>
  <si>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</si>
  <si>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</si>
  <si>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</si>
  <si>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</si>
  <si>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</si>
  <si>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</si>
  <si>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</si>
  <si>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</si>
  <si>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</si>
  <si>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</si>
  <si>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</si>
  <si>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</si>
  <si>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</si>
  <si>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</si>
  <si>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</si>
  <si>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</si>
  <si>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</si>
  <si>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</si>
  <si>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</si>
  <si>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</si>
  <si>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</si>
  <si>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</si>
  <si>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</si>
  <si>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</si>
  <si>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</si>
  <si>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</si>
  <si>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</si>
  <si>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</si>
  <si>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</si>
  <si>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</si>
  <si>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</si>
  <si>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</si>
  <si>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</si>
  <si>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</si>
  <si>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</si>
  <si>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</si>
  <si>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</si>
  <si>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</si>
  <si>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</si>
  <si>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</si>
  <si>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</si>
  <si>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</si>
  <si>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</si>
  <si>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</si>
  <si>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</si>
  <si>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</si>
  <si>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</si>
  <si>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</si>
  <si>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</si>
  <si>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</si>
  <si>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</si>
  <si>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</si>
  <si>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</si>
  <si>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</si>
  <si>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</si>
  <si>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</si>
  <si>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</si>
  <si>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</si>
  <si>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</si>
  <si>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</si>
  <si>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</si>
  <si>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</si>
  <si>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</si>
  <si>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</si>
  <si>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</si>
  <si>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</si>
  <si>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</si>
  <si>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</si>
  <si>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</si>
  <si>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</si>
  <si>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</si>
  <si>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</si>
  <si>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</si>
  <si>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</si>
  <si>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</si>
  <si>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</si>
  <si>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</si>
  <si>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</si>
  <si>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</si>
  <si>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</si>
  <si>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</si>
  <si>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</si>
  <si>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</si>
  <si>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</si>
  <si>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</si>
  <si>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</si>
  <si>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</si>
  <si>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</si>
  <si>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</si>
  <si>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</si>
  <si>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</si>
  <si>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</si>
  <si>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</si>
  <si>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</si>
  <si>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</si>
  <si>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</si>
  <si>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</si>
  <si>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</si>
  <si>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</si>
  <si>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</si>
  <si>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</si>
  <si>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</si>
  <si>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</si>
  <si>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</si>
  <si>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</si>
  <si>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</si>
  <si>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</si>
  <si>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</si>
  <si>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</si>
  <si>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</si>
  <si>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</si>
  <si>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</si>
  <si>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</si>
  <si>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</si>
  <si>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</si>
  <si>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</si>
  <si>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</si>
  <si>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</si>
  <si>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</si>
  <si>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</si>
  <si>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</si>
  <si>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</si>
  <si>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</si>
  <si>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</si>
  <si>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</si>
  <si>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</si>
  <si>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</si>
  <si>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</si>
  <si>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</si>
  <si>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</si>
  <si>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</si>
  <si>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</si>
  <si>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</si>
  <si>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</si>
  <si>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</si>
  <si>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</si>
  <si>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</si>
  <si>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</si>
  <si>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</si>
  <si>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</si>
  <si>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</si>
  <si>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</si>
  <si>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</si>
  <si>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</si>
  <si>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</si>
  <si>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</si>
  <si>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</si>
  <si>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</si>
  <si>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</si>
  <si>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</si>
  <si>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</si>
  <si>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</si>
  <si>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</si>
  <si>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</si>
  <si>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</si>
  <si>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</si>
  <si>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</si>
  <si>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</si>
  <si>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</si>
  <si>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</si>
  <si>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</si>
  <si>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</si>
  <si>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</si>
  <si>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</si>
  <si>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</si>
  <si>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</si>
  <si>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</si>
  <si>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</si>
  <si>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</si>
  <si>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</si>
  <si>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</si>
  <si>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</si>
  <si>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</si>
  <si>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</si>
  <si>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</si>
  <si>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</si>
  <si>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</si>
  <si>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</si>
  <si>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</si>
  <si>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</si>
  <si>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</si>
  <si>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</si>
  <si>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</si>
  <si>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</si>
  <si>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</si>
  <si>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</si>
  <si>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</si>
  <si>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</si>
  <si>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</si>
  <si>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</si>
  <si>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</si>
  <si>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</si>
  <si>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</si>
  <si>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</si>
  <si>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</si>
  <si>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</si>
  <si>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</si>
  <si>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</si>
  <si>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</si>
  <si>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</si>
  <si>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</si>
  <si>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</si>
  <si>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</si>
  <si>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</si>
  <si>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</si>
  <si>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</si>
  <si>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</si>
  <si>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</si>
  <si>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</si>
  <si>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</si>
  <si>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</si>
  <si>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</si>
  <si>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</si>
  <si>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</si>
  <si>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</si>
  <si>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</si>
  <si>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</si>
  <si>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</si>
  <si>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</si>
  <si>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</si>
  <si>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</si>
  <si>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</si>
  <si>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</si>
  <si>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</si>
  <si>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</si>
  <si>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</si>
  <si>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</si>
  <si>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</si>
  <si>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</si>
  <si>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</si>
  <si>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</si>
  <si>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</si>
  <si>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</si>
  <si>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</si>
  <si>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</si>
  <si>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</si>
  <si>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</si>
  <si>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</si>
  <si>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</si>
  <si>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</si>
  <si>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</si>
  <si>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</si>
  <si>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</si>
  <si>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</si>
  <si>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</si>
  <si>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</si>
  <si>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</si>
  <si>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</si>
  <si>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</si>
  <si>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</si>
  <si>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</si>
  <si>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</si>
  <si>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</si>
  <si>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</si>
  <si>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</si>
  <si>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</si>
  <si>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</si>
  <si>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</si>
  <si>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</si>
  <si>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</si>
  <si>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</si>
  <si>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</si>
  <si>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</si>
  <si>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</si>
  <si>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</si>
  <si>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</si>
  <si>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</si>
  <si>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</si>
  <si>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</si>
  <si>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</si>
  <si>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</si>
  <si>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</si>
  <si>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</si>
  <si>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</si>
  <si>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</si>
  <si>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</si>
  <si>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</si>
  <si>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</si>
  <si>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</si>
  <si>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</si>
  <si>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</si>
  <si>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</si>
  <si>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</si>
  <si>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</si>
  <si>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</si>
  <si>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</si>
  <si>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</si>
  <si>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</si>
  <si>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</si>
  <si>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</si>
  <si>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</si>
  <si>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</si>
  <si>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</si>
  <si>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</si>
  <si>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</si>
  <si>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</si>
  <si>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</si>
  <si>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</si>
  <si>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</si>
  <si>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</si>
  <si>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</si>
  <si>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</si>
  <si>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</si>
  <si>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</si>
  <si>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</si>
  <si>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</si>
  <si>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</si>
  <si>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</si>
  <si>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</si>
  <si>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</si>
  <si>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</si>
  <si>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</si>
  <si>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</si>
  <si>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</si>
  <si>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</si>
  <si>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</si>
  <si>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</si>
  <si>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</si>
  <si>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</si>
  <si>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</si>
  <si>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</si>
  <si>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</si>
  <si>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</si>
  <si>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</si>
  <si>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</si>
  <si>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</si>
  <si>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</si>
  <si>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</si>
  <si>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</si>
  <si>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</si>
  <si>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</si>
  <si>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</si>
  <si>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</si>
  <si>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</si>
  <si>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</si>
  <si>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</si>
  <si>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</si>
  <si>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</si>
  <si>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</si>
  <si>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</si>
  <si>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</si>
  <si>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</si>
  <si>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</si>
  <si>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</si>
  <si>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</si>
  <si>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</si>
  <si>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</si>
  <si>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</si>
  <si>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</si>
  <si>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</si>
  <si>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</si>
  <si>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</si>
  <si>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</si>
  <si>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</si>
  <si>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</si>
  <si>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</si>
  <si>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</si>
  <si>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</si>
  <si>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</si>
  <si>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</si>
  <si>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</si>
  <si>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</si>
  <si>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</si>
  <si>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</si>
  <si>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</si>
  <si>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</si>
  <si>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</si>
  <si>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</si>
  <si>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</si>
  <si>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</si>
  <si>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</si>
  <si>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</si>
  <si>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</si>
  <si>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</si>
  <si>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</si>
  <si>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</si>
  <si>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</si>
  <si>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</si>
  <si>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</si>
  <si>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</si>
  <si>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</si>
  <si>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</si>
  <si>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</si>
  <si>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</si>
  <si>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</si>
  <si>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</si>
  <si>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</si>
  <si>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</si>
  <si>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</si>
  <si>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</si>
  <si>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</si>
  <si>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</si>
  <si>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</si>
  <si>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</si>
  <si>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</si>
  <si>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</si>
  <si>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</si>
  <si>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</si>
  <si>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</si>
  <si>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</si>
  <si>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</si>
  <si>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</si>
  <si>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</si>
  <si>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</si>
  <si>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</si>
  <si>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</si>
  <si>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</si>
  <si>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</si>
  <si>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</si>
  <si>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</si>
  <si>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</si>
  <si>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</si>
  <si>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</si>
  <si>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</si>
  <si>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</si>
  <si>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</si>
  <si>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</si>
  <si>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</si>
  <si>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</si>
  <si>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</si>
  <si>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</si>
  <si>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</si>
  <si>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</si>
  <si>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</si>
  <si>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</si>
  <si>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</si>
  <si>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</si>
  <si>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</si>
  <si>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</si>
  <si>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</si>
  <si>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</si>
  <si>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</si>
  <si>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</si>
  <si>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</si>
  <si>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</si>
  <si>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</si>
  <si>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</si>
  <si>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</si>
  <si>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</si>
  <si>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</si>
  <si>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</si>
  <si>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</si>
  <si>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</si>
  <si>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</si>
  <si>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</si>
  <si>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</si>
  <si>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</si>
  <si>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</si>
  <si>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</si>
  <si>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</si>
  <si>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</si>
  <si>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</si>
  <si>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</si>
  <si>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</si>
  <si>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</si>
  <si>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</si>
  <si>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</si>
  <si>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</si>
  <si>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</si>
  <si>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</si>
  <si>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</si>
  <si>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</si>
  <si>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</si>
  <si>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</si>
  <si>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</si>
  <si>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</si>
  <si>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</si>
  <si>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</si>
  <si>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</si>
  <si>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</si>
  <si>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</si>
  <si>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</si>
  <si>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</si>
  <si>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</si>
  <si>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</si>
  <si>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</si>
  <si>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</si>
  <si>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</si>
  <si>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</si>
  <si>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</si>
  <si>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</si>
  <si>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</si>
  <si>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</si>
  <si>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</si>
  <si>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</si>
  <si>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</si>
  <si>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</si>
  <si>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</si>
  <si>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</si>
  <si>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</si>
  <si>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</si>
  <si>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</si>
  <si>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</si>
  <si>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</si>
  <si>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</si>
  <si>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</si>
  <si>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</si>
  <si>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</si>
  <si>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</si>
  <si>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</si>
  <si>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</si>
  <si>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</si>
  <si>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</si>
  <si>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</si>
  <si>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</si>
  <si>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</si>
  <si>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</si>
  <si>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</si>
  <si>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</si>
  <si>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</si>
  <si>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</si>
  <si>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</si>
  <si>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</si>
  <si>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</si>
  <si>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</si>
  <si>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</si>
  <si>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</si>
  <si>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</si>
  <si>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</si>
  <si>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</si>
  <si>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</si>
  <si>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</si>
  <si>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</si>
  <si>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</si>
  <si>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</si>
  <si>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</si>
  <si>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</si>
  <si>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</si>
  <si>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</si>
  <si>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</si>
  <si>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</si>
  <si>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</si>
  <si>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</si>
  <si>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</si>
  <si>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</si>
  <si>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</si>
  <si>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</si>
  <si>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</si>
  <si>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</si>
  <si>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</si>
  <si>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</si>
  <si>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</si>
  <si>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</si>
  <si>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</si>
  <si>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</si>
  <si>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</si>
  <si>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</si>
  <si>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</si>
  <si>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</si>
  <si>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</si>
  <si>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</si>
  <si>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</si>
  <si>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</si>
  <si>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</si>
  <si>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</si>
  <si>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</si>
  <si>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</si>
  <si>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</si>
  <si>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</si>
  <si>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</si>
  <si>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</si>
  <si>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</si>
  <si>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</si>
  <si>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</si>
  <si>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</si>
  <si>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</si>
  <si>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</si>
  <si>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</si>
  <si>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</si>
  <si>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</si>
  <si>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</si>
  <si>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</si>
  <si>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</si>
  <si>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</si>
  <si>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</si>
  <si>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</si>
  <si>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</si>
  <si>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</si>
  <si>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</si>
  <si>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</si>
  <si>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</si>
  <si>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</si>
  <si>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</si>
  <si>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</si>
  <si>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</si>
  <si>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</si>
  <si>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</si>
  <si>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</si>
  <si>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</si>
  <si>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</si>
  <si>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</si>
  <si>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</si>
  <si>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</si>
  <si>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</si>
  <si>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</si>
  <si>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</si>
  <si>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</si>
  <si>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</si>
  <si>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</si>
  <si>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</si>
  <si>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</si>
  <si>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</si>
  <si>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</si>
  <si>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</si>
  <si>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</si>
  <si>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</si>
  <si>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</si>
  <si>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</si>
  <si>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</si>
  <si>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</si>
  <si>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</si>
  <si>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</si>
  <si>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</si>
  <si>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</si>
  <si>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</si>
  <si>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</si>
  <si>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</si>
  <si>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</si>
  <si>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</si>
  <si>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</si>
  <si>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</si>
  <si>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</si>
  <si>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</si>
  <si>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</si>
  <si>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</si>
  <si>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</si>
  <si>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</si>
  <si>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</si>
  <si>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</si>
  <si>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</si>
  <si>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</si>
  <si>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</si>
  <si>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</si>
  <si>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</si>
  <si>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</si>
  <si>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</si>
  <si>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</si>
  <si>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</si>
  <si>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</si>
  <si>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</si>
  <si>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</si>
  <si>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</si>
  <si>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</si>
  <si>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</si>
  <si>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</si>
  <si>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</si>
  <si>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</si>
  <si>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</si>
  <si>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</si>
  <si>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</si>
  <si>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</si>
  <si>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</si>
  <si>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</si>
  <si>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</si>
  <si>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</si>
  <si>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</si>
  <si>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</si>
  <si>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</si>
  <si>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</si>
  <si>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</si>
  <si>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</si>
  <si>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</si>
  <si>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</si>
  <si>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</si>
  <si>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</si>
  <si>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</si>
  <si>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</si>
  <si>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</si>
  <si>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</si>
  <si>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</si>
  <si>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</si>
  <si>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</si>
  <si>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</si>
  <si>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</si>
  <si>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</si>
  <si>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</si>
  <si>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</si>
  <si>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</si>
  <si>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</si>
  <si>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</si>
  <si>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</si>
  <si>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</si>
  <si>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</si>
  <si>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</si>
  <si>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</si>
  <si>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</si>
  <si>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</si>
  <si>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</si>
  <si>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</si>
  <si>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</si>
  <si>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</si>
  <si>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</si>
  <si>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</si>
  <si>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</si>
  <si>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</si>
  <si>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</si>
  <si>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</si>
  <si>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</si>
  <si>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</si>
  <si>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</si>
  <si>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</si>
  <si>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</si>
  <si>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</si>
  <si>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</si>
  <si>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</si>
  <si>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</si>
  <si>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</si>
  <si>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</si>
  <si>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</si>
  <si>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</si>
  <si>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</si>
  <si>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</si>
  <si>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</si>
  <si>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</si>
  <si>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</si>
  <si>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</si>
  <si>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</si>
  <si>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</si>
  <si>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</si>
  <si>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</si>
  <si>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</si>
  <si>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</si>
  <si>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</si>
  <si>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</si>
  <si>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</si>
  <si>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</si>
  <si>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</si>
  <si>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</si>
  <si>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</si>
  <si>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</si>
  <si>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</si>
  <si>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</si>
  <si>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</si>
  <si>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</si>
  <si>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</si>
  <si>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</si>
  <si>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</si>
  <si>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</si>
  <si>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</si>
  <si>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</si>
  <si>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</si>
  <si>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</si>
  <si>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</si>
  <si>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</si>
  <si>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</si>
  <si>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</si>
  <si>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</si>
  <si>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</si>
  <si>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</si>
  <si>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</si>
  <si>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</si>
  <si>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</si>
  <si>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</si>
  <si>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</si>
  <si>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</si>
  <si>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</si>
  <si>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</si>
  <si>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</si>
  <si>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</si>
  <si>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</si>
  <si>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</si>
  <si>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</si>
  <si>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</si>
  <si>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</si>
  <si>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</si>
  <si>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</si>
  <si>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</si>
  <si>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</si>
  <si>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</si>
  <si>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</si>
  <si>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</si>
  <si>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</si>
  <si>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</si>
  <si>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</si>
  <si>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</si>
  <si>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</si>
  <si>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</si>
  <si>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</si>
  <si>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</si>
  <si>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</si>
  <si>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</si>
  <si>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</si>
  <si>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</si>
  <si>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</si>
  <si>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</si>
  <si>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</si>
  <si>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</si>
  <si>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</si>
  <si>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</si>
  <si>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</si>
  <si>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</si>
  <si>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</si>
  <si>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</si>
  <si>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</si>
  <si>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</si>
  <si>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</si>
  <si>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</si>
  <si>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</si>
  <si>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</si>
  <si>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</si>
  <si>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</si>
  <si>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</si>
  <si>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</si>
  <si>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</si>
  <si>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</si>
  <si>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</si>
  <si>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</si>
  <si>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</si>
  <si>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</si>
  <si>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</si>
  <si>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</si>
  <si>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</si>
  <si>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</si>
  <si>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</si>
  <si>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</si>
  <si>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</si>
  <si>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</si>
  <si>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</si>
  <si>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</si>
  <si>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</si>
  <si>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</si>
  <si>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</si>
  <si>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</si>
  <si>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</si>
  <si>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</si>
  <si>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</si>
  <si>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</si>
  <si>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</si>
  <si>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</si>
  <si>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</si>
  <si>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</si>
  <si>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</si>
  <si>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</si>
  <si>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</si>
  <si>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</si>
  <si>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</si>
  <si>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</si>
  <si>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</si>
  <si>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</si>
  <si>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</si>
  <si>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</si>
  <si>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</si>
  <si>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</si>
  <si>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</si>
  <si>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</si>
  <si>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</si>
  <si>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</si>
  <si>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</si>
  <si>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</si>
  <si>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</si>
  <si>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</si>
  <si>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</si>
  <si>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</si>
  <si>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</si>
  <si>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</si>
  <si>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</si>
  <si>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</si>
  <si>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</si>
  <si>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</si>
  <si>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</si>
  <si>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</si>
  <si>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</si>
  <si>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</si>
  <si>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</si>
  <si>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</si>
  <si>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</si>
  <si>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</si>
  <si>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</si>
  <si>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</si>
  <si>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</si>
  <si>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</si>
  <si>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</si>
  <si>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</si>
  <si>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</si>
  <si>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</si>
  <si>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</si>
  <si>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</si>
  <si>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</si>
  <si>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</si>
  <si>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</si>
  <si>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</si>
  <si>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</si>
  <si>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</si>
  <si>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</si>
  <si>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</si>
  <si>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</si>
  <si>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</si>
  <si>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</si>
  <si>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</si>
  <si>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</si>
  <si>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</si>
  <si>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</si>
  <si>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</si>
  <si>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</si>
  <si>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</si>
  <si>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</si>
  <si>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</si>
  <si>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</si>
  <si>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</si>
  <si>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</si>
  <si>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</si>
  <si>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</si>
  <si>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</si>
  <si>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</si>
  <si>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</si>
  <si>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</si>
  <si>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</si>
  <si>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</si>
  <si>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</si>
  <si>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</si>
  <si>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</si>
  <si>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</si>
  <si>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</si>
  <si>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</si>
  <si>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</si>
  <si>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</si>
  <si>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</si>
  <si>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</si>
  <si>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</si>
  <si>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</si>
  <si>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</si>
  <si>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</si>
  <si>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</si>
  <si>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</si>
  <si>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</si>
  <si>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</si>
  <si>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</si>
  <si>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</si>
  <si>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</si>
  <si>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</si>
  <si>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</si>
  <si>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</si>
  <si>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</si>
  <si>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</si>
  <si>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</si>
  <si>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</si>
  <si>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</si>
  <si>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</si>
  <si>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</si>
  <si>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</si>
  <si>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</si>
  <si>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</si>
  <si>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</si>
  <si>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</si>
  <si>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</si>
  <si>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</si>
  <si>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</si>
  <si>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</si>
  <si>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</si>
  <si>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</si>
  <si>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</si>
  <si>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</si>
  <si>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</si>
  <si>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</si>
  <si>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</si>
  <si>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</si>
  <si>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</si>
  <si>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</si>
  <si>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</si>
  <si>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</si>
  <si>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</si>
  <si>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</si>
  <si>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</si>
  <si>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</si>
  <si>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</si>
  <si>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</si>
  <si>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</si>
  <si>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</si>
  <si>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</si>
  <si>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</si>
  <si>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</si>
  <si>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</si>
  <si>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</si>
  <si>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</si>
  <si>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</si>
  <si>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</si>
  <si>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</si>
  <si>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</si>
  <si>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</si>
  <si>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</si>
  <si>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</si>
  <si>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</si>
  <si>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</si>
  <si>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</si>
  <si>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</si>
  <si>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</si>
  <si>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</si>
  <si>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</si>
  <si>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</si>
  <si>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</si>
  <si>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</si>
  <si>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</si>
  <si>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</si>
  <si>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</si>
  <si>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</si>
  <si>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</si>
  <si>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</si>
  <si>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</si>
  <si>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</si>
  <si>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</si>
  <si>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</si>
  <si>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</si>
  <si>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</si>
  <si>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</si>
  <si>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</si>
  <si>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</si>
  <si>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</si>
  <si>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</si>
  <si>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</si>
  <si>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</si>
  <si>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</si>
  <si>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</si>
  <si>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</si>
  <si>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</si>
  <si>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</si>
  <si>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</si>
  <si>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</si>
  <si>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</si>
  <si>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</si>
  <si>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</si>
  <si>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</si>
  <si>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</si>
  <si>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</si>
  <si>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</si>
  <si>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</si>
  <si>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</si>
  <si>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</si>
  <si>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</si>
  <si>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</si>
  <si>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</si>
  <si>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</si>
  <si>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</si>
  <si>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</si>
  <si>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</si>
  <si>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</si>
  <si>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</si>
  <si>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</si>
  <si>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</si>
  <si>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</si>
  <si>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</si>
  <si>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</si>
  <si>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</si>
  <si>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</si>
  <si>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</si>
  <si>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</si>
  <si>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</si>
  <si>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</si>
  <si>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</si>
  <si>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</si>
  <si>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</si>
  <si>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</si>
  <si>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</si>
  <si>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</si>
  <si>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</si>
  <si>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</si>
  <si>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</si>
  <si>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</si>
  <si>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</si>
  <si>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</si>
  <si>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</si>
  <si>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</si>
  <si>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</si>
  <si>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</si>
  <si>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</si>
  <si>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</si>
  <si>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</si>
  <si>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</si>
  <si>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</si>
  <si>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</si>
  <si>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</si>
  <si>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</si>
  <si>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</si>
  <si>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</si>
  <si>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</si>
  <si>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</si>
  <si>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</si>
  <si>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</si>
  <si>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</si>
  <si>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</si>
  <si>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</si>
  <si>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</si>
  <si>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</si>
  <si>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</si>
  <si>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</si>
  <si>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</si>
  <si>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</si>
  <si>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</si>
  <si>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</si>
  <si>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</si>
  <si>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</si>
  <si>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</si>
  <si>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</si>
  <si>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</si>
  <si>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</si>
  <si>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</si>
  <si>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</si>
  <si>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</si>
  <si>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</si>
  <si>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</si>
  <si>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</si>
  <si>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</si>
  <si>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</si>
  <si>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</si>
  <si>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</si>
  <si>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</si>
  <si>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</si>
  <si>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</si>
  <si>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</si>
  <si>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</si>
  <si>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</si>
  <si>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</si>
  <si>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</si>
  <si>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</si>
  <si>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</si>
  <si>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</si>
  <si>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</si>
  <si>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</si>
  <si>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</si>
  <si>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</si>
  <si>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</si>
  <si>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</si>
  <si>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</si>
  <si>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</si>
  <si>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</si>
  <si>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</si>
  <si>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</si>
  <si>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</si>
  <si>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</si>
  <si>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</si>
  <si>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</si>
  <si>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</si>
  <si>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</si>
  <si>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</si>
  <si>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</si>
  <si>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</si>
  <si>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</si>
  <si>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</si>
  <si>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</si>
  <si>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</si>
  <si>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</si>
  <si>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</si>
  <si>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</si>
  <si>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</si>
  <si>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</si>
  <si>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</si>
  <si>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</si>
  <si>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</si>
  <si>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</si>
  <si>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</si>
  <si>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</si>
  <si>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</si>
  <si>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</si>
  <si>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</si>
  <si>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</si>
  <si>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</si>
  <si>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</si>
  <si>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</si>
  <si>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</si>
  <si>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</si>
  <si>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</si>
  <si>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</si>
  <si>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</si>
  <si>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</si>
  <si>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</si>
  <si>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</si>
  <si>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</si>
  <si>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</si>
  <si>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</si>
  <si>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</si>
  <si>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</si>
  <si>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</si>
  <si>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</si>
  <si>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</si>
  <si>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</si>
  <si>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</si>
  <si>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</si>
  <si>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</si>
  <si>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</si>
  <si>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</si>
  <si>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</si>
  <si>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</si>
  <si>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</si>
  <si>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</si>
  <si>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</si>
  <si>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</si>
  <si>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</si>
  <si>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</si>
  <si>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</si>
  <si>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</si>
  <si>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</si>
  <si>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</si>
  <si>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</si>
  <si>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</si>
  <si>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</si>
  <si>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</si>
  <si>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</si>
  <si>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</si>
  <si>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</si>
  <si>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</si>
  <si>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</si>
  <si>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</si>
  <si>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</si>
  <si>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</si>
  <si>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</si>
  <si>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</si>
  <si>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</si>
  <si>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</si>
  <si>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</si>
  <si>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</si>
  <si>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</si>
  <si>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</si>
  <si>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</si>
  <si>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</si>
  <si>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</si>
  <si>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</si>
  <si>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</si>
  <si>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</si>
  <si>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</si>
  <si>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</si>
  <si>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</si>
  <si>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</si>
  <si>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</si>
  <si>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</si>
  <si>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</si>
  <si>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</si>
  <si>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</si>
  <si>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</si>
  <si>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</si>
  <si>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</si>
  <si>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</si>
  <si>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</si>
  <si>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</si>
  <si>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</si>
  <si>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</si>
  <si>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</si>
  <si>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</si>
  <si>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</si>
  <si>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</si>
  <si>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</si>
  <si>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</si>
  <si>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</si>
  <si>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</si>
  <si>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</si>
  <si>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</si>
  <si>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</si>
  <si>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</si>
  <si>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</si>
  <si>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</si>
  <si>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</si>
  <si>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</si>
  <si>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</si>
  <si>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</si>
  <si>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</si>
  <si>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</si>
  <si>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</si>
  <si>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</si>
  <si>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</si>
  <si>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</si>
  <si>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</si>
  <si>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</si>
  <si>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</si>
  <si>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</si>
  <si>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</si>
  <si>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</si>
  <si>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</si>
  <si>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</si>
  <si>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</si>
  <si>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</si>
  <si>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</si>
  <si>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</si>
  <si>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</si>
  <si>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</si>
  <si>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</si>
  <si>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</si>
  <si>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</si>
  <si>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</si>
  <si>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</si>
  <si>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</si>
  <si>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</si>
  <si>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</si>
  <si>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</si>
  <si>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</si>
  <si>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</si>
  <si>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</si>
  <si>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</si>
  <si>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</si>
  <si>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</si>
  <si>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</si>
  <si>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</si>
  <si>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</si>
  <si>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</si>
  <si>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</si>
  <si>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</si>
  <si>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</si>
  <si>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</si>
  <si>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</si>
  <si>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</si>
  <si>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</si>
  <si>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</si>
  <si>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</si>
  <si>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</si>
  <si>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</si>
  <si>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</si>
  <si>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</si>
  <si>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</si>
  <si>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</si>
  <si>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</si>
  <si>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</si>
  <si>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</si>
  <si>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</si>
  <si>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</si>
  <si>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</si>
  <si>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</si>
  <si>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</si>
  <si>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</si>
  <si>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</si>
  <si>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</si>
  <si>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</si>
  <si>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</si>
  <si>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</si>
  <si>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</si>
  <si>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</si>
  <si>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</si>
  <si>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</si>
  <si>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</si>
  <si>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</si>
  <si>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</si>
  <si>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</si>
  <si>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</si>
  <si>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</si>
  <si>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</si>
  <si>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</si>
  <si>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</si>
  <si>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</si>
  <si>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</si>
  <si>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</si>
  <si>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</si>
  <si>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</si>
  <si>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</si>
  <si>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</si>
  <si>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</si>
  <si>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</si>
  <si>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</si>
  <si>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</si>
  <si>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</si>
  <si>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</si>
  <si>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</si>
  <si>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</si>
  <si>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</si>
  <si>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</si>
  <si>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</si>
  <si>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</si>
  <si>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</si>
  <si>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</si>
  <si>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</si>
  <si>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</si>
  <si>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</si>
  <si>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</si>
  <si>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</si>
  <si>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</si>
  <si>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</si>
  <si>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</si>
  <si>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</si>
  <si>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</si>
  <si>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</si>
  <si>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</si>
  <si>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</si>
  <si>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</si>
  <si>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</si>
  <si>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</si>
  <si>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</si>
  <si>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</si>
  <si>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</si>
  <si>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</si>
  <si>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</si>
  <si>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</si>
  <si>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</si>
  <si>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</si>
  <si>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</si>
  <si>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</si>
  <si>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</si>
  <si>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</si>
  <si>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</si>
  <si>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</si>
  <si>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</si>
  <si>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</si>
  <si>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</si>
  <si>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</si>
  <si>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</si>
  <si>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</si>
  <si>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</si>
  <si>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</si>
  <si>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</si>
  <si>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</si>
  <si>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</si>
  <si>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</si>
  <si>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</si>
  <si>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</si>
  <si>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</si>
  <si>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</si>
  <si>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</si>
  <si>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</si>
  <si>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</si>
  <si>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</si>
  <si>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</si>
  <si>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</si>
  <si>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</si>
  <si>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</si>
  <si>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</si>
  <si>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</si>
  <si>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</si>
  <si>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</si>
  <si>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</si>
  <si>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</si>
  <si>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</si>
  <si>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</si>
  <si>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</si>
  <si>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</si>
  <si>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</si>
  <si>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</si>
  <si>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</si>
  <si>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</si>
  <si>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</si>
  <si>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</si>
  <si>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</si>
  <si>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</si>
  <si>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</si>
  <si>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</si>
  <si>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</si>
  <si>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</si>
  <si>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</si>
  <si>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</si>
  <si>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</si>
  <si>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</si>
  <si>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</si>
  <si>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</si>
  <si>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</si>
  <si>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</si>
  <si>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</si>
  <si>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</si>
  <si>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</si>
  <si>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</si>
  <si>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</si>
  <si>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</si>
  <si>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</si>
  <si>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</si>
  <si>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</si>
  <si>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</si>
  <si>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</si>
  <si>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</si>
  <si>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</si>
  <si>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</si>
  <si>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</si>
  <si>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</si>
  <si>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</si>
  <si>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</si>
  <si>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</si>
  <si>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</si>
  <si>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</si>
  <si>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</si>
  <si>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</si>
  <si>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</si>
  <si>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</si>
  <si>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</si>
  <si>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</si>
  <si>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</si>
  <si>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</si>
  <si>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</si>
  <si>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</si>
  <si>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</si>
  <si>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</si>
  <si>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</si>
  <si>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</si>
  <si>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</si>
  <si>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</si>
  <si>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</si>
  <si>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</si>
  <si>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</si>
  <si>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</si>
  <si>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</si>
  <si>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</si>
  <si>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</si>
  <si>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</si>
  <si>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</si>
  <si>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</si>
  <si>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</si>
  <si>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</si>
  <si>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</si>
  <si>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</si>
  <si>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</si>
  <si>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</si>
  <si>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</si>
  <si>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</si>
  <si>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</si>
  <si>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</si>
  <si>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</si>
  <si>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</si>
  <si>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</si>
  <si>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</si>
  <si>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</si>
  <si>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</si>
  <si>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</si>
  <si>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</si>
  <si>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</si>
  <si>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</si>
  <si>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</si>
  <si>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</si>
  <si>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</si>
  <si>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</si>
  <si>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</si>
  <si>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</si>
  <si>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</si>
  <si>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</si>
  <si>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</si>
  <si>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</si>
  <si>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</si>
  <si>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</si>
  <si>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</si>
  <si>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</si>
  <si>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</si>
  <si>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</si>
  <si>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</si>
  <si>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</si>
  <si>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</si>
  <si>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</si>
  <si>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</si>
  <si>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</si>
  <si>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</si>
  <si>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</si>
  <si>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</si>
  <si>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</si>
  <si>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</si>
  <si>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</si>
  <si>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</si>
  <si>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</si>
  <si>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</si>
  <si>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</si>
  <si>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</si>
  <si>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</si>
  <si>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</si>
  <si>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</si>
  <si>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</si>
  <si>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</si>
  <si>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</si>
  <si>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</si>
  <si>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</si>
  <si>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</si>
  <si>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</si>
  <si>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</si>
  <si>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</si>
  <si>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</si>
  <si>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</si>
  <si>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</si>
  <si>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</si>
  <si>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</si>
  <si>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</si>
  <si>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</si>
  <si>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</si>
  <si>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</si>
  <si>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</si>
  <si>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</si>
  <si>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</si>
  <si>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</si>
  <si>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</si>
  <si>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</si>
  <si>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</si>
  <si>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</si>
  <si>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</si>
  <si>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</si>
  <si>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</si>
  <si>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</si>
  <si>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</si>
  <si>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</si>
  <si>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</si>
  <si>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</si>
  <si>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</si>
  <si>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</si>
  <si>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</si>
  <si>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</si>
  <si>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</si>
  <si>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</si>
  <si>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</si>
  <si>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</si>
  <si>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</si>
  <si>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</si>
  <si>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</si>
  <si>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</si>
  <si>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</si>
  <si>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</si>
  <si>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</si>
  <si>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</si>
  <si>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</si>
  <si>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</si>
  <si>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</si>
  <si>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</si>
  <si>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</si>
  <si>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</si>
  <si>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</si>
  <si>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</si>
  <si>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</si>
  <si>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</si>
  <si>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</si>
  <si>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</si>
  <si>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</si>
  <si>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</si>
  <si>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</si>
  <si>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</si>
  <si>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</si>
  <si>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</si>
  <si>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</si>
  <si>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</si>
  <si>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</si>
  <si>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</si>
  <si>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</si>
  <si>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</si>
  <si>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</si>
  <si>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</si>
  <si>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</si>
  <si>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</si>
  <si>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</si>
  <si>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</si>
  <si>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</si>
  <si>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</si>
  <si>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</si>
  <si>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</si>
  <si>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</si>
  <si>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</si>
  <si>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</si>
  <si>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</si>
  <si>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</si>
  <si>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</si>
  <si>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</si>
  <si>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</si>
  <si>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</si>
  <si>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</si>
  <si>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</si>
  <si>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</si>
  <si>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</si>
  <si>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</si>
  <si>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</si>
  <si>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</si>
  <si>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</si>
  <si>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</si>
  <si>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</si>
  <si>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</si>
  <si>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</si>
  <si>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</si>
  <si>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</si>
  <si>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</si>
  <si>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</si>
  <si>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</si>
  <si>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</si>
  <si>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</si>
  <si>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</si>
  <si>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</si>
  <si>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</si>
  <si>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</si>
  <si>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</si>
  <si>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</si>
  <si>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</si>
  <si>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</si>
  <si>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</si>
  <si>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</si>
  <si>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</si>
  <si>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</si>
  <si>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</si>
  <si>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</si>
  <si>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</si>
  <si>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</si>
  <si>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</si>
  <si>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</si>
  <si>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</si>
  <si>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</si>
  <si>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</si>
  <si>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</si>
  <si>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</si>
  <si>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</si>
  <si>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</si>
  <si>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</si>
  <si>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</si>
  <si>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</si>
  <si>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</si>
  <si>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</si>
  <si>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</si>
  <si>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</si>
  <si>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</si>
  <si>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</si>
  <si>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</si>
  <si>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</si>
  <si>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</si>
  <si>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</si>
  <si>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</si>
  <si>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</si>
  <si>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</si>
  <si>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</si>
  <si>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</si>
  <si>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</si>
  <si>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</si>
  <si>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</si>
  <si>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</si>
  <si>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</si>
  <si>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</si>
  <si>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</si>
  <si>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</si>
  <si>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</si>
  <si>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</si>
  <si>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</si>
  <si>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</si>
  <si>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</si>
  <si>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</si>
  <si>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</si>
  <si>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</si>
  <si>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</si>
  <si>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</si>
  <si>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</si>
  <si>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</si>
  <si>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</si>
  <si>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</si>
  <si>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</si>
  <si>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</si>
  <si>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</si>
  <si>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</si>
  <si>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</si>
  <si>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</si>
  <si>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</si>
  <si>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</si>
  <si>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</si>
  <si>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</si>
  <si>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</si>
  <si>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</si>
  <si>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</si>
  <si>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</si>
  <si>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</si>
  <si>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</si>
  <si>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</si>
  <si>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</si>
  <si>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</si>
  <si>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</si>
  <si>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</si>
  <si>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</si>
  <si>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</si>
  <si>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</si>
  <si>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</si>
  <si>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</si>
  <si>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</si>
  <si>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</si>
  <si>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</si>
  <si>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</si>
  <si>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</si>
  <si>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</si>
  <si>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</si>
  <si>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</si>
  <si>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</si>
  <si>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</si>
  <si>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</si>
  <si>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</si>
  <si>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</si>
  <si>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</si>
  <si>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</si>
  <si>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</si>
  <si>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</si>
  <si>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</si>
  <si>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</si>
  <si>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</si>
  <si>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</si>
  <si>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</si>
  <si>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</si>
  <si>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</si>
  <si>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</si>
  <si>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</si>
  <si>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</si>
  <si>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</si>
  <si>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</si>
  <si>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</si>
  <si>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</si>
  <si>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</si>
  <si>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</si>
  <si>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</si>
  <si>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</si>
  <si>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</si>
  <si>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</si>
  <si>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</si>
  <si>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</si>
  <si>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</si>
  <si>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</si>
  <si>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</si>
  <si>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</si>
  <si>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</si>
  <si>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</si>
  <si>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</si>
  <si>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</si>
  <si>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</si>
  <si>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</si>
  <si>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</si>
  <si>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</si>
  <si>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</si>
  <si>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</si>
  <si>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</si>
  <si>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</si>
  <si>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</si>
  <si>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</si>
  <si>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</si>
  <si>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</si>
  <si>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</si>
  <si>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</si>
  <si>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</si>
  <si>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</si>
  <si>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</si>
  <si>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</si>
  <si>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</si>
  <si>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</si>
  <si>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</si>
  <si>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</si>
  <si>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</si>
  <si>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</si>
  <si>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</si>
  <si>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</si>
  <si>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</si>
  <si>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</si>
  <si>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</si>
  <si>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</si>
  <si>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</si>
  <si>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</si>
  <si>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</si>
  <si>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</si>
  <si>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</si>
  <si>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</si>
  <si>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</si>
  <si>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</si>
  <si>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</si>
  <si>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</si>
  <si>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</si>
  <si>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</si>
  <si>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</si>
  <si>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</si>
  <si>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</si>
  <si>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</si>
  <si>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</si>
  <si>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</si>
  <si>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</si>
  <si>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</si>
  <si>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</si>
  <si>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</si>
  <si>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</si>
  <si>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</si>
  <si>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</si>
  <si>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</si>
  <si>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</si>
  <si>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</si>
  <si>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</si>
  <si>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</si>
  <si>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</si>
  <si>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</si>
  <si>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</si>
  <si>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</si>
  <si>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</si>
  <si>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</si>
  <si>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</si>
  <si>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</si>
  <si>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</si>
  <si>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</si>
  <si>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</si>
  <si>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</si>
  <si>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</si>
  <si>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</si>
  <si>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</si>
  <si>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</si>
  <si>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</si>
  <si>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</si>
  <si>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</si>
  <si>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</si>
  <si>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</si>
  <si>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</si>
  <si>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</si>
  <si>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</si>
  <si>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</si>
  <si>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</si>
  <si>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</si>
  <si>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</si>
  <si>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</si>
  <si>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</si>
  <si>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</si>
  <si>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</si>
  <si>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</si>
  <si>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</si>
  <si>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</si>
  <si>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</si>
  <si>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</si>
  <si>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</si>
  <si>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</si>
  <si>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</si>
  <si>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</si>
  <si>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</si>
  <si>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</si>
  <si>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</si>
  <si>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</si>
  <si>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</si>
  <si>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</si>
  <si>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</si>
  <si>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</si>
  <si>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</si>
  <si>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</si>
  <si>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</si>
  <si>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</si>
  <si>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</si>
  <si>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</si>
  <si>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</si>
  <si>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</si>
  <si>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</si>
  <si>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</si>
  <si>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</si>
  <si>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</si>
  <si>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</si>
  <si>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</si>
  <si>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</si>
  <si>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</si>
  <si>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</si>
  <si>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</si>
  <si>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</si>
  <si>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</si>
  <si>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</si>
  <si>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</si>
  <si>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</si>
  <si>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</si>
  <si>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</si>
  <si>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</si>
  <si>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</si>
  <si>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</si>
  <si>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</si>
  <si>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</si>
  <si>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</si>
  <si>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</si>
  <si>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</si>
  <si>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</si>
  <si>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</si>
  <si>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</si>
  <si>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</si>
  <si>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</si>
  <si>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</si>
  <si>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</si>
  <si>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</si>
  <si>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</si>
  <si>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</si>
  <si>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</si>
  <si>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</si>
  <si>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</si>
  <si>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</si>
  <si>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</si>
  <si>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</si>
  <si>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</si>
  <si>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</si>
  <si>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</si>
  <si>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</si>
  <si>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</si>
  <si>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</si>
  <si>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</si>
  <si>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</si>
  <si>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</si>
  <si>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</si>
  <si>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</si>
  <si>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</si>
  <si>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</si>
  <si>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</si>
  <si>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</si>
  <si>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</si>
  <si>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</si>
  <si>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</si>
  <si>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</si>
  <si>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</si>
  <si>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</si>
  <si>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</si>
  <si>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</si>
  <si>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</si>
  <si>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</si>
  <si>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</si>
  <si>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</si>
  <si>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</si>
  <si>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</si>
  <si>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</si>
  <si>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</si>
  <si>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</si>
  <si>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</si>
  <si>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</si>
  <si>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</si>
  <si>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</si>
  <si>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</si>
  <si>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</si>
  <si>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</si>
  <si>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</si>
  <si>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</si>
  <si>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</si>
  <si>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</si>
  <si>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</si>
  <si>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</si>
  <si>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</si>
  <si>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</si>
  <si>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</si>
  <si>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</si>
  <si>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</si>
  <si>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</si>
  <si>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</si>
  <si>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</si>
  <si>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</si>
  <si>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</si>
  <si>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</si>
  <si>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</si>
  <si>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</si>
  <si>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</si>
  <si>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</si>
  <si>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</si>
  <si>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</si>
  <si>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</si>
  <si>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</si>
  <si>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</si>
  <si>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</si>
  <si>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</si>
  <si>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</si>
  <si>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</si>
  <si>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</si>
  <si>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</si>
  <si>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</si>
  <si>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</si>
  <si>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</si>
  <si>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</si>
  <si>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</si>
  <si>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</si>
  <si>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</si>
  <si>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</si>
  <si>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</si>
  <si>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</si>
  <si>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</si>
  <si>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</si>
  <si>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</si>
  <si>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</si>
  <si>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</si>
  <si>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</si>
  <si>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</si>
  <si>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</si>
  <si>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</si>
  <si>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</si>
  <si>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</si>
  <si>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</si>
  <si>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</si>
  <si>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</si>
  <si>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</si>
  <si>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</si>
  <si>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</si>
  <si>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</si>
  <si>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</si>
  <si>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</si>
  <si>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</si>
  <si>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</si>
  <si>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</si>
  <si>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</si>
  <si>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</si>
  <si>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</si>
  <si>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</si>
  <si>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</si>
  <si>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</si>
  <si>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</si>
  <si>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</si>
  <si>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</si>
  <si>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</si>
  <si>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</si>
  <si>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</si>
  <si>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</si>
  <si>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</si>
  <si>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</si>
  <si>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</si>
  <si>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</si>
  <si>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</si>
  <si>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</si>
  <si>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</si>
  <si>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</si>
  <si>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</si>
  <si>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</si>
  <si>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</si>
  <si>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</si>
  <si>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</si>
  <si>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</si>
  <si>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</si>
  <si>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</si>
  <si>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</si>
  <si>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</si>
  <si>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</si>
  <si>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</si>
  <si>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</si>
  <si>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</si>
  <si>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</si>
  <si>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</si>
  <si>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</si>
  <si>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</si>
  <si>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</si>
  <si>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</si>
  <si>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</si>
  <si>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</si>
  <si>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</si>
  <si>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</si>
  <si>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</si>
  <si>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</si>
  <si>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</si>
  <si>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</si>
  <si>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</si>
  <si>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</si>
  <si>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</si>
  <si>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</si>
  <si>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</si>
  <si>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</si>
  <si>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</si>
  <si>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</si>
  <si>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</si>
  <si>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</si>
  <si>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</si>
  <si>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</si>
  <si>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</si>
  <si>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</si>
  <si>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</si>
  <si>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</si>
  <si>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</si>
  <si>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</si>
  <si>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</si>
  <si>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</si>
  <si>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</si>
  <si>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</si>
  <si>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</si>
  <si>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</si>
  <si>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</si>
  <si>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</si>
  <si>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</si>
  <si>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</si>
  <si>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</si>
  <si>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</si>
  <si>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</si>
  <si>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</si>
  <si>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</si>
  <si>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</si>
  <si>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</si>
  <si>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</si>
  <si>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</si>
  <si>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</si>
  <si>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</si>
  <si>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</si>
  <si>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</si>
  <si>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</si>
  <si>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</si>
  <si>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</si>
  <si>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</si>
  <si>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</si>
  <si>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</si>
  <si>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</si>
  <si>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</si>
  <si>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</si>
  <si>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</si>
  <si>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</si>
  <si>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</si>
  <si>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</si>
  <si>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</si>
  <si>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</si>
  <si>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</si>
  <si>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</si>
  <si>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</si>
  <si>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</si>
  <si>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</si>
  <si>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</si>
  <si>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</si>
  <si>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</si>
  <si>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</si>
  <si>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</si>
  <si>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</si>
  <si>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</si>
  <si>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</si>
  <si>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</si>
  <si>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</si>
  <si>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</si>
  <si>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</si>
  <si>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</si>
  <si>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</si>
  <si>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</si>
  <si>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</si>
  <si>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</si>
  <si>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</si>
  <si>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</si>
  <si>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</si>
  <si>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</si>
  <si>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</si>
  <si>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</si>
  <si>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</si>
  <si>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</si>
  <si>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</si>
  <si>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</si>
  <si>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</si>
  <si>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</si>
  <si>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</si>
  <si>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</si>
  <si>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</si>
  <si>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</si>
  <si>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</si>
  <si>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</si>
  <si>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</si>
  <si>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</si>
  <si>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</si>
  <si>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</si>
  <si>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</si>
  <si>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</si>
  <si>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</si>
  <si>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</si>
  <si>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</si>
  <si>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</si>
  <si>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</si>
  <si>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</si>
  <si>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</si>
  <si>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</si>
  <si>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</si>
  <si>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</si>
  <si>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</si>
  <si>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</si>
  <si>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</si>
  <si>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</si>
  <si>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</si>
  <si>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</si>
  <si>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</si>
  <si>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</si>
  <si>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</si>
  <si>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</si>
  <si>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</si>
  <si>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</si>
  <si>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</si>
  <si>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</si>
  <si>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</si>
  <si>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</si>
  <si>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</si>
  <si>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</si>
  <si>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</si>
  <si>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</si>
  <si>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</si>
  <si>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</si>
  <si>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</si>
  <si>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</si>
  <si>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</si>
  <si>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</si>
  <si>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</si>
  <si>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</si>
  <si>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</si>
  <si>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</si>
  <si>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</si>
  <si>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</si>
  <si>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</si>
  <si>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</si>
  <si>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</si>
  <si>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</si>
  <si>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</si>
  <si>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</si>
  <si>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</si>
  <si>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</si>
  <si>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</si>
  <si>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</si>
  <si>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</si>
  <si>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</si>
  <si>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</si>
  <si>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</si>
  <si>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</si>
  <si>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</si>
  <si>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</si>
  <si>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</si>
  <si>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</si>
  <si>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</si>
  <si>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</si>
  <si>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</si>
  <si>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</si>
  <si>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</si>
  <si>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</si>
  <si>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</si>
  <si>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</si>
  <si>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</si>
  <si>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</si>
  <si>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</si>
  <si>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</si>
  <si>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</si>
  <si>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</si>
  <si>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</si>
  <si>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</si>
  <si>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</si>
  <si>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</si>
  <si>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</si>
  <si>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</si>
  <si>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</si>
  <si>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</si>
  <si>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</si>
  <si>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</si>
  <si>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</si>
  <si>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</si>
  <si>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</si>
  <si>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</si>
  <si>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</si>
  <si>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</si>
  <si>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</si>
  <si>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</si>
  <si>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</si>
  <si>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</si>
  <si>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</si>
  <si>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</si>
  <si>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</si>
  <si>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</si>
  <si>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</si>
  <si>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</si>
  <si>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</si>
  <si>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</si>
  <si>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</si>
  <si>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</si>
  <si>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</si>
  <si>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</si>
  <si>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</si>
  <si>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</si>
  <si>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</si>
  <si>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</si>
  <si>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</si>
  <si>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</si>
  <si>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</si>
  <si>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</si>
  <si>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</si>
  <si>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</si>
  <si>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</si>
  <si>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</si>
  <si>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</si>
  <si>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</si>
  <si>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</si>
  <si>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</si>
  <si>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</si>
  <si>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</si>
  <si>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</si>
  <si>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</si>
  <si>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</si>
  <si>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</si>
  <si>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</si>
  <si>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</si>
  <si>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</si>
  <si>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</si>
  <si>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</si>
  <si>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</si>
  <si>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</si>
  <si>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</si>
  <si>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</si>
  <si>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</si>
  <si>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</si>
  <si>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</si>
  <si>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</si>
  <si>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</si>
  <si>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</si>
  <si>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</si>
  <si>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</si>
  <si>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</si>
  <si>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</si>
  <si>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</si>
  <si>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</si>
  <si>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</si>
  <si>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</si>
  <si>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</si>
  <si>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</si>
  <si>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</si>
  <si>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</si>
  <si>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</si>
  <si>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</si>
  <si>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</si>
  <si>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</si>
  <si>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</si>
  <si>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</si>
  <si>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</si>
  <si>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</si>
  <si>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</si>
  <si>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</si>
  <si>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</si>
  <si>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</si>
  <si>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</si>
  <si>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</si>
  <si>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</si>
  <si>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</si>
  <si>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</si>
  <si>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</si>
  <si>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</si>
  <si>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</si>
  <si>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</si>
  <si>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</si>
  <si>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</si>
  <si>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</si>
  <si>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</si>
  <si>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</si>
  <si>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</si>
  <si>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</si>
  <si>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</si>
  <si>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</si>
  <si>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</si>
  <si>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</si>
  <si>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</si>
  <si>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</si>
  <si>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</si>
  <si>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</si>
  <si>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</si>
  <si>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</si>
  <si>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</si>
  <si>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</si>
  <si>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</si>
  <si>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</si>
  <si>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</si>
  <si>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</si>
  <si>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</si>
  <si>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</si>
  <si>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</si>
  <si>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</si>
  <si>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</si>
  <si>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</si>
  <si>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</si>
  <si>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</si>
  <si>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</si>
  <si>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</si>
  <si>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</si>
  <si>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</si>
  <si>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</si>
  <si>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</si>
  <si>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</si>
  <si>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</si>
  <si>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</si>
  <si>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</si>
  <si>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</si>
  <si>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</si>
  <si>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</si>
  <si>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</si>
  <si>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</si>
  <si>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</si>
  <si>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</si>
  <si>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</si>
  <si>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</si>
  <si>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</si>
  <si>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</si>
  <si>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</si>
  <si>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</si>
  <si>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</si>
  <si>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</si>
  <si>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</si>
  <si>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</si>
  <si>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</si>
  <si>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</si>
  <si>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</si>
  <si>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</si>
  <si>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</si>
  <si>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</si>
  <si>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</si>
  <si>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</si>
  <si>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</si>
  <si>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</si>
  <si>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</si>
  <si>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</si>
  <si>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</si>
  <si>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</si>
  <si>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</si>
  <si>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</si>
  <si>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</si>
  <si>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</si>
  <si>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</si>
  <si>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</si>
  <si>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</si>
  <si>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</si>
  <si>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</si>
  <si>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</si>
  <si>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</si>
  <si>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</si>
  <si>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</si>
  <si>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</si>
  <si>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</si>
  <si>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</si>
  <si>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</si>
  <si>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</si>
  <si>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</si>
  <si>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</si>
  <si>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</si>
  <si>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</si>
  <si>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</si>
  <si>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</si>
  <si>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</si>
  <si>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</si>
  <si>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</si>
  <si>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</si>
  <si>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</si>
  <si>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</si>
  <si>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</si>
  <si>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</si>
  <si>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</si>
  <si>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</si>
  <si>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</si>
  <si>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</si>
  <si>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</si>
  <si>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</si>
  <si>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</si>
  <si>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</si>
  <si>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</si>
  <si>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</si>
  <si>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</si>
  <si>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</si>
  <si>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</si>
  <si>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</si>
  <si>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</si>
  <si>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</si>
  <si>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</si>
  <si>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</si>
  <si>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</si>
  <si>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</si>
  <si>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</si>
  <si>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</si>
  <si>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</si>
  <si>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</si>
  <si>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</si>
  <si>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</si>
  <si>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</si>
  <si>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</si>
  <si>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</si>
  <si>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</si>
  <si>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</si>
  <si>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</si>
  <si>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</si>
  <si>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</si>
  <si>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</si>
  <si>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</si>
  <si>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</si>
  <si>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</si>
  <si>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</si>
  <si>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</si>
  <si>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</si>
  <si>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</si>
  <si>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</si>
  <si>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</si>
  <si>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</si>
  <si>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</si>
  <si>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</si>
  <si>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</si>
  <si>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</si>
  <si>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</si>
  <si>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</si>
  <si>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</si>
  <si>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</si>
  <si>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</si>
  <si>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</si>
  <si>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</si>
  <si>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</si>
  <si>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</si>
  <si>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</si>
  <si>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</si>
  <si>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</si>
  <si>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</si>
  <si>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</si>
  <si>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</si>
  <si>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</si>
  <si>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</si>
  <si>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</si>
  <si>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</si>
  <si>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</si>
  <si>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</si>
  <si>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</si>
  <si>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</si>
  <si>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</si>
  <si>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</si>
  <si>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</si>
  <si>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</si>
  <si>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</si>
  <si>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</si>
  <si>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</si>
  <si>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</si>
  <si>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</si>
  <si>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</si>
  <si>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</si>
  <si>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</si>
  <si>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</si>
  <si>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</si>
  <si>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</si>
  <si>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</si>
  <si>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</si>
  <si>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</si>
  <si>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</si>
  <si>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</si>
  <si>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</si>
  <si>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</si>
  <si>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</si>
  <si>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</si>
  <si>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</si>
  <si>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</si>
  <si>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</si>
  <si>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</si>
  <si>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</si>
  <si>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</si>
  <si>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</si>
  <si>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</si>
  <si>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</si>
  <si>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</si>
  <si>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</si>
  <si>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</si>
  <si>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</si>
  <si>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</si>
  <si>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</si>
  <si>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</si>
  <si>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</si>
  <si>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</si>
  <si>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</si>
  <si>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</si>
  <si>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</si>
  <si>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</si>
  <si>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</si>
  <si>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</si>
  <si>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</si>
  <si>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</si>
  <si>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</si>
  <si>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</si>
  <si>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</si>
  <si>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</si>
  <si>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</si>
  <si>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</si>
  <si>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</si>
  <si>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</si>
  <si>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</si>
  <si>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</si>
  <si>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</si>
  <si>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</si>
  <si>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</si>
  <si>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</si>
  <si>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</si>
  <si>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</si>
  <si>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</si>
  <si>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</si>
  <si>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</si>
  <si>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</si>
  <si>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</si>
  <si>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</si>
  <si>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</si>
  <si>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</si>
  <si>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</si>
  <si>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</si>
  <si>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</si>
  <si>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</si>
  <si>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</si>
  <si>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</si>
  <si>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</si>
  <si>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</si>
  <si>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</si>
  <si>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</si>
  <si>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</si>
  <si>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</si>
  <si>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</si>
  <si>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</si>
  <si>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</si>
  <si>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</si>
  <si>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</si>
  <si>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</si>
  <si>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</si>
  <si>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</si>
  <si>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</si>
  <si>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</si>
  <si>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</si>
  <si>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</si>
  <si>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</si>
  <si>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</si>
  <si>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</si>
  <si>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</si>
  <si>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</si>
  <si>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</si>
  <si>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</si>
  <si>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</si>
  <si>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</si>
  <si>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</si>
  <si>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</si>
  <si>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</si>
  <si>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</si>
  <si>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</si>
  <si>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</si>
  <si>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</si>
  <si>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</si>
  <si>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</si>
  <si>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</si>
  <si>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</si>
  <si>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</si>
  <si>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</si>
  <si>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</si>
  <si>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</si>
  <si>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</si>
  <si>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</si>
  <si>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</si>
  <si>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</si>
  <si>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</si>
  <si>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</si>
  <si>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</si>
  <si>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</si>
  <si>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</si>
  <si>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</si>
  <si>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</si>
  <si>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</si>
  <si>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</si>
  <si>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</si>
  <si>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</si>
  <si>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</si>
  <si>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</si>
  <si>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</si>
  <si>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</si>
  <si>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</si>
  <si>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</si>
  <si>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</si>
  <si>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</si>
  <si>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</si>
  <si>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</si>
  <si>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</si>
  <si>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</si>
  <si>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</si>
  <si>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</si>
  <si>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</si>
  <si>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</si>
  <si>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</si>
  <si>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</si>
  <si>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</si>
  <si>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</si>
  <si>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</si>
  <si>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</si>
  <si>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</si>
  <si>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</si>
  <si>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</si>
  <si>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</si>
  <si>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</si>
  <si>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</si>
  <si>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</si>
  <si>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</si>
  <si>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</si>
  <si>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</si>
  <si>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</si>
  <si>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</si>
  <si>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</si>
  <si>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</si>
  <si>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</si>
  <si>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</si>
  <si>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</si>
  <si>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</si>
  <si>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</si>
  <si>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</si>
  <si>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</si>
  <si>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</si>
  <si>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</si>
  <si>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</si>
  <si>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</si>
  <si>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</si>
  <si>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</si>
  <si>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</si>
  <si>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</si>
  <si>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</si>
  <si>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</si>
  <si>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</si>
  <si>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</si>
  <si>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</si>
  <si>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</si>
  <si>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</si>
  <si>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</si>
  <si>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</si>
  <si>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</si>
  <si>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</si>
  <si>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</si>
  <si>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</si>
  <si>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</si>
  <si>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</si>
  <si>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</si>
  <si>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</si>
  <si>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</si>
  <si>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</si>
  <si>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</si>
  <si>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</si>
  <si>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</si>
  <si>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</si>
  <si>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</si>
  <si>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</si>
  <si>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</si>
  <si>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</si>
  <si>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</si>
  <si>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</si>
  <si>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</si>
  <si>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</si>
  <si>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</si>
  <si>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</si>
  <si>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</si>
  <si>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</si>
  <si>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</si>
  <si>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</si>
  <si>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</si>
  <si>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</si>
  <si>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</si>
  <si>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</si>
  <si>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</si>
  <si>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</si>
  <si>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</si>
  <si>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</si>
  <si>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</si>
  <si>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</si>
  <si>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</si>
  <si>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</si>
  <si>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</si>
  <si>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</si>
  <si>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</si>
  <si>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</si>
  <si>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</si>
  <si>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</si>
  <si>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</si>
  <si>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</si>
  <si>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</si>
  <si>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</si>
  <si>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</si>
  <si>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</si>
  <si>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</si>
  <si>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</si>
  <si>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</si>
  <si>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</si>
  <si>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</si>
  <si>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</si>
  <si>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</si>
  <si>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</si>
  <si>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</si>
  <si>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</si>
  <si>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</si>
  <si>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</si>
  <si>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</si>
  <si>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</si>
  <si>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</si>
  <si>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</si>
  <si>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</si>
  <si>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</si>
  <si>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</si>
  <si>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</si>
  <si>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</si>
  <si>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</si>
  <si>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</si>
  <si>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</si>
  <si>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</si>
  <si>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</si>
  <si>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</si>
  <si>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</si>
  <si>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</si>
  <si>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</si>
  <si>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</si>
  <si>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</si>
  <si>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</si>
  <si>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</si>
  <si>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</si>
  <si>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</si>
  <si>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</si>
  <si>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</si>
  <si>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</si>
  <si>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</si>
  <si>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</si>
  <si>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</si>
  <si>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</si>
  <si>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</si>
  <si>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</si>
  <si>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</si>
  <si>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</si>
  <si>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</si>
  <si>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</si>
  <si>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</si>
  <si>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</si>
  <si>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</si>
  <si>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</si>
  <si>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</si>
  <si>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</si>
  <si>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</si>
  <si>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</si>
  <si>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</si>
  <si>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</si>
  <si>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</si>
  <si>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</si>
  <si>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</si>
  <si>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</si>
  <si>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</si>
  <si>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</si>
  <si>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</si>
  <si>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</si>
  <si>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</si>
  <si>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</si>
  <si>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</si>
  <si>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</si>
  <si>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</si>
  <si>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</si>
  <si>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</si>
  <si>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</si>
  <si>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</si>
  <si>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</si>
  <si>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</si>
  <si>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</si>
  <si>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</si>
  <si>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</si>
  <si>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</si>
  <si>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</si>
  <si>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</si>
  <si>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</si>
  <si>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</si>
  <si>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</si>
  <si>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</si>
  <si>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</si>
  <si>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</si>
  <si>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</si>
  <si>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</si>
  <si>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</si>
  <si>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</si>
  <si>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</si>
  <si>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</si>
  <si>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</si>
  <si>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</si>
  <si>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</si>
  <si>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</si>
  <si>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</si>
  <si>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</si>
  <si>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</si>
  <si>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</si>
  <si>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</si>
  <si>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</si>
  <si>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</si>
  <si>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</si>
  <si>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</si>
  <si>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</si>
  <si>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</si>
  <si>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</si>
  <si>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</si>
  <si>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</si>
  <si>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</si>
  <si>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</si>
  <si>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</si>
  <si>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</si>
  <si>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</si>
  <si>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</si>
  <si>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</si>
  <si>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</si>
  <si>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</si>
  <si>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</si>
  <si>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</si>
  <si>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</si>
  <si>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</si>
  <si>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</si>
  <si>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</si>
  <si>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</si>
  <si>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</si>
  <si>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</si>
  <si>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</si>
  <si>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</si>
  <si>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</si>
  <si>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</si>
  <si>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</si>
  <si>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</si>
  <si>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</si>
  <si>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</si>
  <si>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</si>
  <si>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</si>
  <si>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</si>
  <si>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</si>
  <si>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</si>
  <si>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</si>
  <si>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</si>
  <si>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</si>
  <si>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</si>
  <si>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</si>
  <si>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</si>
  <si>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</si>
  <si>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</si>
  <si>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</si>
  <si>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</si>
  <si>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</si>
  <si>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</si>
  <si>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</si>
  <si>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</si>
  <si>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</si>
  <si>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</si>
  <si>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</si>
  <si>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</si>
  <si>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</si>
  <si>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</si>
  <si>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</si>
  <si>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</si>
  <si>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</si>
  <si>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</si>
  <si>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</si>
  <si>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</si>
  <si>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</si>
  <si>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</si>
  <si>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</si>
  <si>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</si>
  <si>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</si>
  <si>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</si>
  <si>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</si>
  <si>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</si>
  <si>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</si>
  <si>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</si>
  <si>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</si>
  <si>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</si>
  <si>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</si>
  <si>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</si>
  <si>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</si>
  <si>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</si>
  <si>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</si>
  <si>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</si>
  <si>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</si>
  <si>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</si>
  <si>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</si>
  <si>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</si>
  <si>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</si>
  <si>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</si>
  <si>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</si>
  <si>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</si>
  <si>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</si>
  <si>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</si>
  <si>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</si>
  <si>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</si>
  <si>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</si>
  <si>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</si>
  <si>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</si>
  <si>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</si>
  <si>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</si>
  <si>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</si>
  <si>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</si>
  <si>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</si>
  <si>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</si>
  <si>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</si>
  <si>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</si>
  <si>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</si>
  <si>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</si>
  <si>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</si>
  <si>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</si>
  <si>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</si>
  <si>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</si>
  <si>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</si>
  <si>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</si>
  <si>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</si>
  <si>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</si>
  <si>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</si>
  <si>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</si>
  <si>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</si>
  <si>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</si>
  <si>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</si>
  <si>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</si>
  <si>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</si>
  <si>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</si>
  <si>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</si>
  <si>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</si>
  <si>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</si>
  <si>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</si>
  <si>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</si>
  <si>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</si>
  <si>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</si>
  <si>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</si>
  <si>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</si>
  <si>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</si>
  <si>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</si>
  <si>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</si>
  <si>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</si>
  <si>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</si>
  <si>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</si>
  <si>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</si>
  <si>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</si>
  <si>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</si>
  <si>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</si>
  <si>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</si>
  <si>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</si>
  <si>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</si>
  <si>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</si>
  <si>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</si>
  <si>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</si>
  <si>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</si>
  <si>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</si>
  <si>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</si>
  <si>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</si>
  <si>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</si>
  <si>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</si>
  <si>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</si>
  <si>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</si>
  <si>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</si>
  <si>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</si>
  <si>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</si>
  <si>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</si>
  <si>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</si>
  <si>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</si>
  <si>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</si>
  <si>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</si>
  <si>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</si>
  <si>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</si>
  <si>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</si>
  <si>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</si>
  <si>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</si>
  <si>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</si>
  <si>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</si>
  <si>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</si>
  <si>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</si>
  <si>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</si>
  <si>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</si>
  <si>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</si>
  <si>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</si>
  <si>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</si>
  <si>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</si>
  <si>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</si>
  <si>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</si>
  <si>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</si>
  <si>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</si>
  <si>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</si>
  <si>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</si>
  <si>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</si>
  <si>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</si>
  <si>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</si>
  <si>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</si>
  <si>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</si>
  <si>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</si>
  <si>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</si>
  <si>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</si>
  <si>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</si>
  <si>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</si>
  <si>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</si>
  <si>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</si>
  <si>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</si>
  <si>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</si>
  <si>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</si>
  <si>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</si>
  <si>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</si>
  <si>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</si>
  <si>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</si>
  <si>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</si>
  <si>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</si>
  <si>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</si>
  <si>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</si>
  <si>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</si>
  <si>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</si>
  <si>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</si>
  <si>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</si>
  <si>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</si>
  <si>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</si>
  <si>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</si>
  <si>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</si>
  <si>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</si>
  <si>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</si>
  <si>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</si>
  <si>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</si>
  <si>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</si>
  <si>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</si>
  <si>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</si>
  <si>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</si>
  <si>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</si>
  <si>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</si>
  <si>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</si>
  <si>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</si>
  <si>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</si>
  <si>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</si>
  <si>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</si>
  <si>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</si>
  <si>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</si>
  <si>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</si>
  <si>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</si>
  <si>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</si>
  <si>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</si>
  <si>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</si>
  <si>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</si>
  <si>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</si>
  <si>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</si>
  <si>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</si>
  <si>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</si>
  <si>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</si>
  <si>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</si>
  <si>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</si>
  <si>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</si>
  <si>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</si>
  <si>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</si>
  <si>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</si>
  <si>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</si>
  <si>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</si>
  <si>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</si>
  <si>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</si>
  <si>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</si>
  <si>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</si>
  <si>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</si>
  <si>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</si>
  <si>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</si>
  <si>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</si>
  <si>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</si>
  <si>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</si>
  <si>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</si>
  <si>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</si>
  <si>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</si>
  <si>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</si>
  <si>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</si>
  <si>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</si>
  <si>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</si>
  <si>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</si>
  <si>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</si>
  <si>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</si>
  <si>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</si>
  <si>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</si>
  <si>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</si>
  <si>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</si>
  <si>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</si>
  <si>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</si>
  <si>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</si>
  <si>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</si>
  <si>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</si>
  <si>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</si>
  <si>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</si>
  <si>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</si>
  <si>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</si>
  <si>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</si>
  <si>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</si>
  <si>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</si>
  <si>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</si>
  <si>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</si>
  <si>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</si>
  <si>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</si>
  <si>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</si>
  <si>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</si>
  <si>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</si>
  <si>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</si>
  <si>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</si>
  <si>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</si>
  <si>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</si>
  <si>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</si>
  <si>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</si>
  <si>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</si>
  <si>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</si>
  <si>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</si>
  <si>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</si>
  <si>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</si>
  <si>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</si>
  <si>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</si>
  <si>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</si>
  <si>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</si>
  <si>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</si>
  <si>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</si>
  <si>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</si>
  <si>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</si>
  <si>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</si>
  <si>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</si>
  <si>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</si>
  <si>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</si>
  <si>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</si>
  <si>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</si>
  <si>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</si>
  <si>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</si>
  <si>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</si>
  <si>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</si>
  <si>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</si>
  <si>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</si>
  <si>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</si>
  <si>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</si>
  <si>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</si>
  <si>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</si>
  <si>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</si>
  <si>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</si>
  <si>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</si>
  <si>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</si>
  <si>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</si>
  <si>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</si>
  <si>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</si>
  <si>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</si>
  <si>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</si>
  <si>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</si>
  <si>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</si>
  <si>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</si>
  <si>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</si>
  <si>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</si>
  <si>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</si>
  <si>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</si>
  <si>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</si>
  <si>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</si>
  <si>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</si>
  <si>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</si>
  <si>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</si>
  <si>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</si>
  <si>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</si>
  <si>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</si>
  <si>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</si>
  <si>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</si>
  <si>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</si>
  <si>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</si>
  <si>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</si>
  <si>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</si>
  <si>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</si>
  <si>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</si>
  <si>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</si>
  <si>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</si>
  <si>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</si>
  <si>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</si>
  <si>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</si>
  <si>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</si>
  <si>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</si>
  <si>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</si>
  <si>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</si>
  <si>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</si>
  <si>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</si>
  <si>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</si>
  <si>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</si>
  <si>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</si>
  <si>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</si>
  <si>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</si>
  <si>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</si>
  <si>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</si>
  <si>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</si>
  <si>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</si>
  <si>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</si>
  <si>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</si>
  <si>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</si>
  <si>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</si>
  <si>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</si>
  <si>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</si>
  <si>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</si>
  <si>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</si>
  <si>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</si>
  <si>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</si>
  <si>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</si>
  <si>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</si>
  <si>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</si>
  <si>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</si>
  <si>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</si>
  <si>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</si>
  <si>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</si>
  <si>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</si>
  <si>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</si>
  <si>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</si>
  <si>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</si>
  <si>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</si>
  <si>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</si>
  <si>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</si>
  <si>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</si>
  <si>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</si>
  <si>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</si>
  <si>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</si>
  <si>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</si>
  <si>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</si>
  <si>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</si>
  <si>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</si>
  <si>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</si>
  <si>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</si>
  <si>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</si>
  <si>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</si>
  <si>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</si>
  <si>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</si>
  <si>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</si>
  <si>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</si>
  <si>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</si>
  <si>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</si>
  <si>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</si>
  <si>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</si>
  <si>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</si>
  <si>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</si>
  <si>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</si>
  <si>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</si>
  <si>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</si>
  <si>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</si>
  <si>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</si>
  <si>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</si>
  <si>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</si>
  <si>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</si>
  <si>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</si>
  <si>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</si>
  <si>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</si>
  <si>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</si>
  <si>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</si>
  <si>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</si>
  <si>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</si>
  <si>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</si>
  <si>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</si>
  <si>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</si>
  <si>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</si>
  <si>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</si>
  <si>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</si>
  <si>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</si>
  <si>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</si>
  <si>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</si>
  <si>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</si>
  <si>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</si>
  <si>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</si>
  <si>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</si>
  <si>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</si>
  <si>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</si>
  <si>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</si>
  <si>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</si>
  <si>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</si>
  <si>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</si>
  <si>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</si>
  <si>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</si>
  <si>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</si>
  <si>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</si>
  <si>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</si>
  <si>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</si>
  <si>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</si>
  <si>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</si>
  <si>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</si>
  <si>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</si>
  <si>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</si>
  <si>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</si>
  <si>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</si>
  <si>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</si>
  <si>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</si>
  <si>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</si>
  <si>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</si>
  <si>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</si>
  <si>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</si>
  <si>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</si>
  <si>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</si>
  <si>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</si>
  <si>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</si>
  <si>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</si>
  <si>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</si>
  <si>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</si>
  <si>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</si>
  <si>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</si>
  <si>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</si>
  <si>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</si>
  <si>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</si>
  <si>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</si>
  <si>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</si>
  <si>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</si>
  <si>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</si>
  <si>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</si>
  <si>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</si>
  <si>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</si>
  <si>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</si>
  <si>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</si>
  <si>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</si>
  <si>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</si>
  <si>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</si>
  <si>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</si>
  <si>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</si>
  <si>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</si>
  <si>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</si>
  <si>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</si>
  <si>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</si>
  <si>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</si>
  <si>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</si>
  <si>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</si>
  <si>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</si>
  <si>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</si>
  <si>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</si>
  <si>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</si>
  <si>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</si>
  <si>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</si>
  <si>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</si>
  <si>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</si>
  <si>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</si>
  <si>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</si>
  <si>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</si>
  <si>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</si>
  <si>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</si>
  <si>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</si>
  <si>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</si>
  <si>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</si>
  <si>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</si>
  <si>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</si>
  <si>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</si>
  <si>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</si>
  <si>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</si>
  <si>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</si>
  <si>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</si>
  <si>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</si>
  <si>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</si>
  <si>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</si>
  <si>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</si>
  <si>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</si>
  <si>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</si>
  <si>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</si>
  <si>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</si>
  <si>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</si>
  <si>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</si>
  <si>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</si>
  <si>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</si>
  <si>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</si>
  <si>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</si>
  <si>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</si>
  <si>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</si>
  <si>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</si>
  <si>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</si>
  <si>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</si>
  <si>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</si>
  <si>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</si>
  <si>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</si>
  <si>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</si>
  <si>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</si>
  <si>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</si>
  <si>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</si>
  <si>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</si>
  <si>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</si>
  <si>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</si>
  <si>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</si>
  <si>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</si>
  <si>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</si>
  <si>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</si>
  <si>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</si>
  <si>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</si>
  <si>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</si>
  <si>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</si>
  <si>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</si>
  <si>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</si>
  <si>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</si>
  <si>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</si>
  <si>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</si>
  <si>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</si>
  <si>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</si>
  <si>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</si>
  <si>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</si>
  <si>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</si>
  <si>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</si>
  <si>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</si>
  <si>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</si>
  <si>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</si>
  <si>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</si>
  <si>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</si>
  <si>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</si>
  <si>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</si>
  <si>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</si>
  <si>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</si>
  <si>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</si>
  <si>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</si>
  <si>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</si>
  <si>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</si>
  <si>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</si>
  <si>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</si>
  <si>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</si>
  <si>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</si>
  <si>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</si>
  <si>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</si>
  <si>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</si>
  <si>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</si>
  <si>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</si>
  <si>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</si>
  <si>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</si>
  <si>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</si>
  <si>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</si>
  <si>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</si>
  <si>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</si>
  <si>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</si>
  <si>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</si>
  <si>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</si>
  <si>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</si>
  <si>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</si>
  <si>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</si>
  <si>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</si>
  <si>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</si>
  <si>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</si>
  <si>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</si>
  <si>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</si>
  <si>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</si>
  <si>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</si>
  <si>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</si>
  <si>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</si>
  <si>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</si>
  <si>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</si>
  <si>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</si>
  <si>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</si>
  <si>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</si>
  <si>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</si>
  <si>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</si>
  <si>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</si>
  <si>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</si>
  <si>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</si>
  <si>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</si>
  <si>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</si>
  <si>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</si>
  <si>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</si>
  <si>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</si>
  <si>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</si>
  <si>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</si>
  <si>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</si>
  <si>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</si>
  <si>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</si>
  <si>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</si>
  <si>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</si>
  <si>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</si>
  <si>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</si>
  <si>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</si>
  <si>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</si>
  <si>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</si>
  <si>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</si>
  <si>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</si>
  <si>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</si>
  <si>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</si>
  <si>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</si>
  <si>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</si>
  <si>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</si>
  <si>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</si>
  <si>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</si>
  <si>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</si>
  <si>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</si>
  <si>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</si>
  <si>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</si>
  <si>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</si>
  <si>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</si>
  <si>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</si>
  <si>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</si>
  <si>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</si>
  <si>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</si>
  <si>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</si>
  <si>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</si>
  <si>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</si>
  <si>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</si>
  <si>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</si>
  <si>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</si>
  <si>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</si>
  <si>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</si>
  <si>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</si>
  <si>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</si>
  <si>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</si>
  <si>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</si>
  <si>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</si>
  <si>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</si>
  <si>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</si>
  <si>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</si>
  <si>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</si>
  <si>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</si>
  <si>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</si>
  <si>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</si>
  <si>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</si>
  <si>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</si>
  <si>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</si>
  <si>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</si>
  <si>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</si>
  <si>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</si>
  <si>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</si>
  <si>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</si>
  <si>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</si>
  <si>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</si>
  <si>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</si>
  <si>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</si>
  <si>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</si>
  <si>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</si>
  <si>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</si>
  <si>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</si>
  <si>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</si>
  <si>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</si>
  <si>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</si>
  <si>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</si>
  <si>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</si>
  <si>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</si>
  <si>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</si>
  <si>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</si>
  <si>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</si>
  <si>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</si>
  <si>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</si>
  <si>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</si>
  <si>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</si>
  <si>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</si>
  <si>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</si>
  <si>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</si>
  <si>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</si>
  <si>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</si>
  <si>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</si>
  <si>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</si>
  <si>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</si>
  <si>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</si>
  <si>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</si>
  <si>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</si>
  <si>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</si>
  <si>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</si>
  <si>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</si>
  <si>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</si>
  <si>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</si>
  <si>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</si>
  <si>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</si>
  <si>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</si>
  <si>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</si>
  <si>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</si>
  <si>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</si>
  <si>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</si>
  <si>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</si>
  <si>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</si>
  <si>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</si>
  <si>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</si>
  <si>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</si>
  <si>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</si>
  <si>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</si>
  <si>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</si>
  <si>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</si>
  <si>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</si>
  <si>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</si>
  <si>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</si>
  <si>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</si>
  <si>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</si>
  <si>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</si>
  <si>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</si>
  <si>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</si>
  <si>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</si>
  <si>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</si>
  <si>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</si>
  <si>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</si>
  <si>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</si>
  <si>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</si>
  <si>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</si>
  <si>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</si>
  <si>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</si>
  <si>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</si>
  <si>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</si>
  <si>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</si>
  <si>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</si>
  <si>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</si>
  <si>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</si>
  <si>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</si>
  <si>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</si>
  <si>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</si>
  <si>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</si>
  <si>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</si>
  <si>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</si>
  <si>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</si>
  <si>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</si>
  <si>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</si>
  <si>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</si>
  <si>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</si>
  <si>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</si>
  <si>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</si>
  <si>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</si>
  <si>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</si>
  <si>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</si>
  <si>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</si>
  <si>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</si>
  <si>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</si>
  <si>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</si>
  <si>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</si>
  <si>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</si>
  <si>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</si>
  <si>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</si>
  <si>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</si>
  <si>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</si>
  <si>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</si>
  <si>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</si>
  <si>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</si>
  <si>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</si>
  <si>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</si>
  <si>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</si>
  <si>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</si>
  <si>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</si>
  <si>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</si>
  <si>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</si>
  <si>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</si>
  <si>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</si>
  <si>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</si>
  <si>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</si>
  <si>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</si>
  <si>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</si>
  <si>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</si>
  <si>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</si>
  <si>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</si>
  <si>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</si>
  <si>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</si>
  <si>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</si>
  <si>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</si>
  <si>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</si>
  <si>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</si>
  <si>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</si>
  <si>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</si>
  <si>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</si>
  <si>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</si>
  <si>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</si>
  <si>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</si>
  <si>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</si>
  <si>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</si>
  <si>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</si>
  <si>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</si>
  <si>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</si>
  <si>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</si>
  <si>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</si>
  <si>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</si>
  <si>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</si>
  <si>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</si>
  <si>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</si>
  <si>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</si>
  <si>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</si>
  <si>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</si>
  <si>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</si>
  <si>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</si>
  <si>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</si>
  <si>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</si>
  <si>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</si>
  <si>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</si>
  <si>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</si>
  <si>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</si>
  <si>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</si>
  <si>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</si>
  <si>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</si>
  <si>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</si>
  <si>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</si>
  <si>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</si>
  <si>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</si>
  <si>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</si>
  <si>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</si>
  <si>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</si>
  <si>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</si>
  <si>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</si>
  <si>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</si>
  <si>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</si>
  <si>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</si>
  <si>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</si>
  <si>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</si>
  <si>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</si>
  <si>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</si>
  <si>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</si>
  <si>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</si>
  <si>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</si>
  <si>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</si>
  <si>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</si>
  <si>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</si>
  <si>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</si>
  <si>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</si>
  <si>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</si>
  <si>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</si>
  <si>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</si>
  <si>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</si>
  <si>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</si>
  <si>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</si>
  <si>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</si>
  <si>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</si>
  <si>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</si>
  <si>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</si>
  <si>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</si>
  <si>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</si>
  <si>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</si>
  <si>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</si>
  <si>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</si>
  <si>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</si>
  <si>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</si>
  <si>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</si>
  <si>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</si>
  <si>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</si>
  <si>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</si>
  <si>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</si>
  <si>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</si>
  <si>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</si>
  <si>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</si>
  <si>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</si>
  <si>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</si>
  <si>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</si>
  <si>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</si>
  <si>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</si>
  <si>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</si>
  <si>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</si>
  <si>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</si>
  <si>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</si>
  <si>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</si>
  <si>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</si>
  <si>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</si>
  <si>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</si>
  <si>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</si>
  <si>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</si>
  <si>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</si>
  <si>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</si>
  <si>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</si>
  <si>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</si>
  <si>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</si>
  <si>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</si>
  <si>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</si>
  <si>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</si>
  <si>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</si>
  <si>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</si>
  <si>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</si>
  <si>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</si>
  <si>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</si>
  <si>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</si>
  <si>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</si>
  <si>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</si>
  <si>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</si>
  <si>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</si>
  <si>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</si>
  <si>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</si>
  <si>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</si>
  <si>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</si>
  <si>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</si>
  <si>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</si>
  <si>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</si>
  <si>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</si>
  <si>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</si>
  <si>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</si>
  <si>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</si>
  <si>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</si>
  <si>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</si>
  <si>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</si>
  <si>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</si>
  <si>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</si>
  <si>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</si>
  <si>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</si>
  <si>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</si>
  <si>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</si>
  <si>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</si>
  <si>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</si>
  <si>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</si>
  <si>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</si>
  <si>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</si>
  <si>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</si>
  <si>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</si>
  <si>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</si>
  <si>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</si>
  <si>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</si>
  <si>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</si>
  <si>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</si>
  <si>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</si>
  <si>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</si>
  <si>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</si>
  <si>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</si>
  <si>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</si>
  <si>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</si>
  <si>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</si>
  <si>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</si>
  <si>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</si>
  <si>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</si>
  <si>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</si>
  <si>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</si>
  <si>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</si>
  <si>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</si>
  <si>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</si>
  <si>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</si>
  <si>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</si>
  <si>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</si>
  <si>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</si>
  <si>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</si>
  <si>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</si>
  <si>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</si>
  <si>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</si>
  <si>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</si>
  <si>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</si>
  <si>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</si>
  <si>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</si>
  <si>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</si>
  <si>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</si>
  <si>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</si>
  <si>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</si>
  <si>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</si>
  <si>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</si>
  <si>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</si>
  <si>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</si>
  <si>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</si>
  <si>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</si>
  <si>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</si>
  <si>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</si>
  <si>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</si>
  <si>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</si>
  <si>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</si>
  <si>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</si>
  <si>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</si>
  <si>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</si>
  <si>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</si>
  <si>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</si>
  <si>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</si>
  <si>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</si>
  <si>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</si>
  <si>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</si>
  <si>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</si>
  <si>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</si>
  <si>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</si>
  <si>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</si>
  <si>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</si>
  <si>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</si>
  <si>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</si>
  <si>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</si>
  <si>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</si>
  <si>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</si>
  <si>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</si>
  <si>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</si>
  <si>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</si>
  <si>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</si>
  <si>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</si>
  <si>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</si>
  <si>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</si>
  <si>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</si>
  <si>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</si>
  <si>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</si>
  <si>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</si>
  <si>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</si>
  <si>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</si>
  <si>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</si>
  <si>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</si>
  <si>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</si>
  <si>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</si>
  <si>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</si>
  <si>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</si>
  <si>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</si>
  <si>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</si>
  <si>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</si>
  <si>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</si>
  <si>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</si>
  <si>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</si>
  <si>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</si>
  <si>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</si>
  <si>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</si>
  <si>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</si>
  <si>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</si>
  <si>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</si>
  <si>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</si>
  <si>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</si>
  <si>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</si>
  <si>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</si>
  <si>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</si>
  <si>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</si>
  <si>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</si>
  <si>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</si>
  <si>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</si>
  <si>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</si>
  <si>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</si>
  <si>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</si>
  <si>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</si>
  <si>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</si>
  <si>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</si>
  <si>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</si>
  <si>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</si>
  <si>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</si>
  <si>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</si>
  <si>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</si>
  <si>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</si>
  <si>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</si>
  <si>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</si>
  <si>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</si>
  <si>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</si>
  <si>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</si>
  <si>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</si>
  <si>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</si>
  <si>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</si>
  <si>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</si>
  <si>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</si>
  <si>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</si>
  <si>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</si>
  <si>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</si>
  <si>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</si>
  <si>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</si>
  <si>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</si>
  <si>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</si>
  <si>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</si>
  <si>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</si>
  <si>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</si>
  <si>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</si>
  <si>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</si>
  <si>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</si>
  <si>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</si>
  <si>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</si>
  <si>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</si>
  <si>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</si>
  <si>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</si>
  <si>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</si>
  <si>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</si>
  <si>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</si>
  <si>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</si>
  <si>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</si>
  <si>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</si>
  <si>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</si>
  <si>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</si>
  <si>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</si>
  <si>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</si>
  <si>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</si>
  <si>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</si>
  <si>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</si>
  <si>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</si>
  <si>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</si>
  <si>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</si>
  <si>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</si>
  <si>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</si>
  <si>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</si>
  <si>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</si>
  <si>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</si>
  <si>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</si>
  <si>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</si>
  <si>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</si>
  <si>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</si>
  <si>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</si>
  <si>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</si>
  <si>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</si>
  <si>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</si>
  <si>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</si>
  <si>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</si>
  <si>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</si>
  <si>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</si>
  <si>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</si>
  <si>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</si>
  <si>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</si>
  <si>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</si>
  <si>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</si>
  <si>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</si>
  <si>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</si>
  <si>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</si>
  <si>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</si>
  <si>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</si>
  <si>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</si>
  <si>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</si>
  <si>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</si>
  <si>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</si>
  <si>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</si>
  <si>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</si>
  <si>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</si>
  <si>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</si>
  <si>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</si>
  <si>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</si>
  <si>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</si>
  <si>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</si>
  <si>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</si>
  <si>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</si>
  <si>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</si>
  <si>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</si>
  <si>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</si>
  <si>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</si>
  <si>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</si>
  <si>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</si>
  <si>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</si>
  <si>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</si>
  <si>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</si>
  <si>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</si>
  <si>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</si>
  <si>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</si>
  <si>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</si>
  <si>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</si>
  <si>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</si>
  <si>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</si>
  <si>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</si>
  <si>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</si>
  <si>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</si>
  <si>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</si>
  <si>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</si>
  <si>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</si>
  <si>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</si>
  <si>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</si>
  <si>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</si>
  <si>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</si>
  <si>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</si>
  <si>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</si>
  <si>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</si>
  <si>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</si>
  <si>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</si>
  <si>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</si>
  <si>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</si>
  <si>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</si>
  <si>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</si>
  <si>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</si>
  <si>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</si>
  <si>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</si>
  <si>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</si>
  <si>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</si>
  <si>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</si>
  <si>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</si>
  <si>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</si>
  <si>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</si>
  <si>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</si>
  <si>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</si>
  <si>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</si>
  <si>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</si>
  <si>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</si>
  <si>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</si>
  <si>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</si>
  <si>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</si>
  <si>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</si>
  <si>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</si>
  <si>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</si>
  <si>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</si>
  <si>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</si>
  <si>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</si>
  <si>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</si>
  <si>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</si>
  <si>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</si>
  <si>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</si>
  <si>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</si>
  <si>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</si>
  <si>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</si>
  <si>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</si>
  <si>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</si>
  <si>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</si>
  <si>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</si>
  <si>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</si>
  <si>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</si>
  <si>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</si>
  <si>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</si>
  <si>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</si>
  <si>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</si>
  <si>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</si>
  <si>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</si>
  <si>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</si>
  <si>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</si>
  <si>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</si>
  <si>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</si>
  <si>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</si>
  <si>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</si>
  <si>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</si>
  <si>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</si>
  <si>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</si>
  <si>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</si>
  <si>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</si>
  <si>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</si>
  <si>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</si>
  <si>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</si>
  <si>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</si>
  <si>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</si>
  <si>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</si>
  <si>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</si>
  <si>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</si>
  <si>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</si>
  <si>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</si>
  <si>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</si>
  <si>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</si>
  <si>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</si>
  <si>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</si>
  <si>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</si>
  <si>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</si>
  <si>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</si>
  <si>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</si>
  <si>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</si>
  <si>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</si>
  <si>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</si>
  <si>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</si>
  <si>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</si>
  <si>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</si>
  <si>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</si>
  <si>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</si>
  <si>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</si>
  <si>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</si>
  <si>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</si>
  <si>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</si>
  <si>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</si>
  <si>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</si>
  <si>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</si>
  <si>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</si>
  <si>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</si>
  <si>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</si>
  <si>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</si>
  <si>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</si>
  <si>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</si>
  <si>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</si>
  <si>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</si>
  <si>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</si>
  <si>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</si>
  <si>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</si>
  <si>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</si>
  <si>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</si>
  <si>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</si>
  <si>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</si>
  <si>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</si>
  <si>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</si>
  <si>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</si>
  <si>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</si>
  <si>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</si>
  <si>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</si>
  <si>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</si>
  <si>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</si>
  <si>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</si>
  <si>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</si>
  <si>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</si>
  <si>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</si>
  <si>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</si>
  <si>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</si>
  <si>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</si>
  <si>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</si>
  <si>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</si>
  <si>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</si>
  <si>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</si>
  <si>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</si>
  <si>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</si>
  <si>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</si>
  <si>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</si>
  <si>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</si>
  <si>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</si>
  <si>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</si>
  <si>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</si>
  <si>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</si>
  <si>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</si>
  <si>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</si>
  <si>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</si>
  <si>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</si>
  <si>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</si>
  <si>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</si>
  <si>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</si>
  <si>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</si>
  <si>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</si>
  <si>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</si>
  <si>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</si>
  <si>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</si>
  <si>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</si>
  <si>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</si>
  <si>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</si>
  <si>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</si>
  <si>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</si>
  <si>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</si>
  <si>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</si>
  <si>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</si>
  <si>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</si>
  <si>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</si>
  <si>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</si>
  <si>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</si>
  <si>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</si>
  <si>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</si>
  <si>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</si>
  <si>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</si>
  <si>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</si>
  <si>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</si>
  <si>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</si>
  <si>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</si>
  <si>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</si>
  <si>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</si>
  <si>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</si>
  <si>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</si>
  <si>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</si>
  <si>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</si>
  <si>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</si>
  <si>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</si>
  <si>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</si>
  <si>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</si>
  <si>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</si>
  <si>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</si>
  <si>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</si>
  <si>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</si>
  <si>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</si>
  <si>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</si>
  <si>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</si>
  <si>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</si>
  <si>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</si>
  <si>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</si>
  <si>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</si>
  <si>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</si>
  <si>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</si>
  <si>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</si>
  <si>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</si>
  <si>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</si>
  <si>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</si>
  <si>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</si>
  <si>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</si>
  <si>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</si>
  <si>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</si>
  <si>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</si>
  <si>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</si>
  <si>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</si>
  <si>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</si>
  <si>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</si>
  <si>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</si>
  <si>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</si>
  <si>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</si>
  <si>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</si>
  <si>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</si>
  <si>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</si>
  <si>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</si>
  <si>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</si>
  <si>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</si>
  <si>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</si>
  <si>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</si>
  <si>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</si>
  <si>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</si>
  <si>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</si>
  <si>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</si>
  <si>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</si>
  <si>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</si>
  <si>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</si>
  <si>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</si>
  <si>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</si>
  <si>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</si>
  <si>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</si>
  <si>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</si>
  <si>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</si>
  <si>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</si>
  <si>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</si>
  <si>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</si>
  <si>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</si>
  <si>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</si>
  <si>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</si>
  <si>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</si>
  <si>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</si>
  <si>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</si>
  <si>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</si>
  <si>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</si>
  <si>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</si>
  <si>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</si>
  <si>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</si>
  <si>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</si>
  <si>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</si>
  <si>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</si>
  <si>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</si>
  <si>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</si>
  <si>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</si>
  <si>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</si>
  <si>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</si>
  <si>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</si>
  <si>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</si>
  <si>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</si>
  <si>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</si>
  <si>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</si>
  <si>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</si>
  <si>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</si>
  <si>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</si>
  <si>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</si>
  <si>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</si>
  <si>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</si>
  <si>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</si>
  <si>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</si>
  <si>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</si>
  <si>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</si>
  <si>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</si>
  <si>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</si>
  <si>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</si>
  <si>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</si>
  <si>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</si>
  <si>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</si>
  <si>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</si>
  <si>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</si>
  <si>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</si>
  <si>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</si>
  <si>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</si>
  <si>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</si>
  <si>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</si>
  <si>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</si>
  <si>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</si>
  <si>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</si>
  <si>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</si>
  <si>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</si>
  <si>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</si>
  <si>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</si>
  <si>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</si>
  <si>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</si>
  <si>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</si>
  <si>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</si>
  <si>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</si>
  <si>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</si>
  <si>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</si>
  <si>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</si>
  <si>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</si>
  <si>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</si>
  <si>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</si>
  <si>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</si>
  <si>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</si>
  <si>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</si>
  <si>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</si>
  <si>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</si>
  <si>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</si>
  <si>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</si>
  <si>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</si>
  <si>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</si>
  <si>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</si>
  <si>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</si>
  <si>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</si>
  <si>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</si>
  <si>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</si>
  <si>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</si>
  <si>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</si>
  <si>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</si>
  <si>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</si>
  <si>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</si>
  <si>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</si>
  <si>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</si>
  <si>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</si>
  <si>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</si>
  <si>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</si>
  <si>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</si>
  <si>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</si>
  <si>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</si>
  <si>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</si>
  <si>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</si>
  <si>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</si>
  <si>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</si>
  <si>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</si>
  <si>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</si>
  <si>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</si>
  <si>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</si>
  <si>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</si>
  <si>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</si>
  <si>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</si>
  <si>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</si>
  <si>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</si>
  <si>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</si>
  <si>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</si>
  <si>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</si>
  <si>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</si>
  <si>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</si>
  <si>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</si>
  <si>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</si>
  <si>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</si>
  <si>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</si>
  <si>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</si>
  <si>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</si>
  <si>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</si>
  <si>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</si>
  <si>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</si>
  <si>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</si>
  <si>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</si>
  <si>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</si>
  <si>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</si>
  <si>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</si>
  <si>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</si>
  <si>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</si>
  <si>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</si>
  <si>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</si>
  <si>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</si>
  <si>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</si>
  <si>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</si>
  <si>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</si>
  <si>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</si>
  <si>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</si>
  <si>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</si>
  <si>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</si>
  <si>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</si>
  <si>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</si>
  <si>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</si>
  <si>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</si>
  <si>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</si>
  <si>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</si>
  <si>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</si>
  <si>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</si>
  <si>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</si>
  <si>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</si>
  <si>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</si>
  <si>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</si>
  <si>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</si>
  <si>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</si>
  <si>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</si>
  <si>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</si>
  <si>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</si>
  <si>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</si>
  <si>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</si>
  <si>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</si>
  <si>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</si>
  <si>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</si>
  <si>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</si>
  <si>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</si>
  <si>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</si>
  <si>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</si>
  <si>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</si>
  <si>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</si>
  <si>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</si>
  <si>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</si>
  <si>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</si>
  <si>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</si>
  <si>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</si>
  <si>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</si>
  <si>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</si>
  <si>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</si>
  <si>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</si>
  <si>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</si>
  <si>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</si>
  <si>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</si>
  <si>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</si>
  <si>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</si>
  <si>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</si>
  <si>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</si>
  <si>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</si>
  <si>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</si>
  <si>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</si>
  <si>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</si>
  <si>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</si>
  <si>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</si>
  <si>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</si>
  <si>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</si>
  <si>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</si>
  <si>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</si>
  <si>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</si>
  <si>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</si>
  <si>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</si>
  <si>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</si>
  <si>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</si>
  <si>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</si>
  <si>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</si>
  <si>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</si>
  <si>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</si>
  <si>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</si>
  <si>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</si>
  <si>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</si>
  <si>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</si>
  <si>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</si>
  <si>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</si>
  <si>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</si>
  <si>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</si>
  <si>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</si>
  <si>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</si>
  <si>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</si>
  <si>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</si>
  <si>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</si>
  <si>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</si>
  <si>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</si>
  <si>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</si>
  <si>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</si>
  <si>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</si>
  <si>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</si>
  <si>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</si>
  <si>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</si>
  <si>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</si>
  <si>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</si>
  <si>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</si>
  <si>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</si>
  <si>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</si>
  <si>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</si>
  <si>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</si>
  <si>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</si>
  <si>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</si>
  <si>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</si>
  <si>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</si>
  <si>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</si>
  <si>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</si>
  <si>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</si>
  <si>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</si>
  <si>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</si>
  <si>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</si>
  <si>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</si>
  <si>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</si>
  <si>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</si>
  <si>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</si>
  <si>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</si>
  <si>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</si>
  <si>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</si>
  <si>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</si>
  <si>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</si>
  <si>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</si>
  <si>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</si>
  <si>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</si>
  <si>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</si>
  <si>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</si>
  <si>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</si>
  <si>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</si>
  <si>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</si>
  <si>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</si>
  <si>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</si>
  <si>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</si>
  <si>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</si>
  <si>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</si>
  <si>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</si>
  <si>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</si>
  <si>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</si>
  <si>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</si>
  <si>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</si>
  <si>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</si>
  <si>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</si>
  <si>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</si>
  <si>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</si>
  <si>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</si>
  <si>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</si>
  <si>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</si>
  <si>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</si>
  <si>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</si>
  <si>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</si>
  <si>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</si>
  <si>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</si>
  <si>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</si>
  <si>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</si>
  <si>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</si>
  <si>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</si>
  <si>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</si>
  <si>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</si>
  <si>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</si>
  <si>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</si>
  <si>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</si>
  <si>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</si>
  <si>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</si>
  <si>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</si>
  <si>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</si>
  <si>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</si>
  <si>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</si>
  <si>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</si>
  <si>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</si>
  <si>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</si>
  <si>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</si>
  <si>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</si>
  <si>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</si>
  <si>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</si>
  <si>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</si>
  <si>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</si>
  <si>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</si>
  <si>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</si>
  <si>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</si>
  <si>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</si>
  <si>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</si>
  <si>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</si>
  <si>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</si>
  <si>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</si>
  <si>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</si>
  <si>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</si>
  <si>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</si>
  <si>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</si>
  <si>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</si>
  <si>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</si>
  <si>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</si>
  <si>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</si>
  <si>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</si>
  <si>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</si>
  <si>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</si>
  <si>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</si>
  <si>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</si>
  <si>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</si>
  <si>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</si>
  <si>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</si>
  <si>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</si>
  <si>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</si>
  <si>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</si>
  <si>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</si>
  <si>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</si>
  <si>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</si>
  <si>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</si>
  <si>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</si>
  <si>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</si>
  <si>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</si>
  <si>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</si>
  <si>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</si>
  <si>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</si>
  <si>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</si>
  <si>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</si>
  <si>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</si>
  <si>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</si>
  <si>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</si>
  <si>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</si>
  <si>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</si>
  <si>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</si>
  <si>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</si>
  <si>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</si>
  <si>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</si>
  <si>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</si>
  <si>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</si>
  <si>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</si>
  <si>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</si>
  <si>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</si>
  <si>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</si>
  <si>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</si>
  <si>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</si>
  <si>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</si>
  <si>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</si>
  <si>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</si>
  <si>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</si>
  <si>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</si>
  <si>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</si>
  <si>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</si>
  <si>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</si>
  <si>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</si>
  <si>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</si>
  <si>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</si>
  <si>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</si>
  <si>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</si>
  <si>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</si>
  <si>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</si>
  <si>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</si>
  <si>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</si>
  <si>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</si>
  <si>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</si>
  <si>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</si>
  <si>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</si>
  <si>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</si>
  <si>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</si>
  <si>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</si>
  <si>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</si>
  <si>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</si>
  <si>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</si>
  <si>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</si>
  <si>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</si>
  <si>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</si>
  <si>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</si>
  <si>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</si>
  <si>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</si>
  <si>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</si>
  <si>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</si>
  <si>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</si>
  <si>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</si>
  <si>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</si>
  <si>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</si>
  <si>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</si>
  <si>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</si>
  <si>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</si>
  <si>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</si>
  <si>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</si>
  <si>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</si>
  <si>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</si>
  <si>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</si>
  <si>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</si>
  <si>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</si>
  <si>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</si>
  <si>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</si>
  <si>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</si>
  <si>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</si>
  <si>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</si>
  <si>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</si>
  <si>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</si>
  <si>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</si>
  <si>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</si>
  <si>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</si>
  <si>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</si>
  <si>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</si>
  <si>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</si>
  <si>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</si>
  <si>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</si>
  <si>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</si>
  <si>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</si>
  <si>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</si>
  <si>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</si>
  <si>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</si>
  <si>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</si>
  <si>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</si>
  <si>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</si>
  <si>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</si>
  <si>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</si>
  <si>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</si>
  <si>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</si>
  <si>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</si>
  <si>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</si>
  <si>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</si>
  <si>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</si>
  <si>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</si>
  <si>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</si>
  <si>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</si>
  <si>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</si>
  <si>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</si>
  <si>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</si>
  <si>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</si>
  <si>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</si>
  <si>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</si>
  <si>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</si>
  <si>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</si>
  <si>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</si>
  <si>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</si>
  <si>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</si>
  <si>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</si>
  <si>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</si>
  <si>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</si>
  <si>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</si>
  <si>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</si>
  <si>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</si>
  <si>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</si>
  <si>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</si>
  <si>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</si>
  <si>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</si>
  <si>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</si>
  <si>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</si>
  <si>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</si>
  <si>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</si>
  <si>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</si>
  <si>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</si>
  <si>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</si>
  <si>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</si>
  <si>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</si>
  <si>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</si>
  <si>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</si>
  <si>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</si>
  <si>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</si>
  <si>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</si>
  <si>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</si>
  <si>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</si>
  <si>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</si>
  <si>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</si>
  <si>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</si>
  <si>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</si>
  <si>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</si>
  <si>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</si>
  <si>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</si>
  <si>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</si>
  <si>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</si>
  <si>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</si>
  <si>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</si>
  <si>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</si>
  <si>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</si>
  <si>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</si>
  <si>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</si>
  <si>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</si>
  <si>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</si>
  <si>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</si>
  <si>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</si>
  <si>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</si>
  <si>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</si>
  <si>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</si>
  <si>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</si>
  <si>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</si>
  <si>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</si>
  <si>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</si>
  <si>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</si>
  <si>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</si>
  <si>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</si>
  <si>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</si>
  <si>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</si>
  <si>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</si>
  <si>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</si>
  <si>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</si>
  <si>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</si>
  <si>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</si>
  <si>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</si>
  <si>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</si>
  <si>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</si>
  <si>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</si>
  <si>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</si>
  <si>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</si>
  <si>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</si>
  <si>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</si>
  <si>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</si>
  <si>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</si>
  <si>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</si>
  <si>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</si>
  <si>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</si>
  <si>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</si>
  <si>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</si>
  <si>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</si>
  <si>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</si>
  <si>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</si>
  <si>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</si>
  <si>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</si>
  <si>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</si>
  <si>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</si>
  <si>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</si>
  <si>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</si>
  <si>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</si>
  <si>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</si>
  <si>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</si>
  <si>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</si>
  <si>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</si>
  <si>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</si>
  <si>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</si>
  <si>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</si>
  <si>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</si>
  <si>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</si>
  <si>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</si>
  <si>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</si>
  <si>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</si>
  <si>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</si>
  <si>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</si>
  <si>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</si>
  <si>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</si>
  <si>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</si>
  <si>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</si>
  <si>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</si>
  <si>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</si>
  <si>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</si>
  <si>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</si>
  <si>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</si>
  <si>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</si>
  <si>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</si>
  <si>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</si>
  <si>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</si>
  <si>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</si>
  <si>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</si>
  <si>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</si>
  <si>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</si>
  <si>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</si>
  <si>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</si>
  <si>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</si>
  <si>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</si>
  <si>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</si>
  <si>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</si>
  <si>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</si>
  <si>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</si>
  <si>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</si>
  <si>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</si>
  <si>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</si>
  <si>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</si>
  <si>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</si>
  <si>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</si>
  <si>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</si>
  <si>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</si>
  <si>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</si>
  <si>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</si>
  <si>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</si>
  <si>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</si>
  <si>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</si>
  <si>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</si>
  <si>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</si>
  <si>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</si>
  <si>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</si>
  <si>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</si>
  <si>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</si>
  <si>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</si>
  <si>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</si>
  <si>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</si>
  <si>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</si>
  <si>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</si>
  <si>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</si>
  <si>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</si>
  <si>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</si>
  <si>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</si>
  <si>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</si>
  <si>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</si>
  <si>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</si>
  <si>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</si>
  <si>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</si>
  <si>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</si>
  <si>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</si>
  <si>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</si>
  <si>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</si>
  <si>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</si>
  <si>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</si>
  <si>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</si>
  <si>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</si>
  <si>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</si>
  <si>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</si>
  <si>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</si>
  <si>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</si>
  <si>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</si>
  <si>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</si>
  <si>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</si>
  <si>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</si>
  <si>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</si>
  <si>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</si>
  <si>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</si>
  <si>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</si>
  <si>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</si>
  <si>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</si>
  <si>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</si>
  <si>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</si>
  <si>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</si>
  <si>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</si>
  <si>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</si>
  <si>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</si>
  <si>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</si>
  <si>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</si>
  <si>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</si>
  <si>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</si>
  <si>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</si>
  <si>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</si>
  <si>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</si>
  <si>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</si>
  <si>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</si>
  <si>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</si>
  <si>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</si>
  <si>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</si>
  <si>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</si>
  <si>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</si>
  <si>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</si>
  <si>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</si>
  <si>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</si>
  <si>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</si>
  <si>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</si>
  <si>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</si>
  <si>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</si>
  <si>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</si>
  <si>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</si>
  <si>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</si>
  <si>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</si>
  <si>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</si>
  <si>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</si>
  <si>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</si>
  <si>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</si>
  <si>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</si>
  <si>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</si>
  <si>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</si>
  <si>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</si>
  <si>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</si>
  <si>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</si>
  <si>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</si>
  <si>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</si>
  <si>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</si>
  <si>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</si>
  <si>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</si>
  <si>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</si>
  <si>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</si>
  <si>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</si>
  <si>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</si>
  <si>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</si>
  <si>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</si>
  <si>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</si>
  <si>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</si>
  <si>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</si>
  <si>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</si>
  <si>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</si>
  <si>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</si>
  <si>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</si>
  <si>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</si>
  <si>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</si>
  <si>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</si>
  <si>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</si>
  <si>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</si>
  <si>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</si>
  <si>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</si>
  <si>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</si>
  <si>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</si>
  <si>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</si>
  <si>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</si>
  <si>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</si>
  <si>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</si>
  <si>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</si>
  <si>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</si>
  <si>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</si>
  <si>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</si>
  <si>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</si>
  <si>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</si>
  <si>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</si>
  <si>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</si>
  <si>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</si>
  <si>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</si>
  <si>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</si>
  <si>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</si>
  <si>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</si>
  <si>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</si>
  <si>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</si>
  <si>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</si>
  <si>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</si>
  <si>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</si>
  <si>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</si>
  <si>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</si>
  <si>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</si>
  <si>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</si>
  <si>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</si>
  <si>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</si>
  <si>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</si>
  <si>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</si>
  <si>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</si>
  <si>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</si>
  <si>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</si>
  <si>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</si>
  <si>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</si>
  <si>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</si>
  <si>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</si>
  <si>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</si>
  <si>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</si>
  <si>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</si>
  <si>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</si>
  <si>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</si>
  <si>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</si>
  <si>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</si>
  <si>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</si>
  <si>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</si>
  <si>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</si>
  <si>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</si>
  <si>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</si>
  <si>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</si>
  <si>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</si>
  <si>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</si>
  <si>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</si>
  <si>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</si>
  <si>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</si>
  <si>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</si>
  <si>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</si>
  <si>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</si>
  <si>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</si>
  <si>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</si>
  <si>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</si>
  <si>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</si>
  <si>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</si>
  <si>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</si>
  <si>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</si>
  <si>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</si>
  <si>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</si>
  <si>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</si>
  <si>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</si>
  <si>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</si>
  <si>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</si>
  <si>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</si>
  <si>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</si>
  <si>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</si>
  <si>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</si>
  <si>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</si>
  <si>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</si>
  <si>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</si>
  <si>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</si>
  <si>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</si>
  <si>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</si>
  <si>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</si>
  <si>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</si>
  <si>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</si>
  <si>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</si>
  <si>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</si>
  <si>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</si>
  <si>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</si>
  <si>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</si>
  <si>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</si>
  <si>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</si>
  <si>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</si>
  <si>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</si>
  <si>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</si>
  <si>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</si>
  <si>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</si>
  <si>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</si>
  <si>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</si>
  <si>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</si>
  <si>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</si>
  <si>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</si>
  <si>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</si>
  <si>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</si>
  <si>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</si>
  <si>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</si>
  <si>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</si>
  <si>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</si>
  <si>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</si>
  <si>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</si>
  <si>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</si>
  <si>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</si>
  <si>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</si>
  <si>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</si>
  <si>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</si>
  <si>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</si>
  <si>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</si>
  <si>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</si>
  <si>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</si>
  <si>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</si>
  <si>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</si>
  <si>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</si>
  <si>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</si>
  <si>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</si>
  <si>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</si>
  <si>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</si>
  <si>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</si>
  <si>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</si>
  <si>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</si>
  <si>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</si>
  <si>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</si>
  <si>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</si>
  <si>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</si>
  <si>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</si>
  <si>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</si>
  <si>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</si>
  <si>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</si>
  <si>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</si>
  <si>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</si>
  <si>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</si>
  <si>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</si>
  <si>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</si>
  <si>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</si>
  <si>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</si>
  <si>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</si>
  <si>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</si>
  <si>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</si>
  <si>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</si>
  <si>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</si>
  <si>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</si>
  <si>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</si>
  <si>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</si>
  <si>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</si>
  <si>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</si>
  <si>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</si>
  <si>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</si>
  <si>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</si>
  <si>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</si>
  <si>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</si>
  <si>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</si>
  <si>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</si>
  <si>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</si>
  <si>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</si>
  <si>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</si>
  <si>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</si>
  <si>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</si>
  <si>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</si>
  <si>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</si>
  <si>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</si>
  <si>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</si>
  <si>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</si>
  <si>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</si>
  <si>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</si>
  <si>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</si>
  <si>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</si>
  <si>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</si>
  <si>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</si>
  <si>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</si>
  <si>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</si>
  <si>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</si>
  <si>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</si>
  <si>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</si>
  <si>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</si>
  <si>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</si>
  <si>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</si>
  <si>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</si>
  <si>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</si>
  <si>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</si>
  <si>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</si>
  <si>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</si>
  <si>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</si>
  <si>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</si>
  <si>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</si>
  <si>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</si>
  <si>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</si>
  <si>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</si>
  <si>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</si>
  <si>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</si>
  <si>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</si>
  <si>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</si>
  <si>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</si>
  <si>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</si>
  <si>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</si>
  <si>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</si>
  <si>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</si>
  <si>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</si>
  <si>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</si>
  <si>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</si>
  <si>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</si>
  <si>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</si>
  <si>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</si>
  <si>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</si>
  <si>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</si>
  <si>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</si>
  <si>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</si>
  <si>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</si>
  <si>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</si>
  <si>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</si>
  <si>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</si>
  <si>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</si>
  <si>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</si>
  <si>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</si>
  <si>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</si>
  <si>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</si>
  <si>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</si>
  <si>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</si>
  <si>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</si>
  <si>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</si>
  <si>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</si>
  <si>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</si>
  <si>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</si>
  <si>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</si>
  <si>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</si>
  <si>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</si>
  <si>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</si>
  <si>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</si>
  <si>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</si>
  <si>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</si>
  <si>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</si>
  <si>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</si>
  <si>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</si>
  <si>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</si>
  <si>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</si>
  <si>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</si>
  <si>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</si>
  <si>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</si>
  <si>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</si>
  <si>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</si>
  <si>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</si>
  <si>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</si>
  <si>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</si>
  <si>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</si>
  <si>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</si>
  <si>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</si>
  <si>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</si>
  <si>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</si>
  <si>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</si>
  <si>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</si>
  <si>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</si>
  <si>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</si>
  <si>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</si>
  <si>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</si>
  <si>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</si>
  <si>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</si>
  <si>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</si>
  <si>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</si>
  <si>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</si>
  <si>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</si>
  <si>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</si>
  <si>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</si>
  <si>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</si>
  <si>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</si>
  <si>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</si>
  <si>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</si>
  <si>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</si>
  <si>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</si>
  <si>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</si>
  <si>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</si>
  <si>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</si>
  <si>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</si>
  <si>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</si>
  <si>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</si>
  <si>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</si>
  <si>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</si>
  <si>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</si>
  <si>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</si>
  <si>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</si>
  <si>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</si>
  <si>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</si>
  <si>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</si>
  <si>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</si>
  <si>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</si>
  <si>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</si>
  <si>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</si>
  <si>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</si>
  <si>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</si>
  <si>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</si>
  <si>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</si>
  <si>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</si>
  <si>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</si>
  <si>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</si>
  <si>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</si>
  <si>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</si>
  <si>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</si>
  <si>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</si>
  <si>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</si>
  <si>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</si>
  <si>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</si>
  <si>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</si>
  <si>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</si>
  <si>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</si>
  <si>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</si>
  <si>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</si>
  <si>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</si>
  <si>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</si>
  <si>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</si>
  <si>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</si>
  <si>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</si>
  <si>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</si>
  <si>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</si>
  <si>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</si>
  <si>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</si>
  <si>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</si>
  <si>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</si>
  <si>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</si>
  <si>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</si>
  <si>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</si>
  <si>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</si>
  <si>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</si>
  <si>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</si>
  <si>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</si>
  <si>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</si>
  <si>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</si>
  <si>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</si>
  <si>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</si>
  <si>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</si>
  <si>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</si>
  <si>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</si>
  <si>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</si>
  <si>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</si>
  <si>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</si>
  <si>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</si>
  <si>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</si>
  <si>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</si>
  <si>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</si>
  <si>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</si>
  <si>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</si>
  <si>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</si>
  <si>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</si>
  <si>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</si>
  <si>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</si>
  <si>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</si>
  <si>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</si>
  <si>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</si>
  <si>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</si>
  <si>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</si>
  <si>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</si>
  <si>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</si>
  <si>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</si>
  <si>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</si>
  <si>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</si>
  <si>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</si>
  <si>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</si>
  <si>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</si>
  <si>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</si>
  <si>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</si>
  <si>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</si>
  <si>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</si>
  <si>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</si>
  <si>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</si>
  <si>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</si>
  <si>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</si>
  <si>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</si>
  <si>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</si>
  <si>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</si>
  <si>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</si>
  <si>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</si>
  <si>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</si>
  <si>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</si>
  <si>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</si>
  <si>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</si>
  <si>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</si>
  <si>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</si>
  <si>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</si>
  <si>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</si>
  <si>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</si>
  <si>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</si>
  <si>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</si>
  <si>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</si>
  <si>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</si>
  <si>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</si>
  <si>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</si>
  <si>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</si>
  <si>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</si>
  <si>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</si>
  <si>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</si>
  <si>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</si>
  <si>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</si>
  <si>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</si>
  <si>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</si>
  <si>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</si>
  <si>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</si>
  <si>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</si>
  <si>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</si>
  <si>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</si>
  <si>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</si>
  <si>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</si>
  <si>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</si>
  <si>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</si>
  <si>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</si>
  <si>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</si>
  <si>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</si>
  <si>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</si>
  <si>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</si>
  <si>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</si>
  <si>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</si>
  <si>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</si>
  <si>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</si>
  <si>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</si>
  <si>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</si>
  <si>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</si>
  <si>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</si>
  <si>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</si>
  <si>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</si>
  <si>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</si>
  <si>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</si>
  <si>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</si>
  <si>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</si>
  <si>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</si>
  <si>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</si>
  <si>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</si>
  <si>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</si>
  <si>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</si>
  <si>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</si>
  <si>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</si>
  <si>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</si>
  <si>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</si>
  <si>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</si>
  <si>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</si>
  <si>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</si>
  <si>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</si>
  <si>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</si>
  <si>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</si>
  <si>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</si>
  <si>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</si>
  <si>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</si>
  <si>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</si>
  <si>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</si>
  <si>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</si>
  <si>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</si>
  <si>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</si>
  <si>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</si>
  <si>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</si>
  <si>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</si>
  <si>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</si>
  <si>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</si>
  <si>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</si>
  <si>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</si>
  <si>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</si>
  <si>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</si>
  <si>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</si>
  <si>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</si>
  <si>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</si>
  <si>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</si>
  <si>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</si>
  <si>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</si>
  <si>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</si>
  <si>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</si>
  <si>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</si>
  <si>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</si>
  <si>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</si>
  <si>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</si>
  <si>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</si>
  <si>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</si>
  <si>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</si>
  <si>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</si>
  <si>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</si>
  <si>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</si>
  <si>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</si>
  <si>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</si>
  <si>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</si>
  <si>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</si>
  <si>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</si>
  <si>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</si>
  <si>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</si>
  <si>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</si>
  <si>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</si>
  <si>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</si>
  <si>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</si>
  <si>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</si>
  <si>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</si>
  <si>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</si>
  <si>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</si>
  <si>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</si>
  <si>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</si>
  <si>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</si>
  <si>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</si>
  <si>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</si>
  <si>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</si>
  <si>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</si>
  <si>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</si>
  <si>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</si>
  <si>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</si>
  <si>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</si>
  <si>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</si>
  <si>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</si>
  <si>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</si>
  <si>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</si>
  <si>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</si>
  <si>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</si>
  <si>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</si>
  <si>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</si>
  <si>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</si>
  <si>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</si>
  <si>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</si>
  <si>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</si>
  <si>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</si>
  <si>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</si>
  <si>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</si>
  <si>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</si>
  <si>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</si>
  <si>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</si>
  <si>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</si>
  <si>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</si>
  <si>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</si>
  <si>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</si>
  <si>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</si>
  <si>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</si>
  <si>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</si>
  <si>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</si>
  <si>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</si>
  <si>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</si>
  <si>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</si>
  <si>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</si>
  <si>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</si>
  <si>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</si>
  <si>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</si>
  <si>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</si>
  <si>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</si>
  <si>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</si>
  <si>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</si>
  <si>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</si>
  <si>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</si>
  <si>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</si>
  <si>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</si>
  <si>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</si>
  <si>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</si>
  <si>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</si>
  <si>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</si>
  <si>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</si>
  <si>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</si>
  <si>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</si>
  <si>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</si>
  <si>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</si>
  <si>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</si>
  <si>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</si>
  <si>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</si>
  <si>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</si>
  <si>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</si>
  <si>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</si>
  <si>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</si>
  <si>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</si>
  <si>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</si>
  <si>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</si>
  <si>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</si>
  <si>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</si>
  <si>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</si>
  <si>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</si>
  <si>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</si>
  <si>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</si>
  <si>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</si>
  <si>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</si>
  <si>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</si>
  <si>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</si>
  <si>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</si>
  <si>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</si>
  <si>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</si>
  <si>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</si>
  <si>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</si>
  <si>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</si>
  <si>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</si>
  <si>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</si>
  <si>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</si>
  <si>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</si>
  <si>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</si>
  <si>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</si>
  <si>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</si>
  <si>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</si>
  <si>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</si>
  <si>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</si>
  <si>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</si>
  <si>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</si>
  <si>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</si>
  <si>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</si>
  <si>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</si>
  <si>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</si>
  <si>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</si>
  <si>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</si>
  <si>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</si>
  <si>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</si>
  <si>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</si>
  <si>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</si>
  <si>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</si>
  <si>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</si>
  <si>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</si>
  <si>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</si>
  <si>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</si>
  <si>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</si>
  <si>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</si>
  <si>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</si>
  <si>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</si>
  <si>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</si>
  <si>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</si>
  <si>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</si>
  <si>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</si>
  <si>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</si>
  <si>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</si>
  <si>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</si>
  <si>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</si>
  <si>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</si>
  <si>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</si>
  <si>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</si>
  <si>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</si>
  <si>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</si>
  <si>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</si>
  <si>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</si>
  <si>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</si>
  <si>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</si>
  <si>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</si>
  <si>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</si>
  <si>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</si>
  <si>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</si>
  <si>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</si>
  <si>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</si>
  <si>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</si>
  <si>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</si>
  <si>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</si>
  <si>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</si>
  <si>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</si>
  <si>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</si>
  <si>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</si>
  <si>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</si>
  <si>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</si>
  <si>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</si>
  <si>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</si>
  <si>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</si>
  <si>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</si>
  <si>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</si>
  <si>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</si>
  <si>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</si>
  <si>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</si>
  <si>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</si>
  <si>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</si>
  <si>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</si>
  <si>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</si>
  <si>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</si>
  <si>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</si>
  <si>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</si>
  <si>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</si>
  <si>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</si>
  <si>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</si>
  <si>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</si>
  <si>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</si>
  <si>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</si>
  <si>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</si>
  <si>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</si>
  <si>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</si>
  <si>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</si>
  <si>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</si>
  <si>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</si>
  <si>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</si>
  <si>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</si>
  <si>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</si>
  <si>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</si>
  <si>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</si>
  <si>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</si>
  <si>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</si>
  <si>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</si>
  <si>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</si>
  <si>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</si>
  <si>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</si>
  <si>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</si>
  <si>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</si>
  <si>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</si>
  <si>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</si>
  <si>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</si>
  <si>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</si>
  <si>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</si>
  <si>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</si>
  <si>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</si>
  <si>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</si>
  <si>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</si>
  <si>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</si>
  <si>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</si>
  <si>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</si>
  <si>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</si>
  <si>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</si>
  <si>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</si>
  <si>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</si>
  <si>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</si>
  <si>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</si>
  <si>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</si>
  <si>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</si>
  <si>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</si>
  <si>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</si>
  <si>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</si>
  <si>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</si>
  <si>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</si>
  <si>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</si>
  <si>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</si>
  <si>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</si>
  <si>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</si>
  <si>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</si>
  <si>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</si>
  <si>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</si>
  <si>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</si>
  <si>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</si>
  <si>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</si>
  <si>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</si>
  <si>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</si>
  <si>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</si>
  <si>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</si>
  <si>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</si>
  <si>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</si>
  <si>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</si>
  <si>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</si>
  <si>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</si>
  <si>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</si>
  <si>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</si>
  <si>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</si>
  <si>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</si>
  <si>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</si>
  <si>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</si>
  <si>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</si>
  <si>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</si>
  <si>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</si>
  <si>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</si>
  <si>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</si>
  <si>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</si>
  <si>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</si>
  <si>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</si>
  <si>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</si>
  <si>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</si>
  <si>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</si>
  <si>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</si>
  <si>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</si>
  <si>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</si>
  <si>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</si>
  <si>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</si>
  <si>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</si>
  <si>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</si>
  <si>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</si>
  <si>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</si>
  <si>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</si>
  <si>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</si>
  <si>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</si>
  <si>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</si>
  <si>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</si>
  <si>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</si>
  <si>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</si>
  <si>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</si>
  <si>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</si>
  <si>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</si>
  <si>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</si>
  <si>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</si>
  <si>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</si>
  <si>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</si>
  <si>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</si>
  <si>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</si>
  <si>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</si>
  <si>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</si>
  <si>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</si>
  <si>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</si>
  <si>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</si>
  <si>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</si>
  <si>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</si>
  <si>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</si>
  <si>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</si>
  <si>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</si>
  <si>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</si>
  <si>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</si>
  <si>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</si>
  <si>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</si>
  <si>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</si>
  <si>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</si>
  <si>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</si>
  <si>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</si>
  <si>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</si>
  <si>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</si>
  <si>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</si>
  <si>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</si>
  <si>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</si>
  <si>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</si>
  <si>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</si>
  <si>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</si>
  <si>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</si>
  <si>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</si>
  <si>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</si>
  <si>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</si>
  <si>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</si>
  <si>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</si>
  <si>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</si>
  <si>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</si>
  <si>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</si>
  <si>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</si>
  <si>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</si>
  <si>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</si>
  <si>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</si>
  <si>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</si>
  <si>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</si>
  <si>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</si>
  <si>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</si>
  <si>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</si>
  <si>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</si>
  <si>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</si>
  <si>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</si>
  <si>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</si>
  <si>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</si>
  <si>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</si>
  <si>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</si>
  <si>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</si>
  <si>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</si>
  <si>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</si>
  <si>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</si>
  <si>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</si>
  <si>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</si>
  <si>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</si>
  <si>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</si>
  <si>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</si>
  <si>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</si>
  <si>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</si>
  <si>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</si>
  <si>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</si>
  <si>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</si>
  <si>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</si>
  <si>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</si>
  <si>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</si>
  <si>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</si>
  <si>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</si>
  <si>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</si>
  <si>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</si>
  <si>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</si>
  <si>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</si>
  <si>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</si>
  <si>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</si>
  <si>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</si>
  <si>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</si>
  <si>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</si>
  <si>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</si>
  <si>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</si>
  <si>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</si>
  <si>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</si>
  <si>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</si>
  <si>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</si>
  <si>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</si>
  <si>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</si>
  <si>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</si>
  <si>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</si>
  <si>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</si>
  <si>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</si>
  <si>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</si>
  <si>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</si>
  <si>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</si>
  <si>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</si>
  <si>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</si>
  <si>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</si>
  <si>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</si>
  <si>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</si>
  <si>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</si>
  <si>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</si>
  <si>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</si>
  <si>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</si>
  <si>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</si>
  <si>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</si>
  <si>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</si>
  <si>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</si>
  <si>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</si>
  <si>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</si>
  <si>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</si>
  <si>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</si>
  <si>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</si>
  <si>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</si>
  <si>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</si>
  <si>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</si>
  <si>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</si>
  <si>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</si>
  <si>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</si>
  <si>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</si>
  <si>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</si>
  <si>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</si>
  <si>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</si>
  <si>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</si>
  <si>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</si>
  <si>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</si>
  <si>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</si>
  <si>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</si>
  <si>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</si>
  <si>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</si>
  <si>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</si>
  <si>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</si>
  <si>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</si>
  <si>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</si>
  <si>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</si>
  <si>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</si>
  <si>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</si>
  <si>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</si>
  <si>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</si>
  <si>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</si>
  <si>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</si>
  <si>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</si>
  <si>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</si>
  <si>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</si>
  <si>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</si>
  <si>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</si>
  <si>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</si>
  <si>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</si>
  <si>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</si>
  <si>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</si>
  <si>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</si>
  <si>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</si>
  <si>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</si>
  <si>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</si>
  <si>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</si>
  <si>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</si>
  <si>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</si>
  <si>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</si>
  <si>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</si>
  <si>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</si>
  <si>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</si>
  <si>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</si>
  <si>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</si>
  <si>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</si>
  <si>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</si>
  <si>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</si>
  <si>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</si>
  <si>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</si>
  <si>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</si>
  <si>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</si>
  <si>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</si>
  <si>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</si>
  <si>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</si>
  <si>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</si>
  <si>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</si>
  <si>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</si>
  <si>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</si>
  <si>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</si>
  <si>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</si>
  <si>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</si>
  <si>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</si>
  <si>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</si>
  <si>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</si>
  <si>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</si>
  <si>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</si>
  <si>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</si>
  <si>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</si>
  <si>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</si>
  <si>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</si>
  <si>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</si>
  <si>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</si>
  <si>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</si>
  <si>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</si>
  <si>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</si>
  <si>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</si>
  <si>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</si>
  <si>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</si>
  <si>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</si>
  <si>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</si>
  <si>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</si>
  <si>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</si>
  <si>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</si>
  <si>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</si>
  <si>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</si>
  <si>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</si>
  <si>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</si>
  <si>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</si>
  <si>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</si>
  <si>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</si>
  <si>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</si>
  <si>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</si>
  <si>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</si>
  <si>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</si>
  <si>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</si>
  <si>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</si>
  <si>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</si>
  <si>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</si>
  <si>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</si>
  <si>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</si>
  <si>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</si>
  <si>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</si>
  <si>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</si>
  <si>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</si>
  <si>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</si>
  <si>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</si>
  <si>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</si>
  <si>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</si>
  <si>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</si>
  <si>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</si>
  <si>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</si>
  <si>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</si>
  <si>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</si>
  <si>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</si>
  <si>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</si>
  <si>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</si>
  <si>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</si>
  <si>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</si>
  <si>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</si>
  <si>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</si>
  <si>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</si>
  <si>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</si>
  <si>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</si>
  <si>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</si>
  <si>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</si>
  <si>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</si>
  <si>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</si>
  <si>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</si>
  <si>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</si>
  <si>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</si>
  <si>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</si>
  <si>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</si>
  <si>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</si>
  <si>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(All)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</si>
  <si>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</si>
  <si>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</si>
  <si>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</si>
  <si>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</si>
  <si>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</si>
  <si>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</si>
  <si>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</si>
  <si>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</si>
  <si>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</si>
  <si>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</si>
  <si>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</si>
  <si>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</si>
  <si>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</si>
  <si>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</si>
  <si>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</si>
  <si>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</si>
  <si>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</si>
  <si>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</si>
  <si>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</si>
  <si>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</si>
  <si>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</si>
  <si>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</si>
  <si>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</si>
  <si>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</si>
  <si>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</si>
  <si>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</si>
  <si>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</si>
  <si>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</si>
  <si>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</si>
  <si>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</si>
  <si>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</si>
  <si>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</si>
  <si>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</si>
  <si>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</si>
  <si>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</si>
  <si>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</si>
  <si>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</si>
  <si>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</si>
  <si>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</si>
  <si>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</si>
  <si>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</si>
  <si>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</si>
  <si>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</si>
  <si>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 conversion</t>
  </si>
  <si>
    <t>date ended conversion</t>
  </si>
  <si>
    <t>All</t>
  </si>
  <si>
    <t>year of create date</t>
  </si>
  <si>
    <t>month of create date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</si>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</sst>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yy/mm/dd;@"/>
    <numFmt numFmtId="166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2"/>
    <xf numFmtId="0" fontId="3" fillId="2" borderId="0" xfId="2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/>
    <xf numFmtId="166" fontId="1" fillId="0" borderId="0" xfId="0" applyNumberFormat="1" applyFont="1" applyAlignment="1">
      <alignment horizontal="center" wrapText="1"/>
    </xf>
    <xf numFmtId="166" fontId="0" fillId="0" borderId="0" xfId="0" applyNumberFormat="1"/>
    <xf numFmtId="0" fontId="1" fillId="0" borderId="0" xfId="0" applyFont="1"/>
    <xf numFmtId="9" fontId="0" fillId="0" borderId="0" xfId="3" applyFont="1"/>
    <xf numFmtId="0" fontId="1" fillId="3" borderId="0" xfId="0" applyFont="1" applyFill="1"/>
  </cellXfs>
  <cellStyles count="4">
    <cellStyle name="Bad" xfId="2" builtinId="27"/>
    <cellStyle name="Comma" xfId="1" builtinId="3"/>
    <cellStyle name="Normal" xfId="0" builtinId="0"/>
    <cellStyle name="Percent" xfId="3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[StarterBook.xlsx]CategoryPivot!PivotTable3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CategoryPivot!$B$3:$B$4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33B-99F7-438CB62874D0}"/>
            </c:ext>
          </c:extLst>
        </c:ser>
        <c:ser>
          <c:idx val="1"/>
          <c:order val="1"/>
          <c:tx>
            <c:strRef>
              <c:f>CategoryPivot!$C$3:$C$4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33B-99F7-438CB62874D0}"/>
            </c:ext>
          </c:extLst>
        </c:ser>
        <c:ser>
          <c:idx val="2"/>
          <c:order val="2"/>
          <c:tx>
            <c:strRef>
              <c:f>CategoryPivot!$D$3:$D$4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33B-99F7-438CB62874D0}"/>
            </c:ext>
          </c:extLst>
        </c:ser>
        <c:ser>
          <c:idx val="3"/>
          <c:order val="3"/>
          <c:tx>
            <c:strRef>
              <c:f>CategoryPivot!$E$3:$E$4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33B-99F7-438CB628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9150856"/>
        <c:axId val="859150200"/>
      </c:barChart>
      <c:catAx>
        <c:axId val="85915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50200"/>
        <c:crosses val="autoZero"/>
        <c:auto val="1"/>
        <c:lblAlgn val="ctr"/>
        <c:lblOffset val="100"/>
        <c:noMultiLvlLbl val="0"/>
      </c:catAx>
      <c:valAx>
        <c:axId val="8591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5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[StarterBook.xlsx]SubCategoryPivot!PivotTable4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SubCategoryPivot!$B$4:$B$5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SubCategoryPivot!$B$6:$B$47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FA3-86EE-8C73229B8742}"/>
            </c:ext>
          </c:extLst>
        </c:ser>
        <c:ser>
          <c:idx val="1"/>
          <c:order val="1"/>
          <c:tx>
            <c:strRef>
              <c:f>SubCategoryPivot!$C$4:$C$5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SubCategoryPivot!$C$6:$C$47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FA3-86EE-8C73229B8742}"/>
            </c:ext>
          </c:extLst>
        </c:ser>
        <c:ser>
          <c:idx val="2"/>
          <c:order val="2"/>
          <c:tx>
            <c:strRef>
              <c:f>SubCategoryPivot!$D$4:$D$5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SubCategoryPivot!$D$6:$D$47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A-4FA3-86EE-8C73229B8742}"/>
            </c:ext>
          </c:extLst>
        </c:ser>
        <c:ser>
          <c:idx val="3"/>
          <c:order val="3"/>
          <c:tx>
            <c:strRef>
              <c:f>SubCategoryPivot!$E$4:$E$5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SubCategoryPivot!$E$6:$E$47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A-4FA3-86EE-8C73229B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448552"/>
        <c:axId val="395446584"/>
      </c:barChart>
      <c:catAx>
        <c:axId val="3954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46584"/>
        <c:crosses val="autoZero"/>
        <c:auto val="1"/>
        <c:lblAlgn val="ctr"/>
        <c:lblOffset val="100"/>
        <c:noMultiLvlLbl val="0"/>
      </c:catAx>
      <c:valAx>
        <c:axId val="3954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[StarterBook.xlsx]DateConversionVsStatePivot!PivotTable7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DateConversionVsStatePivot!$B$4:$B$5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DateConversionVsStatePivot!$A$6:$A$18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DateConversionVsStatePivot!$B$6:$B$18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FFE-8FC4-B5DB568050EB}"/>
            </c:ext>
          </c:extLst>
        </c:ser>
        <c:ser>
          <c:idx val="1"/>
          <c:order val="1"/>
          <c:tx>
            <c:strRef>
              <c:f>DateConversionVsStatePivot!$C$4:$C$5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DateConversionVsStatePivot!$A$6:$A$18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DateConversionVsStatePivot!$C$6:$C$18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3-4FFE-8FC4-B5DB568050EB}"/>
            </c:ext>
          </c:extLst>
        </c:ser>
        <c:ser>
          <c:idx val="2"/>
          <c:order val="2"/>
          <c:tx>
            <c:strRef>
              <c:f>DateConversionVsStatePivot!$D$4:$D$5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DateConversionVsStatePivot!$A$6:$A$18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DateConversionVsStatePivot!$D$6:$D$18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3-4FFE-8FC4-B5DB5680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59112"/>
        <c:axId val="925458456"/>
      </c:lineChart>
      <c:catAx>
        <c:axId val="9254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58456"/>
        <c:crosses val="autoZero"/>
        <c:auto val="1"/>
        <c:lblAlgn val="ctr"/>
        <c:lblOffset val="100"/>
        <c:noMultiLvlLbl val="0"/>
      </c:catAx>
      <c:valAx>
        <c:axId val="9254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BonusCalculation!$F$1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BonusCalculation!$A$2:$A$13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BonusCalculation!$F$2:$F$13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3-4342-9AD7-D5F0A0392AEB}"/>
            </c:ext>
          </c:extLst>
        </c:ser>
        <c:ser>
          <c:idx val="1"/>
          <c:order val="1"/>
          <c:tx>
            <c:strRef>
              <c:f>BonusCalculation!$G$1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BonusCalculation!$A$2:$A$13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BonusCalculation!$G$2:$G$13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3-4342-9AD7-D5F0A0392AEB}"/>
            </c:ext>
          </c:extLst>
        </c:ser>
        <c:ser>
          <c:idx val="2"/>
          <c:order val="2"/>
          <c:tx>
            <c:strRef>
              <c:f>BonusCalculation!$H$1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BonusCalculation!$A$2:$A$13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BonusCalculation!$H$2:$H$13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3-4342-9AD7-D5F0A039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47488"/>
        <c:axId val="870950768"/>
      </c:lineChart>
      <c:catAx>
        <c:axId val="8709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50768"/>
        <c:crosses val="autoZero"/>
        <c:auto val="1"/>
        <c:lblAlgn val="ctr"/>
        <c:lblOffset val="100"/>
        <c:noMultiLvlLbl val="0"/>
      </c:catAx>
      <c:valAx>
        <c:axId val="870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0</xdr:row>
      <xdr:rowOff>161925</xdr:rowOff>
    </xdr:from>
    <xdr:to>
      <xdr:col>21</xdr:col>
      <xdr:colOff>295274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701EF-DD14-4F57-9985-0C6786CF8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2</xdr:row>
      <xdr:rowOff>171449</xdr:rowOff>
    </xdr:from>
    <xdr:to>
      <xdr:col>26</xdr:col>
      <xdr:colOff>609599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0054E-BA2E-4098-929D-1524D512E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</xdr:row>
      <xdr:rowOff>157161</xdr:rowOff>
    </xdr:from>
    <xdr:to>
      <xdr:col>12</xdr:col>
      <xdr:colOff>514350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F6570-C8D3-463D-A9F6-D843B8DF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14</xdr:row>
      <xdr:rowOff>14286</xdr:rowOff>
    </xdr:from>
    <xdr:to>
      <xdr:col>7</xdr:col>
      <xdr:colOff>857251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5D087-32D0-4969-88EE-237895A7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gun Patel" refreshedDate="43731.859519444442" createdVersion="6" refreshedVersion="6" minRefreshableVersion="3" recordCount="4114" xr:uid="{3E51BC28-8454-4E89-BB6F-1926FCD10DCC}">
  <cacheSource type="worksheet">
    <worksheetSource ref="A1:V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00"/>
    </cacheField>
    <cacheField name="Average Donation" numFmtId="0">
      <sharedItems containsNonDate="0" containsString="0" containsBlank="1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lgun Patel" refreshedDate="43733.894365046297" backgroundQuery="1" createdVersion="6" refreshedVersion="6" minRefreshableVersion="3" recordCount="0" supportSubquery="1" supportAdvancedDrill="1" xr:uid="{5804F9E9-608B-4B06-9BAD-904C7F854EFE}">
  <cacheSource type="external" connectionId="1"/>
  <cacheFields count="5">
    <cacheField name="[Range].[Category].[Category]" caption="Category" numFmtId="0" hierarchy="20" level="1">
      <sharedItems containsSemiMixedTypes="0" containsNonDate="0" containsString="0"/>
    </cacheField>
    <cacheField name="[Range].[state].[state]" caption="state" numFmtId="0" hierarchy="5" level="1">
      <sharedItems count="4">
        <s v="canceled"/>
        <s v="failed"/>
        <s v="successful"/>
        <s v="live" u="1"/>
      </sharedItems>
    </cacheField>
    <cacheField name="[Measures].[Count of state]" caption="Count of state" numFmtId="0" hierarchy="25" level="32767"/>
    <cacheField name="[Range].[month of create date].[month of create date]" caption="month of create date" numFmtId="0" hierarchy="12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Range].[year of create date].[year of create date]" caption="year of create date" numFmtId="0" hierarchy="11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year of create date]" caption="year of create date" attribute="1" defaultMemberUniqueName="[Range].[year of create date].[All]" allUniqueName="[Range].[year of create date].[All]" dimensionUniqueName="[Range]" displayFolder="" count="2" memberValueDatatype="20" unbalanced="0">
      <fieldsUsage count="2">
        <fieldUsage x="-1"/>
        <fieldUsage x="4"/>
      </fieldsUsage>
    </cacheHierarchy>
    <cacheHierarchy uniqueName="[Range].[month of create date]" caption="month of create date" attribute="1" defaultMemberUniqueName="[Range].[month of create date].[All]" allUniqueName="[Range].[month of create d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 conversion]" caption="date create conversion" attribute="1" time="1" defaultMemberUniqueName="[Range].[date create conversion].[All]" allUniqueName="[Range].[date create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 of create date]" caption="Sum of year of create dat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36.85882352941175"/>
    <m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42.60827250608273"/>
    <m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05"/>
    <m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03.9"/>
    <m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22.99154545454546"/>
    <m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09.77744436109028"/>
    <m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06.4875"/>
    <m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01.22222222222223"/>
    <m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00.04342857142858"/>
    <m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25.998"/>
    <m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00.5"/>
    <m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20.5"/>
    <m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65.29333333333332"/>
    <m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59.97142857142856"/>
    <m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00.93333333333334"/>
    <m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06.6"/>
    <m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00.24166666666666"/>
    <m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00.66666666666667"/>
    <m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06.3211"/>
    <m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45.29411764705881"/>
    <m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00.2"/>
    <m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09.13513513513513"/>
    <m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17.14285714285714"/>
    <m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18.5"/>
    <m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08.80768571428571"/>
    <m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33.33333333333334"/>
    <m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55.19999999999999"/>
    <m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11.72499999999999"/>
    <m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00.35"/>
    <m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23.33333333333333"/>
    <m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01.29975"/>
    <m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00"/>
    <m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00.24604569420035"/>
    <m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02.0952380952381"/>
    <m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30.46153846153845"/>
    <m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66.5"/>
    <m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42.15"/>
    <m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83.44090909090909"/>
    <m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10.04"/>
    <m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30.97999999999999"/>
    <m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01.35"/>
    <m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00"/>
    <m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41.85714285714286"/>
    <m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08.66000000000003"/>
    <m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00"/>
    <m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20"/>
    <m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04.16666666666667"/>
    <m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07.611"/>
    <m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07.95"/>
    <m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00"/>
    <m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00"/>
    <m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28.01818181818183"/>
    <m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16.21"/>
    <m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09.63333333333334"/>
    <m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01"/>
    <m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28.95348837209303"/>
    <m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07.2625"/>
    <m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01.9"/>
    <m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02.91"/>
    <m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00.12569999999999"/>
    <m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03.29622222222223"/>
    <m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48.30000000000001"/>
    <m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54.73333333333332"/>
    <m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13.5185"/>
    <m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73.33333333333334"/>
    <m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07.52857142857142"/>
    <m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18.6"/>
    <m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16.25"/>
    <m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27.16666666666667"/>
    <m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10.9423"/>
    <m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27.2"/>
    <m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23.94444444444444"/>
    <m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08.40909090909091"/>
    <m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00"/>
    <m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12.932"/>
    <m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15.42857142857143"/>
    <m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53.33333333333334"/>
    <m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92.5"/>
    <m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02"/>
    <m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27"/>
    <m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07.25"/>
    <m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98"/>
    <m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00.0125"/>
    <m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02.5"/>
    <m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00"/>
    <m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25.5"/>
    <m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06.46666666666667"/>
    <m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04.6"/>
    <m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02.85714285714286"/>
    <m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15.06666666666666"/>
    <m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00.4"/>
    <m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20"/>
    <m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05.2"/>
    <m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10.6"/>
    <m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04"/>
    <m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31.42857142857142"/>
    <m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14.66666666666667"/>
    <m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06.25"/>
    <m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06.25"/>
    <m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06.01933333333334"/>
    <m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00"/>
    <m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00"/>
    <m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27.75"/>
    <m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05.15384615384616"/>
    <m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20"/>
    <m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07.40909090909091"/>
    <m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00.5"/>
    <m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02.46666666666667"/>
    <m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46.66666666666666"/>
    <m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19.5"/>
    <m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30.76923076923077"/>
    <m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54.57142857142858"/>
    <m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04"/>
    <m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41"/>
    <m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03.33333333333333"/>
    <m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40.44444444444446"/>
    <m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13.65714285714286"/>
    <m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00.49377777777778"/>
    <m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13.0316"/>
    <m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04.55692307692307"/>
    <m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1.4285714285714285E-2"/>
    <m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3.3333333333333333E-2"/>
    <m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m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0.27454545454545454"/>
    <m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m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14"/>
    <m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5.548"/>
    <m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.375"/>
    <m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1.867"/>
    <m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m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m/>
    <x v="0"/>
    <x v="2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m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9.5687499999999996"/>
    <m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m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m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13.433333333333334"/>
    <m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m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m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.1413333333333333"/>
    <m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00"/>
    <m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m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10.775"/>
    <m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0.33333333333333331"/>
    <m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m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27.6"/>
    <m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7.5111111111111111"/>
    <m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0.57499999999999996"/>
    <m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m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0.08"/>
    <m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0.92"/>
    <m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23.163076923076922"/>
    <m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5.6000000000000001E-2"/>
    <m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7.8947368421052634E-3"/>
    <m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0.71799999999999997"/>
    <m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2.6666666666666665"/>
    <m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6.0000000000000001E-3"/>
    <m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.0999999999999996"/>
    <m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0.26711185308848079"/>
    <m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m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2E-3"/>
    <m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m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0.01"/>
    <m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15.535714285714286"/>
    <m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m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0.53333333333333333"/>
    <m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m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60"/>
    <m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0.01"/>
    <m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.0625"/>
    <m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22.4"/>
    <m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.25"/>
    <m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2E-3"/>
    <m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m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m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m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.4850000000000003"/>
    <m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m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40"/>
    <m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m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20"/>
    <m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33.416666666666664"/>
    <m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21.092608822670172"/>
    <m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m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35.856000000000002"/>
    <m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.4"/>
    <m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5.5"/>
    <m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m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16"/>
    <m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m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6.9000000000000006E-2"/>
    <m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0.41666666666666669"/>
    <m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5"/>
    <m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1.6999999999999999E-3"/>
    <m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m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0.12"/>
    <m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m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41.857142857142854"/>
    <m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10.48"/>
    <m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.1160000000000001"/>
    <m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m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26.192499999999999"/>
    <m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58.46153846153846"/>
    <m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m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29.84"/>
    <m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50.721666666666664"/>
    <m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16.25"/>
    <m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m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15.214285714285714"/>
    <m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m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m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25.25"/>
    <m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44.6"/>
    <m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1.5873015873015872E-2"/>
    <m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0.04"/>
    <m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8.0000000000000002E-3"/>
    <m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0.22727272727272727"/>
    <m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55.698439999999998"/>
    <m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11.943"/>
    <m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2"/>
    <m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17.63"/>
    <m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0.72"/>
    <m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m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13"/>
    <m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m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m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m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0.86206896551724133"/>
    <m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m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m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m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0.4"/>
    <m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m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2.75"/>
    <m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m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40.1"/>
    <m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m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m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0.33333333333333331"/>
    <m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m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25"/>
    <m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07.63413333333334"/>
    <m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12.63736263736264"/>
    <m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13.46153846153847"/>
    <m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02.592"/>
    <m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13.75714285714285"/>
    <m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03.72"/>
    <m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05.45999999999998"/>
    <m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34.1"/>
    <m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01.33294117647058"/>
    <m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12.92"/>
    <m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05.58333333333333"/>
    <m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25.57142857142857"/>
    <m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84.56"/>
    <m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00.73333333333333"/>
    <m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16.94725"/>
    <m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06.73325"/>
    <m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39.1"/>
    <m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06.7264857142857"/>
    <m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91.14"/>
    <m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31.93789333333334"/>
    <m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06.4"/>
    <m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07.4"/>
    <m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40"/>
    <m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18.08108"/>
    <m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18.2"/>
    <m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11.1"/>
    <m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45.5"/>
    <m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31.62883248730964"/>
    <m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11.4"/>
    <m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47.23376999999999"/>
    <m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52.60869565217391"/>
    <m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04.68"/>
    <m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77.43366666666665"/>
    <m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07.7758"/>
    <m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56"/>
    <m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08.395"/>
    <m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47.6"/>
    <m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10.38153846153845"/>
    <m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50.34814814814814"/>
    <m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57.31829411764707"/>
    <m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56.14400000000001"/>
    <m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20.58763636363636"/>
    <m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01.18888888888888"/>
    <m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14.27249999999999"/>
    <m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04.62615"/>
    <m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28.82507142857142"/>
    <m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09.15333333333334"/>
    <m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76.3"/>
    <m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03.21062000000001"/>
    <m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04.82"/>
    <m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06.68444444444444"/>
    <m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20.02"/>
    <m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01.50693333333334"/>
    <m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01.38461538461539"/>
    <m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00"/>
    <m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33.10911999999999"/>
    <m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18.72620000000001"/>
    <m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00.64"/>
    <m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08.9324126984127"/>
    <m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78.95249999999999"/>
    <m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01.72264"/>
    <m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18.735"/>
    <m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00.46"/>
    <m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37.46666666666667"/>
    <m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31.64705882352942"/>
    <m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30.33333333333334"/>
    <m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92.89999999999998"/>
    <m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11.31818181818181"/>
    <m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05.56666666666666"/>
    <m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18.94444444444444"/>
    <m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04.129"/>
    <m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04.10165000000001"/>
    <m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11.875"/>
    <m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04.73529411764706"/>
    <m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85.15"/>
    <m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01.248"/>
    <m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13.77333333333333"/>
    <m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00.80333333333333"/>
    <m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83.32"/>
    <m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12.68"/>
    <m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06.58"/>
    <m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02.66285714285715"/>
    <m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07.91200000000001"/>
    <m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23.07407407407408"/>
    <m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01.6"/>
    <m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04.396"/>
    <m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12.92973333333333"/>
    <m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36.4"/>
    <m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03.6144"/>
    <m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05.5"/>
    <m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01.82857142857142"/>
    <m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06.605"/>
    <m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13.015"/>
    <m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25.22750000000001"/>
    <m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01.19"/>
    <m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02.76470588235294"/>
    <m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16.83911999999999"/>
    <m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01.16833333333334"/>
    <m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10.1336"/>
    <m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08.08333333333333"/>
    <m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25.02285714285715"/>
    <m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06.71428571428571"/>
    <m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00.3664"/>
    <m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02.02863333333333"/>
    <m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02.08358208955224"/>
    <m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23.27586206896552"/>
    <m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70.28880000000001"/>
    <m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11.59050000000001"/>
    <m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03"/>
    <m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06.63570159857905"/>
    <m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14.76"/>
    <m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27.34117647058824"/>
    <m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16.56"/>
    <m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08.61819426615318"/>
    <m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03.94285714285714"/>
    <m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16.25714285714285"/>
    <m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02.69240000000001"/>
    <m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74"/>
    <m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03.08799999999999"/>
    <m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04.85537190082644"/>
    <m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01.375"/>
    <m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11.07699999999998"/>
    <m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24.15933781686498"/>
    <m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01.33333333333333"/>
    <m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10.16142857142857"/>
    <m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03.97333333333333"/>
    <m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01.31578947368421"/>
    <m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03.3501"/>
    <m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04.11199999999999"/>
    <m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10.15569230769231"/>
    <m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22.02"/>
    <m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14.16866666666667"/>
    <m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25.33333333333333"/>
    <m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06.66666666666667"/>
    <m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30.65"/>
    <m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20"/>
    <m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05.95918367346938"/>
    <m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14.4"/>
    <m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11.76666666666667"/>
    <m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16.08"/>
    <m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41.5"/>
    <m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04.73"/>
    <m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55.83333333333334"/>
    <m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06.70670670670671"/>
    <m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12.105"/>
    <m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05.982"/>
    <m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00.16666666666667"/>
    <m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13.98947368421054"/>
    <m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26.16"/>
    <m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81.53547058823528"/>
    <m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00"/>
    <m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00.61"/>
    <m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00.9027027027027"/>
    <m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10.446"/>
    <m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11.8936170212766"/>
    <m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08.0445"/>
    <m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06.66666666666667"/>
    <m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03.90027322404372"/>
    <m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25.16"/>
    <m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06.80500000000001"/>
    <m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12.30249999999999"/>
    <m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03.812"/>
    <m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41.65"/>
    <m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05.26"/>
    <m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03.09142857142857"/>
    <m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07.65957446808511"/>
    <m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07.70464285714286"/>
    <m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01.55"/>
    <m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01.43766666666667"/>
    <m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36.80000000000001"/>
    <m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28.30000000000001"/>
    <m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01.05"/>
    <m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26.84"/>
    <m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05.0859375"/>
    <m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02.85405405405406"/>
    <m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02.14714285714285"/>
    <m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20.217"/>
    <m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00.24761904761905"/>
    <m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00.63392857142857"/>
    <m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00.4375"/>
    <m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0.43939393939393939"/>
    <m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.0066666666666668"/>
    <m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.075"/>
    <m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0.76500000000000001"/>
    <m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6.7966666666666669"/>
    <m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1.2E-2"/>
    <m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.33"/>
    <m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m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5.6333333333333337"/>
    <m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m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.4"/>
    <m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13.833333333333334"/>
    <m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9.5"/>
    <m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m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5"/>
    <m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2.7272727272727275E-3"/>
    <m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m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m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.3800000000000008"/>
    <m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m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0.1"/>
    <m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m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39.358823529411765"/>
    <m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0.1"/>
    <m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5"/>
    <m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3.3333333333333335E-3"/>
    <m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.2952380952380951"/>
    <m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1.6666666666666666E-2"/>
    <m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.2804000000000002"/>
    <m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.25"/>
    <m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0.79200000000000004"/>
    <m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m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64"/>
    <m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2.7404479578392621E-2"/>
    <m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0.82"/>
    <m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6.9230769230769235E-2"/>
    <m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0.68631863186318631"/>
    <m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m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.2100000000000009"/>
    <m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6.4102564102564097E-2"/>
    <m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0.29411764705882354"/>
    <m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m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m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.2727272727272729"/>
    <m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9.9009900990099015E-2"/>
    <m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26.953125"/>
    <m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0.76"/>
    <m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21.574999999999999"/>
    <m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m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m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.02"/>
    <m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11.892727272727273"/>
    <m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17.625"/>
    <m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2.87"/>
    <m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3.0303030303030304E-2"/>
    <m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m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.230268181818182"/>
    <m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m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m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32.56"/>
    <m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19.41"/>
    <m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.1"/>
    <m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0.1"/>
    <m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50.2"/>
    <m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0.18625"/>
    <m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21.906971229845084"/>
    <m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9.0909090909090905E-3"/>
    <m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m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m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0.28667813379201834"/>
    <m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m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m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m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m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0.155"/>
    <m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m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1.6666666666666668E-3"/>
    <m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0.6696428571428571"/>
    <m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4.5985132395404555"/>
    <m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9.5500000000000007"/>
    <m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.3076923076923075"/>
    <m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m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.1499999999999999"/>
    <m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1.7538461538461538"/>
    <m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.3673469387755102"/>
    <m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0.43333333333333335"/>
    <m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0.125"/>
    <m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.2"/>
    <m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0.8"/>
    <m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0.2"/>
    <m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m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3"/>
    <m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0.13750000000000001"/>
    <m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13.923999999999999"/>
    <m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.3333333333333335"/>
    <m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25.41340206185567"/>
    <m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m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.3666666666666667"/>
    <m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m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22.881426547787683"/>
    <m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02.1"/>
    <m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04.64"/>
    <m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14.66666666666667"/>
    <m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20.6"/>
    <m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08.67285714285714"/>
    <m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00"/>
    <m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14"/>
    <m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00.85"/>
    <m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15.65217391304348"/>
    <m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30.41666666666666"/>
    <m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07.7826725403818"/>
    <m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00"/>
    <m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23.25"/>
    <m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00.2"/>
    <m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04.66666666666667"/>
    <m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02.5"/>
    <m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18.25757575757575"/>
    <m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20.5"/>
    <m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02.42"/>
    <m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00.64400000000001"/>
    <m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6.6666666666666671E-3"/>
    <m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0.55555555555555558"/>
    <m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4.0000000000000002E-4"/>
    <m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0.31818181818181818"/>
    <m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.2"/>
    <m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27.384"/>
    <m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8.666666666666667E-2"/>
    <m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m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0.09"/>
    <m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2.72"/>
    <m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0.7"/>
    <m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.0413333333333332"/>
    <m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m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0.49199999999999999"/>
    <m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36.589147286821706"/>
    <m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m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2.5"/>
    <m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0.91066666666666662"/>
    <m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m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2.0833333333333332E-2"/>
    <m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1.2E-2"/>
    <m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0.36666666666666664"/>
    <m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m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9.0666666666666673E-2"/>
    <m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5.5555555555555558E-3"/>
    <m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m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0.02"/>
    <m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m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1"/>
    <m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0.8"/>
    <m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0.16705882352941176"/>
    <m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0.42399999999999999"/>
    <m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m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0.38925389253892539"/>
    <m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0.7155635062611807"/>
    <m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0.43166666666666664"/>
    <m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1.25E-3"/>
    <m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0.2"/>
    <m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1.12E-2"/>
    <m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.4583333333333333"/>
    <m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3.3333333333333333E-2"/>
    <m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m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m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1.1111111111111112E-2"/>
    <m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1"/>
    <m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m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0.56000000000000005"/>
    <m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.0833333333333339"/>
    <m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.3444444444444446"/>
    <m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1.3333333333333334E-2"/>
    <m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.46"/>
    <m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6.0999999999999999E-2"/>
    <m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.3333333333333335"/>
    <m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23"/>
    <m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0.104"/>
    <m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0.42599999999999999"/>
    <m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0.03"/>
    <m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0.26666666666666666"/>
    <m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34"/>
    <m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6.2E-2"/>
    <m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2"/>
    <m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.4"/>
    <m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m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3.9334666666666664"/>
    <m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m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2.62"/>
    <m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0.2"/>
    <m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m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0.97399999999999998"/>
    <m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0.64102564102564108"/>
    <m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m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m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m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21.363333333333333"/>
    <m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m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m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m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3"/>
    <m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m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4.0000000000000003E-5"/>
    <m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1"/>
    <m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.044"/>
    <m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5.6833333333333336"/>
    <m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m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m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m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17.38"/>
    <m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0.02"/>
    <m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m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0.17499999999999999"/>
    <m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8.3340278356529712E-2"/>
    <m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.38"/>
    <m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m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12.45"/>
    <m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0.02"/>
    <m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8.0000000000000002E-3"/>
    <m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0.2"/>
    <m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m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8.9999999999999993E-3"/>
    <m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1E-4"/>
    <m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44.28571428571428"/>
    <m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19.16249999999999"/>
    <m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60.4849999999999"/>
    <m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05.80800000000001"/>
    <m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00.11792000000003"/>
    <m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78.7"/>
    <m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31.87625"/>
    <m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07.05"/>
    <m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26.82285714285715"/>
    <m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39.96"/>
    <m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12.4"/>
    <m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00.52800000000001"/>
    <m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00.46666666666667"/>
    <m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41.446"/>
    <m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67.29166666666669"/>
    <m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46.88749999999999"/>
    <m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13.56"/>
    <m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25.7"/>
    <m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04.46206037108834"/>
    <m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00.56666666666666"/>
    <m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.0579999999999998"/>
    <m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0.95"/>
    <m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0.4"/>
    <m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0.35"/>
    <m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7.5333333333333332"/>
    <m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18.64"/>
    <m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4.0000000000000001E-3"/>
    <m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10.02"/>
    <m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4.5599999999999996"/>
    <m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21.5075"/>
    <m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29.276666666666667"/>
    <m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39.426666666666669"/>
    <m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21.628"/>
    <m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0.20499999999999999"/>
    <m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0.03"/>
    <m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14.85"/>
    <m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.4710000000000001"/>
    <m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25.584"/>
    <m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3.8206896551724139"/>
    <m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15.485964912280702"/>
    <m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25.911999999999999"/>
    <m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0.04"/>
    <m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0.106"/>
    <m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0.85142857142857142"/>
    <m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.4837499999999997"/>
    <m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27.65"/>
    <m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m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3.55"/>
    <m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72.989999999999995"/>
    <m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57.64875"/>
    <m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12.34"/>
    <m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0.52"/>
    <m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6.53"/>
    <m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35.338000000000001"/>
    <m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0.39333333333333331"/>
    <m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.06"/>
    <m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5.7142857142857147E-4"/>
    <m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46.38"/>
    <m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15.39"/>
    <m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82.422107692307691"/>
    <m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2.6866666666666665"/>
    <m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26.6"/>
    <m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30.813400000000001"/>
    <m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5.58"/>
    <m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0.87454545454545451"/>
    <m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0.97699999999999998"/>
    <m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m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78.927352941176466"/>
    <m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22.092500000000001"/>
    <m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0.40666666666666668"/>
    <m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m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33.790999999999997"/>
    <m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0.21649484536082475"/>
    <m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0.79600000000000004"/>
    <m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14.993333333333334"/>
    <m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.0509090909090908"/>
    <m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10.214285714285714"/>
    <m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0.30499999999999999"/>
    <m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0.75"/>
    <m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.2933333333333332"/>
    <m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43.94736842105263"/>
    <m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22.10975609756098"/>
    <m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32.024"/>
    <m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09.38"/>
    <m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05.47157142857142"/>
    <m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00.35"/>
    <m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01.4"/>
    <m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55.51428571428571"/>
    <m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05.566"/>
    <m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30.65"/>
    <m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32.19"/>
    <m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26"/>
    <m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60"/>
    <m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20.48"/>
    <m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25.52941176470588"/>
    <m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14.4063829787234"/>
    <m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15.13888888888891"/>
    <m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22.4"/>
    <m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06.73333333333333"/>
    <m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58.33333333333334"/>
    <m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07.4"/>
    <m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02.26"/>
    <m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10.71428571428571"/>
    <m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48"/>
    <m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02.32"/>
    <m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79.09909909909911"/>
    <m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11.08135252761969"/>
    <m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00.04285714285714"/>
    <m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00.25"/>
    <m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05.56"/>
    <m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02.58775877587759"/>
    <m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18.5"/>
    <m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11.7"/>
    <m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28"/>
    <m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03.75"/>
    <m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01.9076"/>
    <m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17.71428571428571"/>
    <m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38"/>
    <m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02"/>
    <m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01.92"/>
    <m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m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4.7"/>
    <m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m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0.11655011655011654"/>
    <m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m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36.014285714285712"/>
    <m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m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3.54"/>
    <m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m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41.4"/>
    <m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m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2.6315789473684209E-2"/>
    <m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.3333333333333335"/>
    <m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0.85129023676509707"/>
    <m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70.2"/>
    <m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1.7"/>
    <m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51.4"/>
    <m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0.7"/>
    <m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0.4"/>
    <m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2.6666666666666665"/>
    <m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04"/>
    <m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33.15375"/>
    <m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00"/>
    <m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48.13333333333333"/>
    <m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02.5"/>
    <m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80.62799999999999"/>
    <m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42.80000000000001"/>
    <m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14.16666666666667"/>
    <m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03.505"/>
    <m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09.41176470588235"/>
    <m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44.37459999999999"/>
    <m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03.86666666666666"/>
    <m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00.4444"/>
    <m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02.77927272727273"/>
    <m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05.3125"/>
    <m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11.78571428571429"/>
    <m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01.35"/>
    <m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07.53333333333333"/>
    <m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14.88571428571429"/>
    <m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00.02"/>
    <m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52.13333333333333"/>
    <m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11.52149999999999"/>
    <m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01.33333333333333"/>
    <m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23.26086956521739"/>
    <m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00"/>
    <m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05"/>
    <m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04.4375"/>
    <m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05.125"/>
    <m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00"/>
    <m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03.77500000000001"/>
    <m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05"/>
    <m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04"/>
    <m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51.83333333333334"/>
    <m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59.99600000000001"/>
    <m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27.3"/>
    <m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07"/>
    <m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15.12214285714286"/>
    <m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37.11066666666667"/>
    <m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55.71428571428572"/>
    <m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08.75"/>
    <m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34.05000000000001"/>
    <m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00"/>
    <m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19.16666666666667"/>
    <m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79.5"/>
    <m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34.38124999999999"/>
    <m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00.432"/>
    <m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01.45454545454545"/>
    <m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03.33333333333333"/>
    <m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07"/>
    <m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04"/>
    <m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07.83333333333333"/>
    <m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33.33333333333334"/>
    <m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00.60706666666667"/>
    <m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01.66666666666667"/>
    <m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31.01818181818183"/>
    <m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17.25"/>
    <m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00.93040000000001"/>
    <m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21.8"/>
    <m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45.4"/>
    <m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16.61660000000001"/>
    <m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20.4166"/>
    <m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01.32"/>
    <m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04.32"/>
    <m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67.13333333333333"/>
    <m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94.13333333333333"/>
    <m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20.3802"/>
    <m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22.00090909090909"/>
    <m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00"/>
    <m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00"/>
    <m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19.9"/>
    <m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55.17500000000001"/>
    <m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30.44999999999999"/>
    <m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04.97142857142858"/>
    <m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00"/>
    <m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18.22050359712232"/>
    <m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03.44827586206897"/>
    <m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18"/>
    <m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00"/>
    <m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44.00583333333333"/>
    <m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04.675"/>
    <m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18.142857142857142"/>
    <m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.2444444444444445"/>
    <m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0.34"/>
    <m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4.5"/>
    <m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41.53846153846154"/>
    <m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.0454545454545454"/>
    <m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18.285714285714285"/>
    <m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24.02"/>
    <m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0.1111111111111111"/>
    <m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11.818181818181818"/>
    <m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0.31"/>
    <m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.416666666666667"/>
    <m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0.8125"/>
    <m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.2857142857142858"/>
    <m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24.333333333333332"/>
    <m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m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40.799492385786799"/>
    <m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67.55"/>
    <m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.3"/>
    <m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30.666666666666668"/>
    <m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2.9894179894179893"/>
    <m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0.8"/>
    <m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20.133333333333333"/>
    <m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40.020000000000003"/>
    <m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1"/>
    <m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75"/>
    <m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41"/>
    <m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m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.2"/>
    <m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.4412800000000008"/>
    <m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.166666666666667"/>
    <m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.25"/>
    <m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40.75"/>
    <m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10"/>
    <m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39.17"/>
    <m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.4375"/>
    <m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40"/>
    <m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m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2.8"/>
    <m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37.333333333333336"/>
    <m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0.42"/>
    <m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m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0.3"/>
    <m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.2"/>
    <m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0.30199999999999999"/>
    <m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.0153846153846153"/>
    <m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m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m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m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.25"/>
    <m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22.363636363636363"/>
    <m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m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0.8571428571428571"/>
    <m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6.6066666666666665"/>
    <m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m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5.7692307692307692"/>
    <m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m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0.6"/>
    <m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.0256410256410255"/>
    <m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0.5"/>
    <m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m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30.9"/>
    <m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21.037037037037038"/>
    <m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.2000000000000002"/>
    <m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10.9"/>
    <m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2.6666666666666665"/>
    <m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m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m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10.862068965517242"/>
    <m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m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38.333333333333336"/>
    <m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6.55"/>
    <m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14.536842105263158"/>
    <m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6"/>
    <m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30.4"/>
    <m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.4285714285714286"/>
    <m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m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.1428571428571428"/>
    <m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0.35714285714285715"/>
    <m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.4545454545454546"/>
    <m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17.155555555555555"/>
    <m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.3220000000000001"/>
    <m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8.9066666666666663"/>
    <m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9.6333333333333329"/>
    <m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13.326000000000001"/>
    <m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.484"/>
    <m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1.9066666666666667"/>
    <m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m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12"/>
    <m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.365"/>
    <m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28.04"/>
    <m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38.39"/>
    <m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39.942857142857143"/>
    <m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0.84"/>
    <m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43.406666666666666"/>
    <m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5.6613333333333333"/>
    <m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1.722"/>
    <m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1.9416666666666667"/>
    <m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11.328275684711329"/>
    <m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38.86"/>
    <m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46.100628930817614"/>
    <m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42.188421052631575"/>
    <m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28.48"/>
    <m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.0771428571428572"/>
    <m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0.79909090909090907"/>
    <m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.1919999999999999"/>
    <m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14.8"/>
    <m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17.809999999999999"/>
    <m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.325"/>
    <m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46.666666666666664"/>
    <m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45.92"/>
    <m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0.22600000000000001"/>
    <m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34.625"/>
    <m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.0550000000000002"/>
    <m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0.56000000000000005"/>
    <m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2.6070000000000002"/>
    <m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1.9259999999999999"/>
    <m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33.666666666666664"/>
    <m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56.263267182990241"/>
    <m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82.817599999999999"/>
    <m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14.86"/>
    <m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1.2375123751237513E-2"/>
    <m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1.7142857142857144E-2"/>
    <m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29.506136117214712"/>
    <m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.06"/>
    <m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.293333333333333"/>
    <m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12.75"/>
    <m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13.22"/>
    <m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m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16.77"/>
    <m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0.104"/>
    <m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.24"/>
    <m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0.46700000000000003"/>
    <m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25.087142857142858"/>
    <m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.3344999999999998"/>
    <m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.26"/>
    <m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1.625"/>
    <m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.3"/>
    <m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58.55833333333333"/>
    <m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7.7886666666666668"/>
    <m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.2157147647256061"/>
    <m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04"/>
    <m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29.602960296029604"/>
    <m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16.055"/>
    <m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82.207999999999998"/>
    <m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75.051000000000002"/>
    <m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5.85"/>
    <m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44.32"/>
    <m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0.26737967914438504"/>
    <m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13.13"/>
    <m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0.19088937093275488"/>
    <m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0.375"/>
    <m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35.021000000001"/>
    <m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34.527999999999999"/>
    <m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30.6"/>
    <m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2.6666666666666665"/>
    <m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2.8420000000000001"/>
    <m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22.878799999999998"/>
    <m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.105"/>
    <m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47.333333333333336"/>
    <m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05.54838709677421"/>
    <m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51.80366666666669"/>
    <m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14.9"/>
    <m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37.15"/>
    <m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18.63775"/>
    <m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09.92831428571429"/>
    <m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00.00828571428572"/>
    <m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03.09292094387415"/>
    <m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17.27"/>
    <m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11.76"/>
    <m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42.1"/>
    <m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07.4"/>
    <m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08.49703703703703"/>
    <m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02.86144578313252"/>
    <m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30.0018"/>
    <m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07.65217391304348"/>
    <m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12.36044444444444"/>
    <m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02.1"/>
    <m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45.33333333333334"/>
    <m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28.19999999999999"/>
    <m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0.29411764705882354"/>
    <m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m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1.5384615384615385"/>
    <m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8.5370000000000008"/>
    <m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8.5714285714285715E-2"/>
    <m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2.66"/>
    <m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m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0.05"/>
    <m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.4133333333333333"/>
    <m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m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m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m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m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1"/>
    <m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m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m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m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m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m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m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1"/>
    <m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m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95.477386934673362"/>
    <m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m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8.974444444444444"/>
    <m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2.7"/>
    <m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.3673333333333333"/>
    <m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26"/>
    <m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0.15"/>
    <m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38.636363636363633"/>
    <m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0.7"/>
    <m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m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6.8000000000000005E-2"/>
    <m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.3333333333333333"/>
    <m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.3092592592592593"/>
    <m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4.5"/>
    <m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62.765333333333331"/>
    <m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29.376000000000001"/>
    <m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7.5"/>
    <m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2.6076923076923078"/>
    <m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.1050000000000004"/>
    <m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1.7647058823529412E-2"/>
    <m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0.56000000000000005"/>
    <m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0.82"/>
    <m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m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.42"/>
    <m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8.3333333333333329E-2"/>
    <m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m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14.182977777777777"/>
    <m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7.8266666666666671"/>
    <m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3.8464497269020695E-2"/>
    <m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12.5"/>
    <m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.05"/>
    <m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14.083333333333334"/>
    <m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18.300055555555556"/>
    <m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.0347999999999997"/>
    <m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17.933333333333334"/>
    <m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4.7E-2"/>
    <m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.2119999999999997"/>
    <m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0.5"/>
    <m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2.5"/>
    <m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4.1000000000000002E-2"/>
    <m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.3125"/>
    <m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1.62"/>
    <m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4.9516666666666671"/>
    <m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0.159"/>
    <m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41.25"/>
    <m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m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2.93"/>
    <m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0.45"/>
    <m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0.51"/>
    <m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0.04"/>
    <m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35.537409090909094"/>
    <m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0.5"/>
    <m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0.16666666666666666"/>
    <m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0.13250000000000001"/>
    <m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3.5704E-2"/>
    <m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.3000000000000007"/>
    <m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.4222222222222221"/>
    <m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0.23809523809523808"/>
    <m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m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1.1599999999999999E-2"/>
    <m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m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0.22"/>
    <m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0.47222222222222221"/>
    <m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m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0.5"/>
    <m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1.6714285714285715"/>
    <m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0.1"/>
    <m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0.105"/>
    <m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0.22"/>
    <m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m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14.38"/>
    <m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0.66666666666666663"/>
    <m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4.0000000000000001E-3"/>
    <m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5"/>
    <m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.4439140811455848"/>
    <m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39.5"/>
    <m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0.35714285714285715"/>
    <m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6.25E-2"/>
    <m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m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m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m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0.41333333333333333"/>
    <m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m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0.125"/>
    <m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8.8333333333333339"/>
    <m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m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0.48666666666666669"/>
    <m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0.15"/>
    <m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10.08"/>
    <m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m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5.6937499999999996"/>
    <m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0.625"/>
    <m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6.5"/>
    <m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0.752"/>
    <m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m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1.51"/>
    <m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0.46666666666666667"/>
    <m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m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3.85"/>
    <m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m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5.8333333333333334E-2"/>
    <m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m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m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20.704999999999998"/>
    <m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19.14"/>
    <m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1.6316666666666666"/>
    <m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5.666666666666667"/>
    <m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0.17"/>
    <m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0.4"/>
    <m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0.1"/>
    <m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m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2.4E-2"/>
    <m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5.9066666666666663"/>
    <m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2.9249999999999998"/>
    <m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5.7142857142857143E-3"/>
    <m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m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6.6666666666666671E-3"/>
    <m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.333333333333333"/>
    <m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11.75"/>
    <m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8.0000000000000002E-3"/>
    <m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.2"/>
    <m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4"/>
    <m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04.93636363636364"/>
    <m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05.44"/>
    <m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06.73333333333333"/>
    <m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04.12571428571428"/>
    <m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60.55000000000001"/>
    <m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07.77777777777777"/>
    <m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35"/>
    <m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09.07407407407408"/>
    <m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90"/>
    <m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03.95714285714286"/>
    <m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22.24"/>
    <m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35"/>
    <m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69.91034482758619"/>
    <m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53.29333333333332"/>
    <m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60.60000000000002"/>
    <m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01.31677953348382"/>
    <m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25.60416666666667"/>
    <m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02.43783333333333"/>
    <m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99.244"/>
    <m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02.45398773006134"/>
    <m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02.94615384615385"/>
    <m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00.86153846153846"/>
    <m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15"/>
    <m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04.16766467065868"/>
    <m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55.30000000000001"/>
    <m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06"/>
    <m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54.315"/>
    <m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01.1"/>
    <m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29.04"/>
    <m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02.23076923076923"/>
    <m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31.80000000000001"/>
    <m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86.08019999999999"/>
    <m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45.69999999999999"/>
    <m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02.6"/>
    <m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72.27777777777777"/>
    <m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59.16819571865443"/>
    <m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03.76666666666667"/>
    <m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11.40954545454547"/>
    <m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80.375"/>
    <m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12.10606060606061"/>
    <m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.0666666666666664"/>
    <m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.4000000000000004"/>
    <m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3.8740000000000001"/>
    <m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m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29.3"/>
    <m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0.90909090909090906"/>
    <m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m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m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0.8"/>
    <m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11.6"/>
    <m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m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2.7873639500929119"/>
    <m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m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m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17.8"/>
    <m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m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.0125000000000002"/>
    <m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50.74"/>
    <m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0.54884742041712409"/>
    <m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14.091666666666667"/>
    <m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03.8"/>
    <m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20.25"/>
    <m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17"/>
    <m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22.14285714285714"/>
    <m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51.63999999999999"/>
    <m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04.44"/>
    <m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00.15333333333334"/>
    <m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01.8"/>
    <m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37.65714285714284"/>
    <m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33.2"/>
    <m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98.85074626865671"/>
    <m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02.36666666666667"/>
    <m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17.96376666666666"/>
    <m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94.72727272727275"/>
    <m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13.14633333333333"/>
    <m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04.24"/>
    <m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13.66666666666667"/>
    <m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01.25"/>
    <m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25.41538461538461"/>
    <m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19"/>
    <m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66.46153846153845"/>
    <m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19.14771428571429"/>
    <m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00.47368421052632"/>
    <m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01.8"/>
    <m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16.66666666666667"/>
    <m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08.64893617021276"/>
    <m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14.72"/>
    <m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01.8"/>
    <m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06"/>
    <m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03.5"/>
    <m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54.97535999999999"/>
    <m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62.14066666666668"/>
    <m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04.42100000000001"/>
    <m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06.12433333333334"/>
    <m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54.93846153846152"/>
    <m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10.77157238734419"/>
    <m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10.91186666666667"/>
    <m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10.71428571428571"/>
    <m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23.61333333333333"/>
    <m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11.05"/>
    <m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01"/>
    <m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01.65"/>
    <m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08.33333333333333"/>
    <m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42"/>
    <m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00.45"/>
    <m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25.06666666666666"/>
    <m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08.57142857142857"/>
    <m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45.69999999999999"/>
    <m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10"/>
    <m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02.23333333333333"/>
    <m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22"/>
    <m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01.96"/>
    <m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41.1764705882353"/>
    <m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09.52500000000001"/>
    <m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04.65"/>
    <m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24"/>
    <m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35"/>
    <m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02.75"/>
    <m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00"/>
    <m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30.26085714285713"/>
    <m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39.627499999999998"/>
    <m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25.976666666666667"/>
    <m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65.24636363636364"/>
    <m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11.513999999999999"/>
    <m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11.36"/>
    <m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11.99130434782609"/>
    <m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15.5"/>
    <m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32.027999999999999"/>
    <m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0.60869565217391308"/>
    <m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31.114999999999998"/>
    <m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.1266666666666667"/>
    <m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40.404000000000003"/>
    <m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1.3333333333333333E-3"/>
    <m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5.7335000000000003"/>
    <m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15.324999999999999"/>
    <m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15.103448275862069"/>
    <m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0.503"/>
    <m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.3028138528138529"/>
    <m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0.30285714285714288"/>
    <m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8.8800000000000008"/>
    <m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9.84"/>
    <m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.4300000000000002"/>
    <m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.1299999999999999"/>
    <m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3.5520833333333335"/>
    <m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.3306666666666667"/>
    <m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0.81599999999999995"/>
    <m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22.494285714285713"/>
    <m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.3668"/>
    <m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m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m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10.754135338345865"/>
    <m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19.760000000000002"/>
    <m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84.947000000000003"/>
    <m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49.381999999999998"/>
    <m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.3033333333333332"/>
    <m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6.6340000000000003"/>
    <m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m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70.36"/>
    <m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0.2"/>
    <m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02.298"/>
    <m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77.73333333333335"/>
    <m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25"/>
    <m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47.32653061224491"/>
    <m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02.2"/>
    <m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01.87234042553192"/>
    <m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04.2"/>
    <m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04.05"/>
    <m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01.265"/>
    <m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36.13999999999999"/>
    <m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33.6"/>
    <m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30.25"/>
    <m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22.68"/>
    <m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82.81058823529412"/>
    <m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25.3"/>
    <m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11.66666666666667"/>
    <m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15.75757575757575"/>
    <m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73.2"/>
    <m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25.98333333333333"/>
    <m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09.1"/>
    <m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00"/>
    <m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18.64285714285714"/>
    <m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00.26666666666667"/>
    <m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26.4892"/>
    <m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14.26"/>
    <m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10.7"/>
    <m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05.34805315203954"/>
    <m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03.66666666666667"/>
    <m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07.08672667523932"/>
    <m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24"/>
    <m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05.01"/>
    <m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89.46666666666667"/>
    <m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71.32499999999999"/>
    <m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52.48648648648648"/>
    <m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16.15384615384616"/>
    <m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03.35"/>
    <m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11.6"/>
    <m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24"/>
    <m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07.1"/>
    <m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04.3625"/>
    <m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12.40909090909091"/>
    <m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24.08571428571429"/>
    <m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10.406125"/>
    <m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18.75"/>
    <m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36.625"/>
    <m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34.8074"/>
    <m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45.4"/>
    <m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09.10714285714286"/>
    <m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10.2"/>
    <m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13.64"/>
    <m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02.35"/>
    <m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22.13333333333334"/>
    <m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11.88571428571429"/>
    <m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07.3"/>
    <m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13.85"/>
    <m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09.68181818181819"/>
    <m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26.14444444444445"/>
    <m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67.42857142857142"/>
    <m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96.52"/>
    <m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09.16"/>
    <m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02.575"/>
    <m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1.6620689655172414"/>
    <m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0.42"/>
    <m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0.125"/>
    <m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0.5"/>
    <m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.2"/>
    <m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m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1.6666666666666666E-2"/>
    <m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0.23333333333333334"/>
    <m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4.5714285714285712"/>
    <m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5"/>
    <m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0.2"/>
    <m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18.181818181818183"/>
    <m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m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.2222222222222223"/>
    <m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0.2"/>
    <m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.0634920634920633"/>
    <m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2.7272727272727271"/>
    <m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0.1"/>
    <m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0.104"/>
    <m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0.33333333333333331"/>
    <m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20.36"/>
    <m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m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m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.3800000000000008"/>
    <m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4.5"/>
    <m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m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.06"/>
    <m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31.94705882352941"/>
    <m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m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6.708333333333333"/>
    <m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9.9878048780487809"/>
    <m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0.1"/>
    <m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0.77"/>
    <m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26.9"/>
    <m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3"/>
    <m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6.6055045871559637"/>
    <m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7.6923076923076927E-3"/>
    <m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.1222222222222222"/>
    <m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m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m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m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m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m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1.4999999999999999E-2"/>
    <m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m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m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1E-3"/>
    <m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1.0554089709762533E-2"/>
    <m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m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m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0.8571428571428571"/>
    <m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10.5"/>
    <m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2.9"/>
    <m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m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m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m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m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01.24460000000001"/>
    <m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08.5175"/>
    <m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47.66666666666666"/>
    <m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63.19999999999999"/>
    <m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56.41449999999998"/>
    <m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07.8773125"/>
    <m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15.08"/>
    <m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02.36842105263158"/>
    <m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08.42485875706215"/>
    <m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25.13333333333334"/>
    <m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03.840625"/>
    <m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38.70400000000001"/>
    <m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20.51600000000001"/>
    <m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12.26666666666667"/>
    <m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88.66966666666667"/>
    <m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61.55466666666666"/>
    <m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11.31"/>
    <m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81.6142199999999"/>
    <m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37.375"/>
    <m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17.04040000000001"/>
    <m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.1"/>
    <m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0.1"/>
    <m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0.7142857142857143"/>
    <m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m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.2388059701492535"/>
    <m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0.24"/>
    <m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m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.4"/>
    <m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m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30.862068965517242"/>
    <m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.3333333333333339"/>
    <m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0.75"/>
    <m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m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8.9"/>
    <m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m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m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6.6666666666666671E-3"/>
    <m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1.9"/>
    <m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0.25"/>
    <m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25.035714285714285"/>
    <m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66.33076923076922"/>
    <m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01.44545454545455"/>
    <m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07.89146666666667"/>
    <m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77.93846153846152"/>
    <m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03.58125"/>
    <m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11.4"/>
    <m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15"/>
    <m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10.76216216216216"/>
    <m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23.64125714285714"/>
    <m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01.035"/>
    <m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11.79285714285714"/>
    <m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58.7714285714286"/>
    <m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50.01875000000001"/>
    <m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06.476"/>
    <m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57.18899999999999"/>
    <m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08.65882352941176"/>
    <m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61.97999999999999"/>
    <m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05.36666666666667"/>
    <m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03.36388888888889"/>
    <m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03.47222222222223"/>
    <m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06.81333333333333"/>
    <m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38.96574712643678"/>
    <m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24.84324324324324"/>
    <m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07"/>
    <m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74.0057692307692"/>
    <m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20.32608695652173"/>
    <m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10.44428571428571"/>
    <m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81.56666666666666"/>
    <m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00.67894736842105"/>
    <m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34.8257142857143"/>
    <m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75.95744680851064"/>
    <m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84.02"/>
    <m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45.13999999999999"/>
    <m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17.73333333333335"/>
    <m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32.42500000000001"/>
    <m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50.30841666666666"/>
    <m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79.9"/>
    <m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02.62857142857143"/>
    <m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35.98609999999999"/>
    <m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17.86666666666666"/>
    <m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3.3333333333333333E-2"/>
    <m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4"/>
    <m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0.44444444444444442"/>
    <m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m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3.3333333333333333E-2"/>
    <m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28.9"/>
    <m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m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8.5714285714285712"/>
    <m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34"/>
    <m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13.466666666666667"/>
    <m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m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49.186046511627907"/>
    <m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m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m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m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45.133333333333333"/>
    <m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4"/>
    <m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4.666666666666667"/>
    <m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0.33333333333333331"/>
    <m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3.76"/>
    <m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0.67"/>
    <m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m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.4166666666666667"/>
    <m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0.1"/>
    <m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2.5"/>
    <m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21.25"/>
    <m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.117647058823529"/>
    <m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13.64"/>
    <m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m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41.4"/>
    <m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0.66115702479338845"/>
    <m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5"/>
    <m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.4777777777777779"/>
    <m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.0599999999999996"/>
    <m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22.91"/>
    <m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13"/>
    <m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0.55000000000000004"/>
    <m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10.80653663679494"/>
    <m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0.84008400840084008"/>
    <m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m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0.5"/>
    <m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.3000000000000007"/>
    <m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7.4999999999999997E-2"/>
    <m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m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79"/>
    <m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m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1.3333333333333334E-2"/>
    <m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m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m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1.7"/>
    <m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29.228571428571428"/>
    <m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m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1.3636363636363636E-2"/>
    <m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20.5"/>
    <m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0.28000000000000003"/>
    <m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.3076923076923075"/>
    <m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m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0.125"/>
    <m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m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.34"/>
    <m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08.2492"/>
    <m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00.16666666666667"/>
    <m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00.033"/>
    <m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22.10714285714286"/>
    <m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00.69333333333333"/>
    <m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01.004125"/>
    <m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45.11000000000001"/>
    <m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01.25"/>
    <m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18.33333333333333"/>
    <m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71.85000000000002"/>
    <m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25.125"/>
    <m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10"/>
    <m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01.5"/>
    <m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02.7"/>
    <m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14.125"/>
    <m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04.2"/>
    <m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45.85714285714286"/>
    <m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05.06666666666666"/>
    <m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33.33333333333334"/>
    <m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13"/>
    <m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21.2"/>
    <m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01.72463768115942"/>
    <m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01.06666666666666"/>
    <m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18"/>
    <m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55.33333333333334"/>
    <m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01.1875"/>
    <m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17"/>
    <m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00.925"/>
    <m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03.66666666666667"/>
    <m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65.25"/>
    <m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55.91"/>
    <m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01.625"/>
    <m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00"/>
    <m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00.5"/>
    <m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25.3"/>
    <m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03.55555555555556"/>
    <m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03.8"/>
    <m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05"/>
    <m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00"/>
    <m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69.86"/>
    <m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01.4"/>
    <m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00"/>
    <m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24.7"/>
    <m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09.5"/>
    <m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10.8"/>
    <m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10.2"/>
    <m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04.72"/>
    <m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25.26086956521739"/>
    <m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00.58763157894737"/>
    <m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41.55000000000001"/>
    <m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00.75"/>
    <m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00.66666666666667"/>
    <m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74.2304"/>
    <m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19.90909090909091"/>
    <m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42.86666666666667"/>
    <m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00.33493333333334"/>
    <m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04.93380000000001"/>
    <m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32.23333333333332"/>
    <m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12.8"/>
    <m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53.75"/>
    <m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02.50632911392405"/>
    <m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02.6375"/>
    <m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08"/>
    <m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22.4088"/>
    <m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19.45714285714286"/>
    <m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60.88"/>
    <m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26.85294117647059"/>
    <m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02.6375"/>
    <m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39.75"/>
    <m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02.6"/>
    <m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00.6735"/>
    <m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12.94117647058823"/>
    <m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28.0952380952381"/>
    <m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01.7"/>
    <m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37.416"/>
    <m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15.33333333333333"/>
    <m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11.66666666666667"/>
    <m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18.4"/>
    <m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75"/>
    <m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17.5"/>
    <m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01.42212307692307"/>
    <m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m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21.714285714285715"/>
    <m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09.125"/>
    <m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02.85714285714286"/>
    <m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0.36"/>
    <m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31.25"/>
    <m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44.3"/>
    <m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00"/>
    <m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25.4"/>
    <m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33.473333333333336"/>
    <m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47.8"/>
    <m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.3333333333333339"/>
    <m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0.05"/>
    <m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11.708333333333334"/>
    <m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m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20.207999999999998"/>
    <m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m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.2311459353574925"/>
    <m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26.06"/>
    <m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0.19801980198019803"/>
    <m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6.0606060606060606E-3"/>
    <m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.02"/>
    <m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65.099999999999994"/>
    <m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m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m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9.74"/>
    <m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m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4.8571428571428568"/>
    <m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0.68"/>
    <m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10.5"/>
    <m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m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1.6666666666666667"/>
    <m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7.8680000000000003"/>
    <m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0.22"/>
    <m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7.5"/>
    <m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42.725880551301685"/>
    <m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0.21428571428571427"/>
    <m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0.875"/>
    <m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5.625"/>
    <m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m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3.4722222222222224E-2"/>
    <m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6.5"/>
    <m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0.58333333333333337"/>
    <m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10.181818181818182"/>
    <m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33.784615384615385"/>
    <m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3.3333333333333333E-2"/>
    <m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68.400000000000006"/>
    <m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m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m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m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m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m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2.2222222222222223E-2"/>
    <m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11"/>
    <m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0.73333333333333328"/>
    <m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21.25"/>
    <m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0.4"/>
    <m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0.1"/>
    <m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m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10.83333333333333"/>
    <m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08.75"/>
    <m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00.41666666666667"/>
    <m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18.45454545454545"/>
    <m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14.01428571428572"/>
    <m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48.1"/>
    <m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04.95555555555555"/>
    <m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29.94800000000001"/>
    <m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23.48756218905473"/>
    <m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01.62"/>
    <m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02.9"/>
    <m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60.16666666666669"/>
    <m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08"/>
    <m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10.52941176470588"/>
    <m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20"/>
    <m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02.82909090909091"/>
    <m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16"/>
    <m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14.7"/>
    <m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06.6"/>
    <m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65.44"/>
    <m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55"/>
    <m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85"/>
    <m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01.90833333333333"/>
    <m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19.600000000000001"/>
    <m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59.467840000000002"/>
    <m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m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45.72"/>
    <m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3.74"/>
    <m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2.7025000000000001"/>
    <m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56.514285714285712"/>
    <m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21.30952380952381"/>
    <m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15.6"/>
    <m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.2566666666666668"/>
    <m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45.92"/>
    <m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65.101538461538468"/>
    <m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6.7"/>
    <m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13.5625"/>
    <m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1.99"/>
    <m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36.236363636363635"/>
    <m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39.743333333333332"/>
    <m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25.763636363636362"/>
    <m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15.491428571428571"/>
    <m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23.692499999999999"/>
    <m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39.76"/>
    <m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20.220833333333335"/>
    <m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47.631578947368418"/>
    <m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15.33"/>
    <m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.3818181818181818"/>
    <m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0.5"/>
    <m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4.957575757575758"/>
    <m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3.5666666666666669"/>
    <m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61.124000000000002"/>
    <m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.3333333333333333"/>
    <m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11.077777777777778"/>
    <m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38.735714285714288"/>
    <m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22.05263157894737"/>
    <m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67.55"/>
    <m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13.637499999999999"/>
    <m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1.7457499999999999"/>
    <m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20.44963251188932"/>
    <m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13.852941176470589"/>
    <m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48.485714285714288"/>
    <m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30.8"/>
    <m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35.174193548387095"/>
    <m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36.404444444444444"/>
    <m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2.9550000000000001"/>
    <m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11.06"/>
    <m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41.407142857142858"/>
    <m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10.857142857142858"/>
    <m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.3333333333333335"/>
    <m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7.407407407407407E-2"/>
    <m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13.307692307692308"/>
    <m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m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49.18333333333333"/>
    <m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m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.036"/>
    <m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52.327777777777776"/>
    <m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m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.0833333333333335"/>
    <m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6.5653846153846152"/>
    <m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34.88999999999999"/>
    <m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00"/>
    <m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15.85714285714286"/>
    <m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00.06666666666666"/>
    <m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05.05"/>
    <m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01"/>
    <m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00.66249999999999"/>
    <m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00.16"/>
    <m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66.68333333333334"/>
    <m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01.53333333333333"/>
    <m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03"/>
    <m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42.85714285714286"/>
    <m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62.5"/>
    <m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18.05"/>
    <m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04"/>
    <m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00.34"/>
    <m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06.83333333333331"/>
    <m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00.149"/>
    <m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05.3"/>
    <m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08.88888888888889"/>
    <m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01.75"/>
    <m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25.25"/>
    <m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24.0061"/>
    <m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01.4"/>
    <m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00"/>
    <m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37.92666666666668"/>
    <m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20.88"/>
    <m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07.36666666666666"/>
    <m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00.33333333333333"/>
    <m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01.52222222222223"/>
    <m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00.07692307692308"/>
    <m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16.96666666666667"/>
    <m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01.875"/>
    <m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02.12366666666667"/>
    <m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54.05897142857143"/>
    <m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01.25"/>
    <m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00"/>
    <m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08.74800874800874"/>
    <m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31.83333333333334"/>
    <m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33.46666666666667"/>
    <m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m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.0833333333333339"/>
    <m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0.4"/>
    <m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42.892307692307689"/>
    <m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3.6363636363636364E-3"/>
    <m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0.5"/>
    <m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0.05"/>
    <m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4.8680000000000003"/>
    <m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m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10.314285714285715"/>
    <m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71.784615384615378"/>
    <m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.06"/>
    <m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0.45"/>
    <m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1.6250000000000001E-2"/>
    <m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0.51"/>
    <m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m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m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m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0.12"/>
    <m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20.079999999999998"/>
    <m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72.68450000000001"/>
    <m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00.8955223880597"/>
    <m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04.8048048048048"/>
    <m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35.1"/>
    <m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16.32786885245902"/>
    <m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02.08333333333333"/>
    <m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11.16666666666667"/>
    <m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66.08"/>
    <m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06.6"/>
    <m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44.58441666666667"/>
    <m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05.55"/>
    <m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36.6"/>
    <m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04"/>
    <m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14.5"/>
    <m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01.71957671957672"/>
    <m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23.94678492239468"/>
    <m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02.45669291338582"/>
    <m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44.5"/>
    <m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33.33333333333334"/>
    <m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09.3644"/>
    <m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2.6969696969696968"/>
    <m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.2"/>
    <m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46.6"/>
    <m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0.1"/>
    <m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0.16800000000000001"/>
    <m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42.76"/>
    <m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0.28333333333333333"/>
    <m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1.732"/>
    <m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14.111428571428572"/>
    <m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39.395294117647062"/>
    <m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2.3529411764705882E-2"/>
    <m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59.3"/>
    <m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.3270833333333334"/>
    <m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.0090090090090094"/>
    <m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1.6"/>
    <m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0.51"/>
    <m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52.570512820512818"/>
    <m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.04"/>
    <m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47.4"/>
    <m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43.03"/>
    <m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36.80000000000001"/>
    <m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15.55"/>
    <m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40.8"/>
    <m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14.4"/>
    <m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10.33333333333333"/>
    <m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95.37933333333334"/>
    <m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03.33333333333333"/>
    <m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03.13725490196079"/>
    <m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00.3125"/>
    <m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27"/>
    <m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20.601"/>
    <m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06.99047619047619"/>
    <m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72.43333333333334"/>
    <m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23.62"/>
    <m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08.4"/>
    <m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16.52013333333333"/>
    <m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87.245"/>
    <m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15.93333333333334"/>
    <m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10.7"/>
    <m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70.92307692307693"/>
    <m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26.11835600000001"/>
    <m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38.44033333333334"/>
    <m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05.25"/>
    <m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88.05550000000005"/>
    <m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48.01799999999997"/>
    <m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49.74666666666667"/>
    <m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00.63375000000001"/>
    <m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00.21100000000001"/>
    <m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06.0026"/>
    <m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00.51866666666666"/>
    <m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12.44399999999999"/>
    <m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98.47237142857142"/>
    <m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25.94666666666666"/>
    <m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98.94799999999998"/>
    <m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98.59528571428569"/>
    <m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94.03333333333336"/>
    <m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67.50470000000001"/>
    <m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35.5717142857143"/>
    <m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56.73439999999999"/>
    <m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17.90285714285714"/>
    <m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05.3812"/>
    <m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92.92500000000001"/>
    <m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26.88421052631578"/>
    <m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59.57748878923769"/>
    <m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62.27999999999997"/>
    <m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06.74309"/>
    <m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70.13"/>
    <m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84.96600000000001"/>
    <m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79.08000000000004"/>
    <m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31.8"/>
    <m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63.02771750000005"/>
    <m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74.48"/>
    <m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56.83081313131311"/>
    <m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75.49599999999998"/>
    <m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08.70837499999996"/>
    <m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46.6"/>
    <m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02.33"/>
    <m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26.8451399999999"/>
    <m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14.901155"/>
    <m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54.82402000000002"/>
    <m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.08"/>
    <m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m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.3"/>
    <m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21.146666666666668"/>
    <m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.1875"/>
    <m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0.05"/>
    <m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42.472727272727276"/>
    <m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0.41666666666666669"/>
    <m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1"/>
    <m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16.966666666666665"/>
    <m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"/>
    <m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0.13333333333333333"/>
    <m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m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m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7.8"/>
    <m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m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m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26.2"/>
    <m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0.76129032258064511"/>
    <m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12.5"/>
    <m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82.12909090909091"/>
    <m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16.79422"/>
    <m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12"/>
    <m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34.42048"/>
    <m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23.6801"/>
    <m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47.84"/>
    <m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15.7092"/>
    <m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17.07484768810599"/>
    <m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05.15800000000002"/>
    <m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20.053"/>
    <m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19.56399999999996"/>
    <m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34.9"/>
    <m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94.91374999999999"/>
    <m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13.7822333333334"/>
    <m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13.00013888888888"/>
    <m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21.54219999999998"/>
    <m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25.1024"/>
    <m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02.24343076923077"/>
    <m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84.90974999999997"/>
    <m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92.33333333333334"/>
    <m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81.10000000000002"/>
    <m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25.137"/>
    <m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61.459"/>
    <m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85.35"/>
    <m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01.15"/>
    <m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33.48307999999997"/>
    <m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20.249"/>
    <m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26.16666666666667"/>
    <m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61.2"/>
    <m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26.239013671875"/>
    <m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20.35"/>
    <m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04.18799999999999"/>
    <m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78.67599999999999"/>
    <m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86.81998717948721"/>
    <m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11.03642500000001"/>
    <m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31.66833333333332"/>
    <m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00.47640000000001"/>
    <m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20.51249999999999"/>
    <m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36.21680000000001"/>
    <m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48.17133333333334"/>
    <m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81.86315789473684"/>
    <m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23.53"/>
    <m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06.20938628158842"/>
    <m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08.21333333333334"/>
    <m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19.18387755102037"/>
    <m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21.1"/>
    <m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02.99897959183673"/>
    <m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48.33229411764705"/>
    <m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20.19070000000001"/>
    <m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73.27"/>
    <m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30.36250000000001"/>
    <m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53.048"/>
    <m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01.02"/>
    <m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13.59142857142857"/>
    <m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67.41666666666666"/>
    <m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53.452"/>
    <m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02.23220000000001"/>
    <m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68.28125"/>
    <m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43.45666666666668"/>
    <m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96.4"/>
    <m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07.92"/>
    <m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14.977"/>
    <m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48.05000000000001"/>
    <m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91.16676082790633"/>
    <m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99.215125"/>
    <m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18.6"/>
    <m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26.86868686868686"/>
    <m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05.22387999999999"/>
    <m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28.40665999999999"/>
    <m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17.3272"/>
    <m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80.73"/>
    <m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10.73146853146854"/>
    <m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52.60429999999999"/>
    <m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02.5"/>
    <m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78.3738373837384"/>
    <m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43.349156424581"/>
    <m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15.508"/>
    <m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31.20500000000001"/>
    <m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88.17"/>
    <m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07.8"/>
    <m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14.57142857142857"/>
    <m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10.73333333333333"/>
    <m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13.33333333333333"/>
    <m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08.33333333333333"/>
    <m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23.53333333333333"/>
    <m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00.7"/>
    <m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03.53333333333333"/>
    <m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15.51066666666667"/>
    <m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20.4004"/>
    <m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15.040375"/>
    <m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20.46777777777778"/>
    <m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01.28333333333333"/>
    <m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02.46666666666667"/>
    <m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20.54285714285714"/>
    <m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00"/>
    <m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01.66666666666667"/>
    <m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00"/>
    <m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00.33333333333333"/>
    <m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32.36666666666667"/>
    <m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36.66666666666666"/>
    <m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13.25"/>
    <m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36"/>
    <m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46.12318374694613"/>
    <m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29.5"/>
    <m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54"/>
    <m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07.04545454545455"/>
    <m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07.733"/>
    <m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07.3125"/>
    <m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06.52500000000001"/>
    <m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00.35"/>
    <m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06.5"/>
    <m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00"/>
    <m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04.85714285714286"/>
    <m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04.7"/>
    <m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25.66666666666666"/>
    <m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00.90416666666667"/>
    <m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47.75"/>
    <m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34.61099999999999"/>
    <m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00.75"/>
    <m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00.880375"/>
    <m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0.56799999999999995"/>
    <m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0.38750000000000001"/>
    <m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10"/>
    <m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10.454545454545455"/>
    <m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.42"/>
    <m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0.05"/>
    <m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28.842857142857142"/>
    <m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0.16666666666666666"/>
    <m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11.8"/>
    <m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0.20238095238095238"/>
    <m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5"/>
    <m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.1129899999999999"/>
    <m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1.6"/>
    <m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1.7333333333333334"/>
    <m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9.56"/>
    <m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5.9612499999999999E-2"/>
    <m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28.405999999999999"/>
    <m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12.8"/>
    <m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.42"/>
    <m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0.112"/>
    <m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m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5.7238095238095239"/>
    <m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11.25"/>
    <m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1.7098591549295774"/>
    <m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30.433333333333334"/>
    <m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0.02"/>
    <m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0.69641025641025645"/>
    <m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2"/>
    <m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m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0.81"/>
    <m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0.26222222222222225"/>
    <m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0.16666666666666666"/>
    <m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9.124454880912446E-3"/>
    <m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0.8"/>
    <m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.2999999999999998"/>
    <m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2.6660714285714286"/>
    <m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28.192"/>
    <m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6.5900366666666663"/>
    <m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0.72222222222222221"/>
    <m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0.85"/>
    <m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15.75"/>
    <m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12.26666666666667"/>
    <m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32.19999999999999"/>
    <m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02.63636363636364"/>
    <m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38.63999999999999"/>
    <m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46.6"/>
    <m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20"/>
    <m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21.58161111111112"/>
    <m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00"/>
    <m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80.85714285714286"/>
    <m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06.075"/>
    <m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00"/>
    <m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26.92857142857143"/>
    <m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02.97499999999999"/>
    <m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50"/>
    <m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26.02"/>
    <m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00.12"/>
    <m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38.63999999999999"/>
    <m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61.4"/>
    <m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07.1842"/>
    <m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53.1"/>
    <m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24.16666666666663"/>
    <m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89.27777777777777"/>
    <m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84.74"/>
    <m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56.97"/>
    <m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09.675"/>
    <m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14.6425"/>
    <m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12.17692027666544"/>
    <m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03.25"/>
    <m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84.61052631578949"/>
    <m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19.73333333333333"/>
    <m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81.2401666666667"/>
    <m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52.37333333333333"/>
    <m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37.37"/>
    <m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20.32608695652173"/>
    <m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13.83571428571429"/>
    <m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51.03110000000004"/>
    <m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32.89250000000001"/>
    <m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46.97777777777779"/>
    <m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42.15"/>
    <m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82.71818181818179"/>
    <m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04.18124999999998"/>
    <m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09.55"/>
    <m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32.86666666666667"/>
    <m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52"/>
    <m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02.72727272727273"/>
    <m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00"/>
    <m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01.6"/>
    <m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50.80000000000001"/>
    <m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11.425"/>
    <m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95.6"/>
    <m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14.38333333333334"/>
    <m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00"/>
    <m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92.50166666666667"/>
    <m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56.36363636363637"/>
    <m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05.66666666666667"/>
    <m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01.19047619047619"/>
    <m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22.833"/>
    <m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01.5"/>
    <m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01.14285714285714"/>
    <m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08.12"/>
    <m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62.6"/>
    <m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05.8"/>
    <m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43.15"/>
    <m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44.83338095238094"/>
    <m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08.46283333333335"/>
    <m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57.37692307692308"/>
    <m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74.49"/>
    <m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71.04755366949576"/>
    <m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25.95294117647059"/>
    <m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12.1296"/>
    <m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95.8"/>
    <m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32.04"/>
    <m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65"/>
    <m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53.3153846153846"/>
    <m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37.10714285714289"/>
    <m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52.92777777777781"/>
    <m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37.4"/>
    <m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28.02668"/>
    <m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70.68"/>
    <m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06.4"/>
    <m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60.0976000000001"/>
    <m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50"/>
    <m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77.02"/>
    <m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47.0250000000001"/>
    <m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00.12"/>
    <m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04.45405405405405"/>
    <m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07.21428571428571"/>
    <m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68.77142857142857"/>
    <m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75.11199999999997"/>
    <m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34.44929411764707"/>
    <m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72.27777777777777"/>
    <m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12.6875"/>
    <m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59.8"/>
    <m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86.65822784810126"/>
    <m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22.70833333333334"/>
    <m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36.14"/>
    <m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46.5"/>
    <m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67.1"/>
    <m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26.92"/>
    <m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79.5"/>
    <m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54.15151515151516"/>
    <m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15.54666666666667"/>
    <m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80.03333333333333"/>
    <m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98.5"/>
    <m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20.26666666666665"/>
    <m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80.52499999999998"/>
    <m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02.6"/>
    <m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01.64"/>
    <m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20.24800000000005"/>
    <m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83.08999999999997"/>
    <m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56.6"/>
    <m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20.36"/>
    <m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19.6"/>
    <m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07.76923076923077"/>
    <m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05.81826105905427"/>
    <m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41.08235294117648"/>
    <m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70.7"/>
    <m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53.80000000000001"/>
    <m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03.57653061224488"/>
    <m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85"/>
    <m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85.33333333333334"/>
    <m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00.85533333333333"/>
    <m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06.22116666666666"/>
    <m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21.36666666666666"/>
    <m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00.06666666666666"/>
    <m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19.97755555555555"/>
    <m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00.1"/>
    <m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07.4"/>
    <m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04.06666666666666"/>
    <m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72.8"/>
    <m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07.25050000000002"/>
    <m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08.23529411764706"/>
    <m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46.08080000000001"/>
    <m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25.25"/>
    <m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49.07142857142858"/>
    <m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00.6"/>
    <m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05.07333333333334"/>
    <m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50.16666666666669"/>
    <m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01.25"/>
    <m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33.6044"/>
    <m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70.65217391304347"/>
    <m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09.35829457364341"/>
    <m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00.70033333333333"/>
    <m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01.22777777777777"/>
    <m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06.75857142857143"/>
    <m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06.65777537961894"/>
    <m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01.30622"/>
    <m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06.67449999999999"/>
    <m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28.83978378378379"/>
    <m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04.11111111111111"/>
    <m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07.86666666666666"/>
    <m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75.84039999999999"/>
    <m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56.97"/>
    <m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02.6"/>
    <m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04.04266666666666"/>
    <m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04"/>
    <m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21.06"/>
    <m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07.7"/>
    <m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08.66"/>
    <m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39.120962394619681"/>
    <m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.1481481481481484"/>
    <m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48"/>
    <m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20.733333333333334"/>
    <m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8"/>
    <m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0.72"/>
    <m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26.09431428571429"/>
    <m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54.45"/>
    <m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05.92"/>
    <m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02.42285714285714"/>
    <m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44.31375"/>
    <m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06.30800000000001"/>
    <m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12.16666666666666"/>
    <m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01.95"/>
    <m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02.27200000000001"/>
    <m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20.73254999999995"/>
    <m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10.65833333333333"/>
    <m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01.14333333333333"/>
    <m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94.20800000000003"/>
    <m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05.7775"/>
    <m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m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m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3"/>
    <m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0.1"/>
    <m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m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6.5000000000000002E-2"/>
    <m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1.5"/>
    <m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0.38571428571428573"/>
    <m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m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m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0.5714285714285714"/>
    <m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m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m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7.1428571428571425E-2"/>
    <m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0.6875"/>
    <m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m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m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m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14.68"/>
    <m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0.04"/>
    <m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m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28.571428571428573"/>
    <m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m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m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m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10.52"/>
    <m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.34"/>
    <m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0.25"/>
    <m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m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0.32800000000000001"/>
    <m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m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.2727272727272729"/>
    <m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5.8823529411764705E-3"/>
    <m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4.5454545454545456E-2"/>
    <m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m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10.877666666666666"/>
    <m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m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m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m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0.36666666666666664"/>
    <m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1.8193398957730167"/>
    <m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2.5"/>
    <m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.3499999999999996"/>
    <m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0.8"/>
    <m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.2123076923076923"/>
    <m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m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0.68400000000000005"/>
    <m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.2513513513513514"/>
    <m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0.1875"/>
    <m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m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0.125"/>
    <m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m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0.05"/>
    <m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0.06"/>
    <m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m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0.2"/>
    <m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m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m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m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m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0.71785714285714286"/>
    <m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0.43333333333333335"/>
    <m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16.833333333333332"/>
    <m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m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22.52"/>
    <m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41.384615384615387"/>
    <m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25.259090909090908"/>
    <m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0.2"/>
    <m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1.84"/>
    <m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m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0.60399999999999998"/>
    <m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m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0.83333333333333337"/>
    <m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.0666666666666669"/>
    <m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0.55833333333333335"/>
    <m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2.5000000000000001E-2"/>
    <m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m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0.02"/>
    <m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m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14.825133372851216"/>
    <m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1.6666666666666666E-2"/>
    <m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0.2"/>
    <m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1.3333333333333334E-2"/>
    <m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.24"/>
    <m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2.8571428571428571E-2"/>
    <m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m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2E-3"/>
    <m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2.8571428571428571E-3"/>
    <m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.4321428571428572"/>
    <m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0.7"/>
    <m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2E-3"/>
    <m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1.4285714285714285E-2"/>
    <m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m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0.13"/>
    <m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0.48959999999999998"/>
    <m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3.8461538461538464E-2"/>
    <m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m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0.33333333333333331"/>
    <m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m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0.2"/>
    <m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07.88"/>
    <m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25.94166666666666"/>
    <m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02.51495"/>
    <m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08.6"/>
    <m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72.8"/>
    <m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67.98"/>
    <m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27.2"/>
    <m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07.5"/>
    <m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08"/>
    <m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01.53353333333334"/>
    <m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15.45"/>
    <m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33.5"/>
    <m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54.69999999999999"/>
    <m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00.84571428571428"/>
    <m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82"/>
    <m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80.86666666666667"/>
    <m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02.30434782608695"/>
    <m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10.18"/>
    <m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02.25"/>
    <m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00.78823529411764"/>
    <m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03.8"/>
    <m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10.70833333333333"/>
    <m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16.25"/>
    <m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11.1"/>
    <m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80.14285714285714"/>
    <m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00"/>
    <m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18.5"/>
    <m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07.217"/>
    <m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13.66666666666667"/>
    <m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03.16400000000002"/>
    <m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28"/>
    <m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35.76026666666667"/>
    <m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00"/>
    <m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00.00360000000001"/>
    <m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04.72"/>
    <m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05.02249999999999"/>
    <m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71.33333333333334"/>
    <m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27.5"/>
    <m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33.44333333333333"/>
    <m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00"/>
    <m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12.91099999999999"/>
    <m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00.1"/>
    <m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13.72727272727273"/>
    <m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19.31742857142855"/>
    <m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03.25"/>
    <m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65.66666666666669"/>
    <m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00.05066666666667"/>
    <m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06.7"/>
    <m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33.67142857142858"/>
    <m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21.4"/>
    <m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03.2"/>
    <m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25"/>
    <m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28.69999999999999"/>
    <m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01.00533333333334"/>
    <m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27.53666666666666"/>
    <m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00"/>
    <m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12.77149999999999"/>
    <m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05.6"/>
    <m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02.625"/>
    <m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13.33333333333333"/>
    <m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2.5545454545454547"/>
    <m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7.8181818181818186E-2"/>
    <m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m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m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m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0.6"/>
    <m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m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m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.0526315789473684"/>
    <m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0.15"/>
    <m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m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m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m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1.75"/>
    <m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18.600000000000001"/>
    <m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m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9.8166666666666664"/>
    <m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m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4.3333333333333335E-2"/>
    <m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m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09.48792"/>
    <m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00"/>
    <m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56.44444444444446"/>
    <m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01.6"/>
    <m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00.325"/>
    <m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12.95"/>
    <m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02.125"/>
    <m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07.24975000000001"/>
    <m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04.28333333333333"/>
    <m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00"/>
    <m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00.4"/>
    <m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26.125"/>
    <m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10.66666666666667"/>
    <m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05"/>
    <m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03.77500000000001"/>
    <m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16"/>
    <m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10"/>
    <m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13.01761111111109"/>
    <m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00.25"/>
    <m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03.4"/>
    <m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07.02857142857142"/>
    <m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03.57142857142857"/>
    <m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56.4"/>
    <m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00.82"/>
    <m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95.3"/>
    <m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11.71428571428571"/>
    <m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19.85454545454546"/>
    <m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01.85"/>
    <m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02.80254777070064"/>
    <m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00.84615384615384"/>
    <m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02.73469387755102"/>
    <m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06.5"/>
    <m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55.53333333333333"/>
    <m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22.8"/>
    <m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07.35"/>
    <m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05.50335570469798"/>
    <m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18.44444444444444"/>
    <m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08.88"/>
    <m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11.25"/>
    <m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00.1"/>
    <m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m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0.75"/>
    <m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m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m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1"/>
    <m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m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0.26666666666666666"/>
    <m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0.5"/>
    <m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.2307692307692308"/>
    <m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0.84285714285714286"/>
    <m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0.25"/>
    <m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m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m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m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m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m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m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m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0.13850000000000001"/>
    <m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0.6"/>
    <m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10.6"/>
    <m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1.1111111111111111E-3"/>
    <m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0.5"/>
    <m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m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0.16666666666666666"/>
    <m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0.16666666666666666"/>
    <m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.4340000000000002"/>
    <m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3.8833333333333333"/>
    <m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0.01"/>
    <m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m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1.7333333333333334"/>
    <m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0.16666666666666666"/>
    <m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m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1.25E-3"/>
    <m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12.166666666666666"/>
    <m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23.588571428571427"/>
    <m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5.666666666666667"/>
    <m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39"/>
    <m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0.99546510341776351"/>
    <m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6.9320000000000004"/>
    <m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61.4"/>
    <m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26.09166666666664"/>
    <m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01.48571428571428"/>
    <m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04.21799999999999"/>
    <m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07.42157"/>
    <m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10.05454545454545"/>
    <m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07.7"/>
    <m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23.92500000000001"/>
    <m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03.80111428571428"/>
    <m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41.3251043268175"/>
    <m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90.6363636363635"/>
    <m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71.76130000000001"/>
    <m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01.01333333333334"/>
    <m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02"/>
    <m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69.76511744127936"/>
    <m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14.53400000000001"/>
    <m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77.6"/>
    <m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05.38666666666667"/>
    <m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88.4"/>
    <m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43.65230769230769"/>
    <m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45.88"/>
    <m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31.184"/>
    <m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14"/>
    <m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79.420625"/>
    <m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56"/>
    <m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12"/>
    <m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46.66666666666663"/>
    <m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10.36948748510132"/>
    <m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27.74"/>
    <m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57.9"/>
    <m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14.66525"/>
    <m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37.00934579439252"/>
    <m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54.62"/>
    <m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06.02150537634408"/>
    <m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00"/>
    <m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87.3"/>
    <m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66.2"/>
    <m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01.72910662824208"/>
    <m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64"/>
    <m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05.66666666666667"/>
    <m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1"/>
    <m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m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33.559730999999999"/>
    <m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.0529999999999999"/>
    <m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10.5"/>
    <m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.4172840000000004"/>
    <m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.44"/>
    <m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0.8833333333333333"/>
    <m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9.9199999999999997E-2"/>
    <m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0.59666666666666668"/>
    <m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1.8689285714285715"/>
    <m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0.88500000000000001"/>
    <m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11.52156862745098"/>
    <m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5.0999999999999997E-2"/>
    <m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21.033333333333335"/>
    <m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11.436666666666667"/>
    <m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18.737933333333334"/>
    <m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9.285714285714286E-2"/>
    <m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2.7204081632653061"/>
    <m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9.5000000000000001E-2"/>
    <m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02.9"/>
    <m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06.8"/>
    <m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04.59625"/>
    <m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03.42857142857143"/>
    <m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23.14285714285714"/>
    <m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59.29509999999999"/>
    <m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10.66666666666667"/>
    <m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70.7"/>
    <m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25.125"/>
    <m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.415860933964205"/>
    <m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11.343999999999999"/>
    <m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33.19"/>
    <m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27.58"/>
    <m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62.84"/>
    <m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7.5880000000000001"/>
    <m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50.38095238095238"/>
    <m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17.512820512820515"/>
    <m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1.375E-2"/>
    <m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0.33"/>
    <m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0.86250000000000004"/>
    <m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0.6875"/>
    <m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28.3"/>
    <m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0.24"/>
    <m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.1428571428571428"/>
    <m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0.02"/>
    <m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m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m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0.14799999999999999"/>
    <m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2.8571428571428571E-3"/>
    <m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10.7325"/>
    <m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5.3846153846153849E-2"/>
    <m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0.7142857142857143"/>
    <m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0.8"/>
    <m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3.3333333333333335E-3"/>
    <m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0.47333333333333333"/>
    <m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5.65"/>
    <m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26.35217391304348"/>
    <m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0.325125"/>
    <m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m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0.7000700070007001"/>
    <m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46.176470588235297"/>
    <m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34.409999999999997"/>
    <m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03.75"/>
    <m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.0263157894736841"/>
    <m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10.539393939393939"/>
    <m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12.29714285714286"/>
    <m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50.84462500000001"/>
    <m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33.21535"/>
    <m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01.60599999999999"/>
    <m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53.90035"/>
    <m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00.71611253196932"/>
    <m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31.38181818181818"/>
    <m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02.24133333333333"/>
    <m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16.35599999999999"/>
    <m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64.62241666666665"/>
    <m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19.98009999999999"/>
    <m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20.104"/>
    <m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03.58333333333333"/>
    <m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08.83333333333333"/>
    <m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18.124"/>
    <m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62"/>
    <m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52.54"/>
    <m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40.05000000000001"/>
    <m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96.87520259319285"/>
    <m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44.54249999999999"/>
    <m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05.745"/>
    <m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93.21"/>
    <m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01.82666666666665"/>
    <m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04.44"/>
    <m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70.29262962962963"/>
    <m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04.30333333333333"/>
    <m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18.25"/>
    <m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07.538"/>
    <m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00"/>
    <m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78.1346666666667"/>
    <m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22.9"/>
    <m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46.06080000000003"/>
    <m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47.94"/>
    <m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84.09090909090907"/>
    <m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03.33333333333333"/>
    <m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0.4375"/>
    <m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29.24"/>
    <m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m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.21875"/>
    <m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21.887499999999999"/>
    <m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26.7"/>
    <m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28"/>
    <m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.06"/>
    <m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.1000000000000001"/>
    <m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m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m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11.458333333333334"/>
    <m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19"/>
    <m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m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52"/>
    <m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10.48"/>
    <m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0.66666666666666663"/>
    <m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11.7"/>
    <m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10.5"/>
    <m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m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0.72"/>
    <m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0.76923076923076927"/>
    <m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0.22842639593908629"/>
    <m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.125"/>
    <m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m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2"/>
    <m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0.85"/>
    <m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14.314285714285715"/>
    <m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0.25"/>
    <m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10.411250000000001"/>
    <m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m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m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0.18867924528301888"/>
    <m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14.25"/>
    <m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3"/>
    <m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7.8809523809523814"/>
    <m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0.33333333333333331"/>
    <m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25.545454545454547"/>
    <m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.12"/>
    <m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m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05.28"/>
    <m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20"/>
    <m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14.5"/>
    <m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19"/>
    <m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04.68"/>
    <m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17.84"/>
    <m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19.7"/>
    <m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02.5"/>
    <m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01.16666666666667"/>
    <m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05.33333333333333"/>
    <m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02.5"/>
    <m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07.6"/>
    <m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10.5675"/>
    <m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50"/>
    <m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04.28571428571429"/>
    <m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15.5"/>
    <m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02.64512499999999"/>
    <m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01.4"/>
    <m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16.6348"/>
    <m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33"/>
    <m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33.19999999999999"/>
    <m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01.83333333333333"/>
    <m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27.95"/>
    <m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15"/>
    <m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10"/>
    <m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12.1"/>
    <m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26"/>
    <m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00.24444444444444"/>
    <m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02.4"/>
    <m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08.2"/>
    <m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00.27"/>
    <m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13.3"/>
    <m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27.57571428571428"/>
    <m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07.73333333333333"/>
    <m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42"/>
    <m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41.56666666666666"/>
    <m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30"/>
    <m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06.03"/>
    <m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04.8"/>
    <m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36"/>
    <m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00"/>
    <m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00"/>
    <m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24"/>
    <m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16.92307692307692"/>
    <m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03.33333333333333"/>
    <m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07.75"/>
    <m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20.25"/>
    <m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00.37894736842105"/>
    <m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06.52"/>
    <m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00"/>
    <m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10.66666666666667"/>
    <m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14.7196"/>
    <m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08.25925925925925"/>
    <m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70"/>
    <m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87.09899999999999"/>
    <m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07.77777777777777"/>
    <m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00"/>
    <m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20.25"/>
    <m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11.42857142857143"/>
    <m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04"/>
    <m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1"/>
    <m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m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m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.4545454545454541"/>
    <m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31.546666666666667"/>
    <m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m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m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0.2"/>
    <m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1"/>
    <m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3.8875000000000002"/>
    <m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m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1.9"/>
    <m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m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41.7"/>
    <m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50"/>
    <m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4.8666666666666663"/>
    <m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19.736842105263158"/>
    <m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m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1.75"/>
    <m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6.65"/>
    <m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32"/>
    <m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0.43307086614173229"/>
    <m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0.04"/>
    <m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1.6"/>
    <m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m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0.9"/>
    <m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20.16"/>
    <m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42.011733333333332"/>
    <m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0.88500000000000001"/>
    <m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15"/>
    <m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4.67"/>
    <m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m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38.119999999999997"/>
    <m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.42"/>
    <m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3.5000000000000003E-2"/>
    <m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m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10.833333333333334"/>
    <m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.1"/>
    <m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0.25892857142857145"/>
    <m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23.333333333333332"/>
    <m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m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33.6"/>
    <m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19.079999999999998"/>
    <m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0.41111111111111109"/>
    <m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32.5"/>
    <m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5"/>
    <m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0.16666666666666666"/>
    <m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m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38.06666666666667"/>
    <m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.05"/>
    <m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2.73"/>
    <m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.0909090909090917"/>
    <m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0.5"/>
    <m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m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4.5999999999999996"/>
    <m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20.833333333333332"/>
    <m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4.583333333333333"/>
    <m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.2133333333333329"/>
    <m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m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61.909090909090907"/>
    <m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0.8"/>
    <m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1.6666666666666666E-2"/>
    <m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0.78"/>
    <m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5"/>
    <m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17.771428571428572"/>
    <m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.4166666666666661"/>
    <m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0.08"/>
    <m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2.75"/>
    <m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1.1111111111111112E-2"/>
    <m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3.3333333333333335E-3"/>
    <m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36.5"/>
    <m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14.058171745152354"/>
    <m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0.02"/>
    <m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4.0000000000000001E-3"/>
    <m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61.1"/>
    <m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7.8378378378378377"/>
    <m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21.85"/>
    <m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27.24"/>
    <m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8.5"/>
    <m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26.84"/>
    <m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29"/>
    <m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00"/>
    <m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00"/>
    <m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03.2"/>
    <m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02.44597777777778"/>
    <m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25"/>
    <m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30.83333333333334"/>
    <m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00"/>
    <m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02.06937499999999"/>
    <m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00.92"/>
    <m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06"/>
    <m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05.09677419354838"/>
    <m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02.76"/>
    <m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08"/>
    <m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00.88571428571429"/>
    <m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28"/>
    <m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33.33333333333334"/>
    <m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01.375"/>
    <m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02.875"/>
    <m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07.24"/>
    <m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4.0000000000000001E-3"/>
    <m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20.425000000000001"/>
    <m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m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1"/>
    <m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m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0.1"/>
    <m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.2880000000000003"/>
    <m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4.7999999999999996E-3"/>
    <m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2.5"/>
    <m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m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.1920000000000002"/>
    <m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.0250000000000004"/>
    <m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0.15125"/>
    <m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m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59.583333333333336"/>
    <m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16.734177215189874"/>
    <m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1.8666666666666667"/>
    <m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m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m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m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09.62"/>
    <m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21.8"/>
    <m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06.85"/>
    <m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00.71379999999999"/>
    <m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09"/>
    <m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13.63"/>
    <m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13.92"/>
    <m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06"/>
    <m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62.5"/>
    <m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06"/>
    <m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00.15625"/>
    <m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05.35"/>
    <m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74.8"/>
    <m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02"/>
    <m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00.125"/>
    <m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71.42857142857142"/>
    <m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13.56666666666666"/>
    <m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29.46666666666667"/>
    <m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01.4"/>
    <m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09.16666666666667"/>
    <m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28.92500000000001"/>
    <m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02.06"/>
    <m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46.53957758620689"/>
    <m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00.352"/>
    <m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21.65"/>
    <m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05.5"/>
    <m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10.4008"/>
    <m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00"/>
    <m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76.535"/>
    <m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00"/>
    <m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03.29411764705883"/>
    <m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04.5"/>
    <m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00.3"/>
    <m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57.74666666666667"/>
    <m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04.96"/>
    <m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71.94285714285715"/>
    <m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03.73"/>
    <m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03.029"/>
    <m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18.88888888888889"/>
    <m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00"/>
    <m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18.699889104519"/>
    <m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08.50614285714286"/>
    <m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01.16666666666667"/>
    <m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12.815"/>
    <m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20.49622641509434"/>
    <m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07.75"/>
    <m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80"/>
    <m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01.16666666666667"/>
    <m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19.756"/>
    <m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58"/>
    <m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23.66666666666667"/>
    <m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17.125"/>
    <m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56.96"/>
    <m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13.104"/>
    <m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03.17647058823529"/>
    <m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02.61176470588235"/>
    <m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05.84090909090909"/>
    <m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00.71428571428571"/>
    <m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21.23333333333333"/>
    <m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00.57142857142857"/>
    <m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16.02222222222223"/>
    <m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00.88"/>
    <m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03"/>
    <m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46.42"/>
    <m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02.2"/>
    <m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43.33333333333334"/>
    <m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31.44"/>
    <m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68.02"/>
    <m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09.67666666666666"/>
    <m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06.68571428571428"/>
    <m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00"/>
    <m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27.2"/>
    <m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46.53333333333333"/>
    <m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12.536"/>
    <m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08.78684"/>
    <m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26.732"/>
    <m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13.2"/>
    <m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00.5"/>
    <m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08.7139"/>
    <m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07.5"/>
    <m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10.48192771084338"/>
    <m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28"/>
    <m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10.00666666666666"/>
    <m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09.34166666666667"/>
    <m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32.70650000000001"/>
    <m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90.84810126582278"/>
    <m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49"/>
    <m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66.4"/>
    <m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06.66666666666667"/>
    <m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06"/>
    <m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23.62857142857143"/>
    <m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0.15"/>
    <m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0.4"/>
    <m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m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5.0000000000000001E-3"/>
    <m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m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m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1.6666666666666666E-2"/>
    <m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.0066666666666668"/>
    <m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0.15227272727272728"/>
    <m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m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66.84"/>
    <m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19.566666666666666"/>
    <m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11.294666666666666"/>
    <m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0.04"/>
    <m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11.985714285714286"/>
    <m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2.5"/>
    <m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7.0000000000000007E-2"/>
    <m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14.1"/>
    <m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.34"/>
    <m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59.774999999999999"/>
    <m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1.6666666666666666E-2"/>
    <m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2.3035714285714284E-2"/>
    <m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8.7999999999999995E-2"/>
    <m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8.64"/>
    <m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15.06"/>
    <m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0.47727272727272729"/>
    <m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0.11833333333333333"/>
    <m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0.84173998587352461"/>
    <m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1.8800000000000001E-2"/>
    <m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0.21029999999999999"/>
    <m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m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0.28000000000000003"/>
    <m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11.57920670115792"/>
    <m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.44"/>
    <m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0.25"/>
    <m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0.625"/>
    <m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0.19384615384615383"/>
    <m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23.416"/>
    <m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.0808888888888886"/>
    <m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15.92"/>
    <m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.18319"/>
    <m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22.75"/>
    <m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2.5000000000000001E-2"/>
    <m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0.33512064343163539"/>
    <m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3.9750000000000001"/>
    <m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17.149999999999999"/>
    <m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3.6080041046690612"/>
    <m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13.9"/>
    <m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15.225"/>
    <m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12"/>
    <m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39.112499999999997"/>
    <m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0.26829268292682928"/>
    <m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29.625"/>
    <m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42.360992301112063"/>
    <m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.0999999999999996"/>
    <m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19.762499999999999"/>
    <m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5.1999999999999998E-2"/>
    <m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25.030188679245285"/>
    <m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0.04"/>
    <m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26.64"/>
    <m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4.7363636363636363"/>
    <m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.2435339894712749"/>
    <m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m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3"/>
    <m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57.333333333333336"/>
    <m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0.1"/>
    <m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0.31"/>
    <m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0.05"/>
    <m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9.8461538461538465E-3"/>
    <m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0.66666666666666663"/>
    <m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58.291457286432163"/>
    <m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68.153599999999997"/>
    <m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3.2499999999999999E-3"/>
    <m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m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.16"/>
    <m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m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08.60666666666667"/>
    <m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0.8"/>
    <m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3.75"/>
    <m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15.731707317073171"/>
    <m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3.3333333333333333E-2"/>
    <m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08"/>
    <m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22.5"/>
    <m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20.849420849420849"/>
    <m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27.8"/>
    <m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.3333333333333335"/>
    <m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m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.4"/>
    <m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0.96"/>
    <m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51.6"/>
    <m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1.6363636363636365"/>
    <m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m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75.400000000000006"/>
    <m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m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10.5"/>
    <m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17.52500000000001"/>
    <m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31.16666666666666"/>
    <m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04"/>
    <m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01"/>
    <m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00.4"/>
    <m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05.95454545454545"/>
    <m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35.58333333333331"/>
    <m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12.92857142857143"/>
    <m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88.50460000000001"/>
    <m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01.81818181818181"/>
    <m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01"/>
    <m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14"/>
    <m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33.48133333333334"/>
    <m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01.53333333333333"/>
    <m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05.1"/>
    <m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27.15"/>
    <m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11.15384615384616"/>
    <m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06.76"/>
    <m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62.66666666666666"/>
    <m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60.22808571428573"/>
    <m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16.16666666666667"/>
    <m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24.2"/>
    <m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03.0125"/>
    <m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12.25"/>
    <m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08.81428571428572"/>
    <m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15"/>
    <m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03"/>
    <m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01.13333333333334"/>
    <m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09.56"/>
    <m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14.84210526315789"/>
    <m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17.4"/>
    <m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71.73333333333332"/>
    <m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14.16238095238096"/>
    <m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19.75"/>
    <m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09"/>
    <m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00.88571428571429"/>
    <m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09"/>
    <m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07.20930232558139"/>
    <m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00"/>
    <m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02.1875"/>
    <m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16.29333333333334"/>
    <m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65"/>
    <m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12.327272727272728"/>
    <m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m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.0266666666666664"/>
    <m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.02"/>
    <m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11.74"/>
    <m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m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59.142857142857146"/>
    <m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0.06"/>
    <m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11.45"/>
    <m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0.36666666666666664"/>
    <m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52.16"/>
    <m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2E-3"/>
    <m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.25"/>
    <m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54.52"/>
    <m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25"/>
    <m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m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.4125000000000001"/>
    <m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m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46.363636363636367"/>
    <m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03.5"/>
    <m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19.32315789473684"/>
    <m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25.76666666666667"/>
    <m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19.74347826086957"/>
    <m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26.25"/>
    <m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00.11666666666666"/>
    <m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02.13333333333334"/>
    <m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00.35142857142857"/>
    <m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00.05"/>
    <m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16.02222222222223"/>
    <m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02.1"/>
    <m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00.11"/>
    <m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00.84"/>
    <m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03.425"/>
    <m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24.8"/>
    <m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09.51612903225806"/>
    <m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02.03333333333333"/>
    <m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02.35"/>
    <m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04.16666666666667"/>
    <m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25"/>
    <m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02.34285714285714"/>
    <m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07.86499999999999"/>
    <m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09.88461538461539"/>
    <m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61"/>
    <m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31.19999999999999"/>
    <m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18.8"/>
    <m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00.39275000000001"/>
    <m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03.20666666666666"/>
    <m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00.6"/>
    <m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00.78754285714285"/>
    <m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12.32142857142857"/>
    <m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05.91914022517912"/>
    <m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00.56666666666666"/>
    <m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15.30588235294118"/>
    <m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27.30419999999999"/>
    <m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02.83750000000001"/>
    <m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02.9375"/>
    <m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04.3047619047619"/>
    <m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11.22"/>
    <m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05.86"/>
    <m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00.79166666666667"/>
    <m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04.92727272727272"/>
    <m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01.55200000000001"/>
    <m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10.73333333333333"/>
    <m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27.82222222222222"/>
    <m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01.825"/>
    <m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01.25769230769231"/>
    <m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75"/>
    <m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28.06"/>
    <m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06.29949999999998"/>
    <m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05.21428571428571"/>
    <m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06.16782608695652"/>
    <m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09.24"/>
    <m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00.45454545454545"/>
    <m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03.04098360655738"/>
    <m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12.1664"/>
    <m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03"/>
    <m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64"/>
    <m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31.28333333333333"/>
    <m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02.1"/>
    <m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28"/>
    <m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01.5"/>
    <m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01.66666666666667"/>
    <m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30"/>
    <m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54.43"/>
    <m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07.4"/>
    <m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01.3225806451613"/>
    <m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00.27777777777777"/>
    <m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16.84444444444445"/>
    <m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08.6"/>
    <m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03.4"/>
    <m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14.27586206896552"/>
    <m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03"/>
    <m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21.6"/>
    <m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02.64677419354838"/>
    <m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04.75"/>
    <m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01.6"/>
    <m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12.10242048409683"/>
    <m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01.76666666666667"/>
    <m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00"/>
    <m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00.2649"/>
    <m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33.042"/>
    <m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21.2"/>
    <m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14"/>
    <m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86.13861386138615"/>
    <m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70.44444444444446"/>
    <m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18.33333333333333"/>
    <m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02.85857142857142"/>
    <m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44.06666666666666"/>
    <m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00.07272727272728"/>
    <m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01.73"/>
    <m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16.2"/>
    <m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36.16666666666666"/>
    <m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33.46666666666667"/>
    <m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03.39285714285714"/>
    <m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15.88888888888889"/>
    <m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04.51666666666667"/>
    <m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02.02500000000001"/>
    <m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75.33333333333334"/>
    <m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06.68"/>
    <m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22.28571428571429"/>
    <m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59.42857142857142"/>
    <m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00.07692307692308"/>
    <m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09.84"/>
    <m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00.04"/>
    <m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16.05"/>
    <m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10.75"/>
    <m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10"/>
    <m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00.08673425918037"/>
    <m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06.19047619047619"/>
    <m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25.6"/>
    <m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08"/>
    <m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01"/>
    <m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07.4"/>
    <m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01.51515151515152"/>
    <m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25.9"/>
    <m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01.66666666666667"/>
    <m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12.5"/>
    <m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01.375"/>
    <m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01.25"/>
    <m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46.38888888888889"/>
    <m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16.8"/>
    <m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06.26666666666667"/>
    <m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04.52"/>
    <m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00"/>
    <m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04.57142857142857"/>
    <m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38.62051149573753"/>
    <m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00.32"/>
    <m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00"/>
    <m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10.2"/>
    <m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02.18"/>
    <m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04.35"/>
    <m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38.16666666666666"/>
    <m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00"/>
    <m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01.66666666666667"/>
    <m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71.42857142857142"/>
    <m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01.44444444444444"/>
    <m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30"/>
    <m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10"/>
    <m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19.45"/>
    <m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00.2909090909091"/>
    <m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53.4"/>
    <m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04.42857142857143"/>
    <m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01.1"/>
    <m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07.52"/>
    <m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15"/>
    <m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01.93333333333334"/>
    <m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26.28571428571429"/>
    <m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01.4"/>
    <m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01"/>
    <m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02.99"/>
    <m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06.25"/>
    <m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01.37777777777778"/>
    <m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13.46"/>
    <m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18"/>
    <m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01.41935483870968"/>
    <m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05.93333333333334"/>
    <m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04"/>
    <m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21"/>
    <m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18.66666666666667"/>
    <m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04.6"/>
    <m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03.9"/>
    <m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17.73333333333333"/>
    <m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38.5"/>
    <m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03.5"/>
    <m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00.25"/>
    <m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06.57142857142857"/>
    <m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00"/>
    <m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00.0125"/>
    <m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01.05"/>
    <m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07.63636363636364"/>
    <m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03.65"/>
    <m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04.43333333333334"/>
    <m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02.25"/>
    <m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00.74285714285715"/>
    <m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11.71428571428571"/>
    <m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00.011"/>
    <m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00"/>
    <m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05"/>
    <m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16.86666666666666"/>
    <m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03.8"/>
    <m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14.5"/>
    <m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02.4"/>
    <m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23"/>
    <m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00"/>
    <m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05.8"/>
    <m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42.36363636363637"/>
    <m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84"/>
    <m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04.33333333333333"/>
    <m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12"/>
    <m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11.075"/>
    <m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03.75"/>
    <m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00.41"/>
    <m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01.86206896551724"/>
    <m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09.76666666666667"/>
    <m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00"/>
    <m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22"/>
    <m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37.57142857142858"/>
    <m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00.31"/>
    <m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07.1"/>
    <m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11"/>
    <m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23.6"/>
    <m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08.5"/>
    <m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03.56666666666666"/>
    <m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00"/>
    <m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30"/>
    <m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03.5"/>
    <m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00"/>
    <m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19.6"/>
    <m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00.00058823529412"/>
    <m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00.875"/>
    <m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06.54545454545455"/>
    <m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38"/>
    <m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01.15"/>
    <m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09.1"/>
    <m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40"/>
    <m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03.58333333333333"/>
    <m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02.97033333333333"/>
    <m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08.13333333333334"/>
    <m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00"/>
    <m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02.75"/>
    <m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30"/>
    <m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08.54949999999998"/>
    <m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00"/>
    <m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09.65"/>
    <m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00.26315789473684"/>
    <m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05.55"/>
    <m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12"/>
    <m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05.9"/>
    <m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01"/>
    <m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04.2"/>
    <m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34.67833333333334"/>
    <m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05.2184"/>
    <m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02.6"/>
    <m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00"/>
    <m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85.5"/>
    <m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89"/>
    <m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00"/>
    <m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08.2"/>
    <m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07.8"/>
    <m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09.76190476190476"/>
    <m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70.625"/>
    <m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52"/>
    <m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01.23076923076923"/>
    <m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53.19999999999999"/>
    <m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28.33333333333334"/>
    <m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00.71428571428571"/>
    <m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00.65"/>
    <m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91.3"/>
    <m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40.19999999999999"/>
    <m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24.33537832310839"/>
    <m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26.2"/>
    <m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90"/>
    <m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39"/>
    <m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02"/>
    <m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03.38"/>
    <m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02.3236"/>
    <m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03"/>
    <m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27.14285714285714"/>
    <m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01"/>
    <m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21.78"/>
    <m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13.39285714285714"/>
    <m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50"/>
    <m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14.6"/>
    <m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02.05"/>
    <m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00"/>
    <m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01"/>
    <m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13.33333333333333"/>
    <m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04"/>
    <m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15.33333333333333"/>
    <m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12.85"/>
    <m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27.86666666666666"/>
    <m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42.66666666666666"/>
    <m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18.8"/>
    <m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38.33333333333334"/>
    <m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59.9402985074627"/>
    <m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14.24"/>
    <m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00.60606060606061"/>
    <m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55.19999999999999"/>
    <m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27.75"/>
    <m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21.2"/>
    <m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12.7"/>
    <m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27.5"/>
    <m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58.19999999999999"/>
    <m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05.26894736842105"/>
    <m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00"/>
    <m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00"/>
    <m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06.86"/>
    <m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24.4"/>
    <m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08.70406189555126"/>
    <m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02.42424242424242"/>
    <m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05.5"/>
    <m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06.3"/>
    <m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00.66666666666667"/>
    <m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05.4"/>
    <m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07.56"/>
    <m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00"/>
    <m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03.76"/>
    <m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01.5"/>
    <m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04.4"/>
    <m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80"/>
    <m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06.33333333333333"/>
    <m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00.55555555555556"/>
    <m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01.2"/>
    <m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00"/>
    <m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18.39285714285714"/>
    <m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10"/>
    <m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02.66666666666667"/>
    <m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00"/>
    <m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00"/>
    <m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10.04600000000001"/>
    <m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01.35"/>
    <m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00.75"/>
    <m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69.42857142857142"/>
    <m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00"/>
    <m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13.65"/>
    <m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01.56"/>
    <m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06"/>
    <m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02"/>
    <m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16.91666666666667"/>
    <m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01.15151515151516"/>
    <m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32"/>
    <m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00"/>
    <m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28"/>
    <m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18.95833333333333"/>
    <m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26.2"/>
    <m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56.19999999999999"/>
    <m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03.15"/>
    <m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53.33333333333334"/>
    <m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80.44444444444446"/>
    <m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28.44999999999999"/>
    <m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19.66666666666667"/>
    <m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23"/>
    <m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05"/>
    <m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02.23636363636363"/>
    <m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04.66666666666667"/>
    <m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00"/>
    <m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00.4"/>
    <m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02.27272727272727"/>
    <m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14.40928571428572"/>
    <m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01.9047619047619"/>
    <m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02"/>
    <m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04.8"/>
    <m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01.83333333333333"/>
    <m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00"/>
    <m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06.27272727272727"/>
    <m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13.4222"/>
    <m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00"/>
    <m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00.45454545454545"/>
    <m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00.036"/>
    <m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44"/>
    <m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03.5"/>
    <m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08.4375"/>
    <m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02.4"/>
    <m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48.88888888888889"/>
    <m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05.49000000000001"/>
    <m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00.5"/>
    <m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30.55555555555554"/>
    <m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04.75"/>
    <m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08.8"/>
    <m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11"/>
    <m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00.48"/>
    <m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14.35"/>
    <m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22.06666666666666"/>
    <m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00"/>
    <m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02.8"/>
    <m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06.12068965517241"/>
    <m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01.33"/>
    <m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00"/>
    <m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30"/>
    <m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00.01333333333334"/>
    <m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00"/>
    <m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13.88888888888889"/>
    <m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00"/>
    <m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87"/>
    <m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08.5"/>
    <m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15.5"/>
    <m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19.11764705882354"/>
    <m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09.42666666666666"/>
    <m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26.6"/>
    <m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00.5"/>
    <m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27.5"/>
    <m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00.06"/>
    <m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75"/>
    <m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27.25"/>
    <m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10.63333333333334"/>
    <m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25.9375"/>
    <m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18.5"/>
    <m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07.72727272727273"/>
    <m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02.6"/>
    <m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10.1"/>
    <m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02"/>
    <m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30"/>
    <m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04.35"/>
    <m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00.05"/>
    <m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70.66666666666666"/>
    <m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12.83333333333333"/>
    <m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84"/>
    <m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30.26666666666668"/>
    <m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05.45454545454545"/>
    <m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00"/>
    <m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53.31632653061226"/>
    <m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62.30000000000001"/>
    <m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36"/>
    <m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44.4"/>
    <m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00"/>
    <m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00.8"/>
    <m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06.8"/>
    <m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24.8"/>
    <m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18.91891891891892"/>
    <m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01"/>
    <m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13"/>
    <m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05.19047619047619"/>
    <m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09.73333333333333"/>
    <m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00.099"/>
    <m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20"/>
    <m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04.93333333333334"/>
    <m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02.66666666666667"/>
    <m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01.825"/>
    <m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00"/>
    <m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m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2.0000000000000001E-4"/>
    <m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3.3333333333333333E-2"/>
    <m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51.023391812865498"/>
    <m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20"/>
    <m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35.24"/>
    <m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.246666666666667"/>
    <m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36.457142857142856"/>
    <m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m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30.866666666666667"/>
    <m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6.5454545454545459"/>
    <m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4.0000000000000001E-3"/>
    <m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5.5"/>
    <m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m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.1428571428571428"/>
    <m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m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16.420000000000002"/>
    <m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0.1"/>
    <m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4.8099999999999996"/>
    <m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6"/>
    <m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00.38249999999999"/>
    <m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04"/>
    <m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00"/>
    <m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04"/>
    <m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50.66666666666666"/>
    <m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00.5"/>
    <m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74.4"/>
    <m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16.26"/>
    <m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05.82"/>
    <m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10.75"/>
    <m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00.66666666666667"/>
    <m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02.03333333333333"/>
    <m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00"/>
    <m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11"/>
    <m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01.425"/>
    <m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04"/>
    <m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09.375"/>
    <m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15.16129032258064"/>
    <m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00"/>
    <m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03.17033333333333"/>
    <m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03.5"/>
    <m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38.19999999999999"/>
    <m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09.54545454545455"/>
    <m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00.85714285714286"/>
    <m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01.53333333333333"/>
    <m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13.625"/>
    <m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00"/>
    <m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40"/>
    <m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28.75"/>
    <m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02.90416666666667"/>
    <m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02.5"/>
    <m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10.1"/>
    <m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12.76666666666667"/>
    <m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11.9"/>
    <m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39.19999999999999"/>
    <m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10.85714285714286"/>
    <m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39.06666666666666"/>
    <m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05.7"/>
    <m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01.42857142857143"/>
    <m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00.245"/>
    <m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09.16666666666667"/>
    <m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18.33333333333333"/>
    <m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20"/>
    <m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27.96"/>
    <m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26"/>
    <m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29.12912912912913"/>
    <m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07.42857142857143"/>
    <m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00.125"/>
    <m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55"/>
    <m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08"/>
    <m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10.52"/>
    <m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00.8"/>
    <m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21.2"/>
    <m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00.33333333333333"/>
    <m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09.16666666666667"/>
    <m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23.42857142857143"/>
    <m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36.33666666666667"/>
    <m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03.46657233816767"/>
    <m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21.33333333333333"/>
    <m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86"/>
    <m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00"/>
    <m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08.25"/>
    <m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41.15384615384616"/>
    <m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14"/>
    <m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53.73333333333332"/>
    <m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01.5"/>
    <m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02.35"/>
    <m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02.57142857142857"/>
    <m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55.75"/>
    <m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00.75"/>
    <m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39.4"/>
    <m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10"/>
    <m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04.51515151515152"/>
    <m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00.8"/>
    <m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11.2"/>
    <m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02.04444444444445"/>
    <m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02.54767441860466"/>
    <m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27"/>
    <m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38.70588235294116"/>
    <m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00.75"/>
    <m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.31"/>
    <m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.24"/>
    <m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10"/>
    <m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11.272727272727273"/>
    <m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15.411764705882353"/>
    <m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m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28.466666666666665"/>
    <m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13.333333333333334"/>
    <m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0.66666666666666663"/>
    <m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21.428571428571427"/>
    <m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18"/>
    <m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20.125"/>
    <m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17.899999999999999"/>
    <m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m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2"/>
    <m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m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m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10"/>
    <m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.3764705882352941"/>
    <m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1"/>
    <m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03.52"/>
    <m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05"/>
    <m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00.45"/>
    <m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32.6"/>
    <m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13"/>
    <m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03.34"/>
    <m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20"/>
    <m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29.63636363636363"/>
    <m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01.11111111111111"/>
    <m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08.51428571428572"/>
    <m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02.33333333333333"/>
    <m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10.24425000000001"/>
    <m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01.01540000000001"/>
    <m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00"/>
    <m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06.24"/>
    <m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00"/>
    <m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00"/>
    <m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13.45714285714286"/>
    <m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02.65009999999999"/>
    <m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16.75"/>
    <m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07.65274999999998"/>
    <m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00"/>
    <m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00"/>
    <m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46"/>
    <m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10.2"/>
    <m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08.2"/>
    <m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00"/>
    <m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00.25"/>
    <m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06.71250000000001"/>
    <m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43.19999999999999"/>
    <m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05.04166666666667"/>
    <m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03.98"/>
    <m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20"/>
    <m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09.66666666666667"/>
    <m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01.75"/>
    <m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28.91666666666666"/>
    <m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15"/>
    <m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50.75"/>
    <m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10.96666666666667"/>
    <m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00.28571428571429"/>
    <m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0.66666666666666663"/>
    <m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.267605633802817"/>
    <m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m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m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0.28000000000000003"/>
    <m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59.657142857142858"/>
    <m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1"/>
    <m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1.6666666666666667"/>
    <m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4.4444444444444444E-3"/>
    <m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89.666666666666671"/>
    <m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.4642857142857142"/>
    <m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.0199999999999996"/>
    <m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.0045454545454549"/>
    <m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8.52"/>
    <m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m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19.649999999999999"/>
    <m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m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2E-3"/>
    <m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6.6666666666666666E-2"/>
    <m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30.333333333333332"/>
    <m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00"/>
    <m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01.25"/>
    <m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21.73333333333333"/>
    <m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30"/>
    <m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09.55"/>
    <m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00.95190476190474"/>
    <m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40.13333333333333"/>
    <m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00.001"/>
    <m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19.238"/>
    <m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07.25"/>
    <m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28"/>
    <m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06.4"/>
    <m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43.33333333333334"/>
    <m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04.54285714285714"/>
    <m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10.02"/>
    <m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06"/>
    <m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08"/>
    <m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05.42"/>
    <m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19.16666666666667"/>
    <m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52.66666666666666"/>
    <m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00"/>
    <m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00.2"/>
    <m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25"/>
    <m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06.02200000000001"/>
    <m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04.66666666666667"/>
    <m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16.66666666666667"/>
    <m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09.03333333333333"/>
    <m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60"/>
    <m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12.5"/>
    <m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02.1"/>
    <m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00.824"/>
    <m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01.25"/>
    <m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00"/>
    <m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8.7200000000000006"/>
    <m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21.94"/>
    <m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21.3"/>
    <m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41.489795918367349"/>
    <m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.105"/>
    <m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2.7"/>
    <m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16.161904761904761"/>
    <m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16.376923076923077"/>
    <m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.043333333333333"/>
    <m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3.8"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34.08"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0.2"/>
    <m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2.5999999999999999E-2"/>
    <m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16.254545454545454"/>
    <m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2.5"/>
    <m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0.02"/>
    <m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.2"/>
    <m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2"/>
    <m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0.04"/>
    <m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17.666666666666668"/>
    <m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5"/>
    <m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1.3333333333333334E-2"/>
    <m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m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.2"/>
    <m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26.937422295897225"/>
    <m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0.55000000000000004"/>
    <m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12.55"/>
    <m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0.2"/>
    <m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.4474868431088401"/>
    <m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15"/>
    <m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2.6666666666666665"/>
    <m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m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m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m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m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52.794871794871796"/>
    <m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4.9640000000000004"/>
    <m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5.5555555555555552E-2"/>
    <m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m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13.066666666666666"/>
    <m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5"/>
    <m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m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m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m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m/>
    <x v="1"/>
    <x v="40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m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1.75"/>
    <m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27.1"/>
    <m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.4750000000000001"/>
    <m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16.826666666666668"/>
    <m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32.5"/>
    <m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m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21.55"/>
    <m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.4666666666666668"/>
    <m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5"/>
    <m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10.625"/>
    <m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17.600000000000001"/>
    <m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32.56"/>
    <m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.25"/>
    <m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.4"/>
    <m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0.83333333333333337"/>
    <m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48.833333333333336"/>
    <m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m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0.03"/>
    <m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11.533333333333333"/>
    <m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67.333333333333329"/>
    <m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15.3"/>
    <m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8.6666666666666661"/>
    <m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0.22500000000000001"/>
    <m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.0833333333333335"/>
    <m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37.412500000000001"/>
    <m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6.6666666666666671E-3"/>
    <m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10"/>
    <m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36.36"/>
    <m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0.33333333333333331"/>
    <m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m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0.2857142857142857"/>
    <m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0.2"/>
    <m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1.8"/>
    <m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.4"/>
    <m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m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.1333333333333329"/>
    <m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12.034782608695652"/>
    <m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15.266666666666667"/>
    <m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10"/>
    <m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0.3"/>
    <m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1"/>
    <m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13.02"/>
    <m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.2650000000000001"/>
    <m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m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m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8.3333333333333332E-3"/>
    <m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15.742857142857142"/>
    <m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11"/>
    <m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43.833333333333336"/>
    <m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m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86.135181975736572"/>
    <m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12.196620583717358"/>
    <m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0.1"/>
    <m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0.22"/>
    <m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0.90909090909090906"/>
    <m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m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35.64"/>
    <m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m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0.25"/>
    <m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.25"/>
    <m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.3666666666666667"/>
    <m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m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15.77"/>
    <m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0.625"/>
    <m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5.0000000000000001E-4"/>
    <m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9.6153846153846159E-2"/>
    <m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m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m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24.285714285714285"/>
    <m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m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2.5000000000000001E-2"/>
    <m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32.049999999999997"/>
    <m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24.333333333333332"/>
    <m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1.5"/>
    <m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0.42"/>
    <m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.2142857142857144"/>
    <m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m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.3"/>
    <m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14.25"/>
    <m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0.6"/>
    <m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24.117647058823529"/>
    <m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10.54"/>
    <m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.4690265486725664"/>
    <m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7.3333333333333334E-2"/>
    <m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0.97142857142857142"/>
    <m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21.1"/>
    <m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78.099999999999994"/>
    <m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32"/>
    <m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m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47.692307692307693"/>
    <m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.45"/>
    <m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10.7"/>
    <m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1.8333333333333333"/>
    <m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18"/>
    <m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.083333333333333"/>
    <m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20"/>
    <m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34.802513464991023"/>
    <m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.333333333333333"/>
    <m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32.049999999999997"/>
    <m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9.76"/>
    <m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37.75"/>
    <m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.1333333333333333"/>
    <m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m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.1818181818181817"/>
    <m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20"/>
    <m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.41"/>
    <m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6.0000000000000001E-3"/>
    <m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0.25"/>
    <m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35"/>
    <m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16.566666666666666"/>
    <m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m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57.2"/>
    <m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16.514285714285716"/>
    <m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0.125"/>
    <m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37.75"/>
    <m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1.84"/>
    <m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10.050000000000001"/>
    <m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0.2"/>
    <m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.3333333333333333"/>
    <m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6.6666666666666671E-3"/>
    <m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0.25"/>
    <m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6"/>
    <m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3.8860103626943006"/>
    <m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24.194444444444443"/>
    <m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7.6"/>
    <m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m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.3"/>
    <m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m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1.4285714285714285E-2"/>
    <m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14"/>
    <m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.05"/>
    <m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8.6666666666666661"/>
    <m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0.82857142857142863"/>
    <m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16.666666666666668"/>
    <m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0.83333333333333337"/>
    <m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69.561111111111117"/>
    <m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m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.25"/>
    <m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5"/>
    <m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m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.166666666666667"/>
    <m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28.05"/>
    <m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m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16"/>
    <m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m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6.8287037037037033"/>
    <m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25.698702928870294"/>
    <m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.4814814814814814"/>
    <m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36.85"/>
    <m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47.05"/>
    <m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11.428571428571429"/>
    <m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12.04"/>
    <m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60"/>
    <m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31.25"/>
    <m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0.42"/>
    <m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0.21"/>
    <m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m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37.5"/>
    <m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0.02"/>
    <m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.2142857142857135"/>
    <m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.2000000000000002"/>
    <m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17.652941176470588"/>
    <m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0.08"/>
    <m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6.6666666666666666E-2"/>
    <m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m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37.533333333333331"/>
    <m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22"/>
    <m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m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17.62"/>
    <m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53"/>
    <m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22.142857142857142"/>
    <m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2.5333333333333332"/>
    <m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2.5"/>
    <m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2.85"/>
    <m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m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.4500000000000002"/>
    <m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.4210526315789473"/>
    <m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19.25"/>
    <m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0.67500000000000004"/>
    <m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0.16666666666666666"/>
    <m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60.9"/>
    <m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1.0000000000000002"/>
    <m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34.4"/>
    <m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16.5"/>
    <m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m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0.4"/>
    <m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.0571428571428572"/>
    <m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26.727272727272727"/>
    <m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28.8"/>
    <m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m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8.9"/>
    <m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m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0.16666666666666666"/>
    <m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m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15.737410071942445"/>
    <m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2"/>
    <m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21.685714285714287"/>
    <m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0.33333333333333331"/>
    <m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0.2857142857142857"/>
    <m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4.7"/>
    <m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m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10.8"/>
    <m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4.8"/>
    <m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.2"/>
    <m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12.75"/>
    <m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1.8181818181818181E-2"/>
    <m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.4"/>
    <m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36.5"/>
    <m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2.6666666666666665"/>
    <m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11.428571428571429"/>
    <m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m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m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.1111111111111112"/>
    <m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m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m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27.4"/>
    <m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10"/>
    <m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21.366666666666667"/>
    <m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6.9696969696969697"/>
    <m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70.599999999999994"/>
    <m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.0499999999999998"/>
    <m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1.9666666666666666"/>
    <m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m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28.666666666666668"/>
    <m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.1333333333333333"/>
    <m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0.04"/>
    <m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0.2"/>
    <m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7731B-6AE4-492F-99BC-82B0C612243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838F1-DB17-4CAA-8441-1D7D30F3F87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4896F-9DA8-47ED-9A55-A76942E64EAA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18" firstHeaderRow="1" firstDataRow="2" firstDataCol="1" rowPageCount="2" colPageCount="1"/>
  <pivotFields count="5">
    <pivotField name="Parent Category" axis="axisPage" allDrilled="1" subtotalTop="0" showAll="0" dataSourceSort="1" defaultSubtotal="0" defaultAttributeDrillState="1"/>
    <pivotField axis="axisCol" allDrilled="1" subtotalTop="0" showAll="0" sortType="descending" defaultSubtotal="0" defaultAttributeDrillState="1">
      <items count="4">
        <item s="1" x="0"/>
        <item s="1" x="1"/>
        <item s="1"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name="Year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pageFields count="2">
    <pageField fld="0" hier="20" name="[Range].[Category].[All]" cap="All"/>
    <pageField fld="4" hier="11" name="[Range].[year of create date].[All]" cap="All"/>
  </pageFields>
  <dataFields count="1">
    <dataField name="Count of state" fld="2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V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zoomScaleNormal="100" workbookViewId="0">
      <selection activeCell="N1" sqref="N1:N1048576"/>
    </sheetView>
  </sheetViews>
  <sheetFormatPr defaultRowHeight="15" x14ac:dyDescent="0.25"/>
  <cols>
    <col min="1" max="1" width="7.28515625" bestFit="1" customWidth="1"/>
    <col min="2" max="2" width="38.42578125" style="2" bestFit="1" customWidth="1"/>
    <col min="3" max="3" width="40.28515625" style="2" customWidth="1"/>
    <col min="4" max="4" width="10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3.42578125" style="11" customWidth="1"/>
    <col min="11" max="11" width="16.42578125" bestFit="1" customWidth="1"/>
    <col min="12" max="13" width="16.42578125" customWidth="1"/>
    <col min="14" max="14" width="16.42578125" style="13" customWidth="1"/>
    <col min="15" max="15" width="14.140625" bestFit="1" customWidth="1"/>
    <col min="16" max="16" width="18.42578125" bestFit="1" customWidth="1"/>
    <col min="17" max="17" width="13.42578125" bestFit="1" customWidth="1"/>
    <col min="18" max="18" width="29.85546875" bestFit="1" customWidth="1"/>
    <col min="19" max="19" width="15.140625" bestFit="1" customWidth="1"/>
    <col min="20" max="20" width="17" style="8" bestFit="1" customWidth="1"/>
    <col min="21" max="21" width="12.28515625" bestFit="1" customWidth="1"/>
    <col min="22" max="22" width="16.85546875" bestFit="1" customWidth="1"/>
  </cols>
  <sheetData>
    <row r="1" spans="1:22" s="2" customFormat="1" ht="30" x14ac:dyDescent="0.25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0" t="s">
        <v>8367</v>
      </c>
      <c r="K1" s="1" t="s">
        <v>8260</v>
      </c>
      <c r="L1" s="1" t="s">
        <v>8369</v>
      </c>
      <c r="M1" s="1" t="s">
        <v>8370</v>
      </c>
      <c r="N1" s="12" t="s">
        <v>8366</v>
      </c>
      <c r="O1" s="1" t="s">
        <v>8261</v>
      </c>
      <c r="P1" s="1" t="s">
        <v>8262</v>
      </c>
      <c r="Q1" s="1" t="s">
        <v>8263</v>
      </c>
      <c r="R1" s="1" t="s">
        <v>8264</v>
      </c>
      <c r="S1" s="1" t="s">
        <v>8306</v>
      </c>
      <c r="T1" s="9" t="s">
        <v>8307</v>
      </c>
      <c r="U1" s="1" t="s">
        <v>8308</v>
      </c>
      <c r="V1" s="1" t="s">
        <v>8309</v>
      </c>
    </row>
    <row r="2" spans="1:22" ht="60" x14ac:dyDescent="0.25">
      <c r="A2">
        <v>0</v>
      </c>
      <c r="B2" s="2" t="s">
        <v>2</v>
      </c>
      <c r="C2" s="2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v>42208.125</v>
      </c>
      <c r="K2">
        <v>1434931811</v>
      </c>
      <c r="L2">
        <f>YEAR(N2)</f>
        <v>2015</v>
      </c>
      <c r="M2" t="str">
        <f>TEXT(N2, "MMM")</f>
        <v>Jun</v>
      </c>
      <c r="N2" s="13">
        <v>42177.007071759261</v>
      </c>
      <c r="O2" t="b">
        <v>0</v>
      </c>
      <c r="P2">
        <v>182</v>
      </c>
      <c r="Q2" t="b">
        <v>1</v>
      </c>
      <c r="R2" t="s">
        <v>8265</v>
      </c>
      <c r="S2" s="4">
        <f t="shared" ref="S2:S65" si="0">E2*100/D2</f>
        <v>136.85882352941175</v>
      </c>
      <c r="U2" t="str">
        <f>LEFT(R2, SEARCH("/",R2,1)-1)</f>
        <v>film &amp; video</v>
      </c>
      <c r="V2" t="str">
        <f>RIGHT(R2,LEN(R2)-SEARCH("/",R2,SEARCH("/",R2,1)))</f>
        <v>television</v>
      </c>
    </row>
    <row r="3" spans="1:22" ht="30" x14ac:dyDescent="0.25">
      <c r="A3">
        <v>1</v>
      </c>
      <c r="B3" s="2" t="s">
        <v>3</v>
      </c>
      <c r="C3" s="2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v>42796.600497685184</v>
      </c>
      <c r="K3">
        <v>1485872683</v>
      </c>
      <c r="L3">
        <f t="shared" ref="L3:L66" si="1">YEAR(N3)</f>
        <v>2017</v>
      </c>
      <c r="M3" t="str">
        <f t="shared" ref="M3:M66" si="2">TEXT(N3, "MMM")</f>
        <v>Jan</v>
      </c>
      <c r="N3" s="13">
        <v>42766.600497685184</v>
      </c>
      <c r="O3" t="b">
        <v>0</v>
      </c>
      <c r="P3">
        <v>79</v>
      </c>
      <c r="Q3" t="b">
        <v>1</v>
      </c>
      <c r="R3" t="s">
        <v>8265</v>
      </c>
      <c r="S3" s="4">
        <f t="shared" si="0"/>
        <v>142.60827250608273</v>
      </c>
      <c r="U3" t="str">
        <f t="shared" ref="U3:U66" si="3">LEFT(R3, SEARCH("/",R3,1)-1)</f>
        <v>film &amp; video</v>
      </c>
      <c r="V3" t="str">
        <f t="shared" ref="V3:V66" si="4">RIGHT(R3,LEN(R3)-SEARCH("/",R3,SEARCH("/",R3,1)))</f>
        <v>television</v>
      </c>
    </row>
    <row r="4" spans="1:22" ht="45" x14ac:dyDescent="0.25">
      <c r="A4">
        <v>2</v>
      </c>
      <c r="B4" s="2" t="s">
        <v>4</v>
      </c>
      <c r="C4" s="2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v>42415.702349537038</v>
      </c>
      <c r="K4">
        <v>1454691083</v>
      </c>
      <c r="L4">
        <f t="shared" si="1"/>
        <v>2016</v>
      </c>
      <c r="M4" t="str">
        <f t="shared" si="2"/>
        <v>Feb</v>
      </c>
      <c r="N4" s="13">
        <v>42405.702349537038</v>
      </c>
      <c r="O4" t="b">
        <v>0</v>
      </c>
      <c r="P4">
        <v>35</v>
      </c>
      <c r="Q4" t="b">
        <v>1</v>
      </c>
      <c r="R4" t="s">
        <v>8265</v>
      </c>
      <c r="S4" s="4">
        <f t="shared" si="0"/>
        <v>105</v>
      </c>
      <c r="U4" t="str">
        <f t="shared" si="3"/>
        <v>film &amp; video</v>
      </c>
      <c r="V4" t="str">
        <f t="shared" si="4"/>
        <v>television</v>
      </c>
    </row>
    <row r="5" spans="1:22" ht="30" x14ac:dyDescent="0.25">
      <c r="A5">
        <v>3</v>
      </c>
      <c r="B5" s="2" t="s">
        <v>5</v>
      </c>
      <c r="C5" s="2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v>41858.515127314815</v>
      </c>
      <c r="K5">
        <v>1404822107</v>
      </c>
      <c r="L5">
        <f t="shared" si="1"/>
        <v>2014</v>
      </c>
      <c r="M5" t="str">
        <f t="shared" si="2"/>
        <v>Jul</v>
      </c>
      <c r="N5" s="13">
        <v>41828.515127314815</v>
      </c>
      <c r="O5" t="b">
        <v>0</v>
      </c>
      <c r="P5">
        <v>150</v>
      </c>
      <c r="Q5" t="b">
        <v>1</v>
      </c>
      <c r="R5" t="s">
        <v>8265</v>
      </c>
      <c r="S5" s="4">
        <f t="shared" si="0"/>
        <v>103.9</v>
      </c>
      <c r="U5" t="str">
        <f t="shared" si="3"/>
        <v>film &amp; video</v>
      </c>
      <c r="V5" t="str">
        <f t="shared" si="4"/>
        <v>television</v>
      </c>
    </row>
    <row r="6" spans="1:22" ht="60" x14ac:dyDescent="0.25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v>42357.834247685183</v>
      </c>
      <c r="K6">
        <v>1447963279</v>
      </c>
      <c r="L6">
        <f t="shared" si="1"/>
        <v>2015</v>
      </c>
      <c r="M6" t="str">
        <f t="shared" si="2"/>
        <v>Nov</v>
      </c>
      <c r="N6" s="13">
        <v>42327.834247685183</v>
      </c>
      <c r="O6" t="b">
        <v>0</v>
      </c>
      <c r="P6">
        <v>284</v>
      </c>
      <c r="Q6" t="b">
        <v>1</v>
      </c>
      <c r="R6" t="s">
        <v>8265</v>
      </c>
      <c r="S6" s="4">
        <f t="shared" si="0"/>
        <v>122.99154545454546</v>
      </c>
      <c r="U6" t="str">
        <f t="shared" si="3"/>
        <v>film &amp; video</v>
      </c>
      <c r="V6" t="str">
        <f t="shared" si="4"/>
        <v>television</v>
      </c>
    </row>
    <row r="7" spans="1:22" ht="45" x14ac:dyDescent="0.25">
      <c r="A7">
        <v>5</v>
      </c>
      <c r="B7" s="2" t="s">
        <v>7</v>
      </c>
      <c r="C7" s="2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v>42580.232638888891</v>
      </c>
      <c r="K7">
        <v>1468362207</v>
      </c>
      <c r="L7">
        <f t="shared" si="1"/>
        <v>2016</v>
      </c>
      <c r="M7" t="str">
        <f t="shared" si="2"/>
        <v>Jul</v>
      </c>
      <c r="N7" s="13">
        <v>42563.932951388888</v>
      </c>
      <c r="O7" t="b">
        <v>0</v>
      </c>
      <c r="P7">
        <v>47</v>
      </c>
      <c r="Q7" t="b">
        <v>1</v>
      </c>
      <c r="R7" t="s">
        <v>8265</v>
      </c>
      <c r="S7" s="4">
        <f t="shared" si="0"/>
        <v>109.77744436109028</v>
      </c>
      <c r="U7" t="str">
        <f t="shared" si="3"/>
        <v>film &amp; video</v>
      </c>
      <c r="V7" t="str">
        <f t="shared" si="4"/>
        <v>television</v>
      </c>
    </row>
    <row r="8" spans="1:22" ht="60" x14ac:dyDescent="0.25">
      <c r="A8">
        <v>6</v>
      </c>
      <c r="B8" s="2" t="s">
        <v>8</v>
      </c>
      <c r="C8" s="2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v>41804.072337962964</v>
      </c>
      <c r="K8">
        <v>1401846250</v>
      </c>
      <c r="L8">
        <f t="shared" si="1"/>
        <v>2014</v>
      </c>
      <c r="M8" t="str">
        <f t="shared" si="2"/>
        <v>Jun</v>
      </c>
      <c r="N8" s="13">
        <v>41794.072337962964</v>
      </c>
      <c r="O8" t="b">
        <v>0</v>
      </c>
      <c r="P8">
        <v>58</v>
      </c>
      <c r="Q8" t="b">
        <v>1</v>
      </c>
      <c r="R8" t="s">
        <v>8265</v>
      </c>
      <c r="S8" s="4">
        <f t="shared" si="0"/>
        <v>106.4875</v>
      </c>
      <c r="U8" t="str">
        <f t="shared" si="3"/>
        <v>film &amp; video</v>
      </c>
      <c r="V8" t="str">
        <f t="shared" si="4"/>
        <v>television</v>
      </c>
    </row>
    <row r="9" spans="1:22" ht="60" x14ac:dyDescent="0.25">
      <c r="A9">
        <v>7</v>
      </c>
      <c r="B9" s="2" t="s">
        <v>9</v>
      </c>
      <c r="C9" s="2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v>42556.047071759262</v>
      </c>
      <c r="K9">
        <v>1464224867</v>
      </c>
      <c r="L9">
        <f t="shared" si="1"/>
        <v>2016</v>
      </c>
      <c r="M9" t="str">
        <f t="shared" si="2"/>
        <v>May</v>
      </c>
      <c r="N9" s="13">
        <v>42516.047071759262</v>
      </c>
      <c r="O9" t="b">
        <v>0</v>
      </c>
      <c r="P9">
        <v>57</v>
      </c>
      <c r="Q9" t="b">
        <v>1</v>
      </c>
      <c r="R9" t="s">
        <v>8265</v>
      </c>
      <c r="S9" s="4">
        <f t="shared" si="0"/>
        <v>101.22222222222223</v>
      </c>
      <c r="U9" t="str">
        <f t="shared" si="3"/>
        <v>film &amp; video</v>
      </c>
      <c r="V9" t="str">
        <f t="shared" si="4"/>
        <v>television</v>
      </c>
    </row>
    <row r="10" spans="1:22" ht="30" x14ac:dyDescent="0.25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v>42475.875</v>
      </c>
      <c r="K10">
        <v>1460155212</v>
      </c>
      <c r="L10">
        <f t="shared" si="1"/>
        <v>2016</v>
      </c>
      <c r="M10" t="str">
        <f t="shared" si="2"/>
        <v>Apr</v>
      </c>
      <c r="N10" s="13">
        <v>42468.94458333333</v>
      </c>
      <c r="O10" t="b">
        <v>0</v>
      </c>
      <c r="P10">
        <v>12</v>
      </c>
      <c r="Q10" t="b">
        <v>1</v>
      </c>
      <c r="R10" t="s">
        <v>8265</v>
      </c>
      <c r="S10" s="4">
        <f t="shared" si="0"/>
        <v>100.04342857142858</v>
      </c>
      <c r="U10" t="str">
        <f t="shared" si="3"/>
        <v>film &amp; video</v>
      </c>
      <c r="V10" t="str">
        <f t="shared" si="4"/>
        <v>television</v>
      </c>
    </row>
    <row r="11" spans="1:22" ht="45" x14ac:dyDescent="0.25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v>42477.103518518517</v>
      </c>
      <c r="K11">
        <v>1458268144</v>
      </c>
      <c r="L11">
        <f t="shared" si="1"/>
        <v>2016</v>
      </c>
      <c r="M11" t="str">
        <f t="shared" si="2"/>
        <v>Mar</v>
      </c>
      <c r="N11" s="13">
        <v>42447.103518518517</v>
      </c>
      <c r="O11" t="b">
        <v>0</v>
      </c>
      <c r="P11">
        <v>20</v>
      </c>
      <c r="Q11" t="b">
        <v>1</v>
      </c>
      <c r="R11" t="s">
        <v>8265</v>
      </c>
      <c r="S11" s="4">
        <f t="shared" si="0"/>
        <v>125.998</v>
      </c>
      <c r="U11" t="str">
        <f t="shared" si="3"/>
        <v>film &amp; video</v>
      </c>
      <c r="V11" t="str">
        <f t="shared" si="4"/>
        <v>television</v>
      </c>
    </row>
    <row r="12" spans="1:22" ht="60" x14ac:dyDescent="0.25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v>41815.068043981482</v>
      </c>
      <c r="K12">
        <v>1400636279</v>
      </c>
      <c r="L12">
        <f t="shared" si="1"/>
        <v>2014</v>
      </c>
      <c r="M12" t="str">
        <f t="shared" si="2"/>
        <v>May</v>
      </c>
      <c r="N12" s="13">
        <v>41780.068043981482</v>
      </c>
      <c r="O12" t="b">
        <v>0</v>
      </c>
      <c r="P12">
        <v>19</v>
      </c>
      <c r="Q12" t="b">
        <v>1</v>
      </c>
      <c r="R12" t="s">
        <v>8265</v>
      </c>
      <c r="S12" s="4">
        <f t="shared" si="0"/>
        <v>100.5</v>
      </c>
      <c r="U12" t="str">
        <f t="shared" si="3"/>
        <v>film &amp; video</v>
      </c>
      <c r="V12" t="str">
        <f t="shared" si="4"/>
        <v>television</v>
      </c>
    </row>
    <row r="13" spans="1:22" ht="60" x14ac:dyDescent="0.25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v>42604.125</v>
      </c>
      <c r="K13">
        <v>1469126462</v>
      </c>
      <c r="L13">
        <f t="shared" si="1"/>
        <v>2016</v>
      </c>
      <c r="M13" t="str">
        <f t="shared" si="2"/>
        <v>Jul</v>
      </c>
      <c r="N13" s="13">
        <v>42572.778495370367</v>
      </c>
      <c r="O13" t="b">
        <v>0</v>
      </c>
      <c r="P13">
        <v>75</v>
      </c>
      <c r="Q13" t="b">
        <v>1</v>
      </c>
      <c r="R13" t="s">
        <v>8265</v>
      </c>
      <c r="S13" s="4">
        <f t="shared" si="0"/>
        <v>120.5</v>
      </c>
      <c r="U13" t="str">
        <f t="shared" si="3"/>
        <v>film &amp; video</v>
      </c>
      <c r="V13" t="str">
        <f t="shared" si="4"/>
        <v>television</v>
      </c>
    </row>
    <row r="14" spans="1:22" ht="60" x14ac:dyDescent="0.25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v>41836.125</v>
      </c>
      <c r="K14">
        <v>1401642425</v>
      </c>
      <c r="L14">
        <f t="shared" si="1"/>
        <v>2014</v>
      </c>
      <c r="M14" t="str">
        <f t="shared" si="2"/>
        <v>Jun</v>
      </c>
      <c r="N14" s="13">
        <v>41791.713252314818</v>
      </c>
      <c r="O14" t="b">
        <v>0</v>
      </c>
      <c r="P14">
        <v>827</v>
      </c>
      <c r="Q14" t="b">
        <v>1</v>
      </c>
      <c r="R14" t="s">
        <v>8265</v>
      </c>
      <c r="S14" s="4">
        <f t="shared" si="0"/>
        <v>165.29333333333332</v>
      </c>
      <c r="U14" t="str">
        <f t="shared" si="3"/>
        <v>film &amp; video</v>
      </c>
      <c r="V14" t="str">
        <f t="shared" si="4"/>
        <v>television</v>
      </c>
    </row>
    <row r="15" spans="1:22" ht="45" x14ac:dyDescent="0.25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v>42544.852083333331</v>
      </c>
      <c r="K15">
        <v>1463588109</v>
      </c>
      <c r="L15">
        <f t="shared" si="1"/>
        <v>2016</v>
      </c>
      <c r="M15" t="str">
        <f t="shared" si="2"/>
        <v>May</v>
      </c>
      <c r="N15" s="13">
        <v>42508.677187499998</v>
      </c>
      <c r="O15" t="b">
        <v>0</v>
      </c>
      <c r="P15">
        <v>51</v>
      </c>
      <c r="Q15" t="b">
        <v>1</v>
      </c>
      <c r="R15" t="s">
        <v>8265</v>
      </c>
      <c r="S15" s="4">
        <f t="shared" si="0"/>
        <v>159.97142857142856</v>
      </c>
      <c r="U15" t="str">
        <f t="shared" si="3"/>
        <v>film &amp; video</v>
      </c>
      <c r="V15" t="str">
        <f t="shared" si="4"/>
        <v>television</v>
      </c>
    </row>
    <row r="16" spans="1:22" ht="30" x14ac:dyDescent="0.25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v>41833.582638888889</v>
      </c>
      <c r="K16">
        <v>1403051888</v>
      </c>
      <c r="L16">
        <f t="shared" si="1"/>
        <v>2014</v>
      </c>
      <c r="M16" t="str">
        <f t="shared" si="2"/>
        <v>Jun</v>
      </c>
      <c r="N16" s="13">
        <v>41808.02648148148</v>
      </c>
      <c r="O16" t="b">
        <v>0</v>
      </c>
      <c r="P16">
        <v>41</v>
      </c>
      <c r="Q16" t="b">
        <v>1</v>
      </c>
      <c r="R16" t="s">
        <v>8265</v>
      </c>
      <c r="S16" s="4">
        <f t="shared" si="0"/>
        <v>100.93333333333334</v>
      </c>
      <c r="U16" t="str">
        <f t="shared" si="3"/>
        <v>film &amp; video</v>
      </c>
      <c r="V16" t="str">
        <f t="shared" si="4"/>
        <v>television</v>
      </c>
    </row>
    <row r="17" spans="1:22" ht="45" x14ac:dyDescent="0.25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v>42274.843055555553</v>
      </c>
      <c r="K17">
        <v>1441790658</v>
      </c>
      <c r="L17">
        <f t="shared" si="1"/>
        <v>2015</v>
      </c>
      <c r="M17" t="str">
        <f t="shared" si="2"/>
        <v>Sep</v>
      </c>
      <c r="N17" s="13">
        <v>42256.391875000001</v>
      </c>
      <c r="O17" t="b">
        <v>0</v>
      </c>
      <c r="P17">
        <v>98</v>
      </c>
      <c r="Q17" t="b">
        <v>1</v>
      </c>
      <c r="R17" t="s">
        <v>8265</v>
      </c>
      <c r="S17" s="4">
        <f t="shared" si="0"/>
        <v>106.6</v>
      </c>
      <c r="U17" t="str">
        <f t="shared" si="3"/>
        <v>film &amp; video</v>
      </c>
      <c r="V17" t="str">
        <f t="shared" si="4"/>
        <v>television</v>
      </c>
    </row>
    <row r="18" spans="1:22" ht="60" x14ac:dyDescent="0.25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v>41806.229166666664</v>
      </c>
      <c r="K18">
        <v>1398971211</v>
      </c>
      <c r="L18">
        <f t="shared" si="1"/>
        <v>2014</v>
      </c>
      <c r="M18" t="str">
        <f t="shared" si="2"/>
        <v>May</v>
      </c>
      <c r="N18" s="13">
        <v>41760.796423611115</v>
      </c>
      <c r="O18" t="b">
        <v>0</v>
      </c>
      <c r="P18">
        <v>70</v>
      </c>
      <c r="Q18" t="b">
        <v>1</v>
      </c>
      <c r="R18" t="s">
        <v>8265</v>
      </c>
      <c r="S18" s="4">
        <f t="shared" si="0"/>
        <v>100.24166666666666</v>
      </c>
      <c r="U18" t="str">
        <f t="shared" si="3"/>
        <v>film &amp; video</v>
      </c>
      <c r="V18" t="str">
        <f t="shared" si="4"/>
        <v>television</v>
      </c>
    </row>
    <row r="19" spans="1:22" ht="60" x14ac:dyDescent="0.25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v>41947.773402777777</v>
      </c>
      <c r="K19">
        <v>1412530422</v>
      </c>
      <c r="L19">
        <f t="shared" si="1"/>
        <v>2014</v>
      </c>
      <c r="M19" t="str">
        <f t="shared" si="2"/>
        <v>Oct</v>
      </c>
      <c r="N19" s="13">
        <v>41917.731736111113</v>
      </c>
      <c r="O19" t="b">
        <v>0</v>
      </c>
      <c r="P19">
        <v>36</v>
      </c>
      <c r="Q19" t="b">
        <v>1</v>
      </c>
      <c r="R19" t="s">
        <v>8265</v>
      </c>
      <c r="S19" s="4">
        <f t="shared" si="0"/>
        <v>100.66666666666667</v>
      </c>
      <c r="U19" t="str">
        <f t="shared" si="3"/>
        <v>film &amp; video</v>
      </c>
      <c r="V19" t="str">
        <f t="shared" si="4"/>
        <v>television</v>
      </c>
    </row>
    <row r="20" spans="1:22" ht="45" x14ac:dyDescent="0.25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v>41899.542314814818</v>
      </c>
      <c r="K20">
        <v>1408366856</v>
      </c>
      <c r="L20">
        <f t="shared" si="1"/>
        <v>2014</v>
      </c>
      <c r="M20" t="str">
        <f t="shared" si="2"/>
        <v>Aug</v>
      </c>
      <c r="N20" s="13">
        <v>41869.542314814818</v>
      </c>
      <c r="O20" t="b">
        <v>0</v>
      </c>
      <c r="P20">
        <v>342</v>
      </c>
      <c r="Q20" t="b">
        <v>1</v>
      </c>
      <c r="R20" t="s">
        <v>8265</v>
      </c>
      <c r="S20" s="4">
        <f t="shared" si="0"/>
        <v>106.3211</v>
      </c>
      <c r="U20" t="str">
        <f t="shared" si="3"/>
        <v>film &amp; video</v>
      </c>
      <c r="V20" t="str">
        <f t="shared" si="4"/>
        <v>television</v>
      </c>
    </row>
    <row r="21" spans="1:22" ht="60" x14ac:dyDescent="0.25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v>42205.816365740742</v>
      </c>
      <c r="K21">
        <v>1434828934</v>
      </c>
      <c r="L21">
        <f t="shared" si="1"/>
        <v>2015</v>
      </c>
      <c r="M21" t="str">
        <f t="shared" si="2"/>
        <v>Jun</v>
      </c>
      <c r="N21" s="13">
        <v>42175.816365740742</v>
      </c>
      <c r="O21" t="b">
        <v>0</v>
      </c>
      <c r="P21">
        <v>22</v>
      </c>
      <c r="Q21" t="b">
        <v>1</v>
      </c>
      <c r="R21" t="s">
        <v>8265</v>
      </c>
      <c r="S21" s="4">
        <f t="shared" si="0"/>
        <v>145.29411764705881</v>
      </c>
      <c r="U21" t="str">
        <f t="shared" si="3"/>
        <v>film &amp; video</v>
      </c>
      <c r="V21" t="str">
        <f t="shared" si="4"/>
        <v>television</v>
      </c>
    </row>
    <row r="22" spans="1:22" ht="45" x14ac:dyDescent="0.25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v>42260.758240740746</v>
      </c>
      <c r="K22">
        <v>1436983912</v>
      </c>
      <c r="L22">
        <f t="shared" si="1"/>
        <v>2015</v>
      </c>
      <c r="M22" t="str">
        <f t="shared" si="2"/>
        <v>Jul</v>
      </c>
      <c r="N22" s="13">
        <v>42200.758240740746</v>
      </c>
      <c r="O22" t="b">
        <v>0</v>
      </c>
      <c r="P22">
        <v>25</v>
      </c>
      <c r="Q22" t="b">
        <v>1</v>
      </c>
      <c r="R22" t="s">
        <v>8265</v>
      </c>
      <c r="S22" s="4">
        <f t="shared" si="0"/>
        <v>100.2</v>
      </c>
      <c r="U22" t="str">
        <f t="shared" si="3"/>
        <v>film &amp; video</v>
      </c>
      <c r="V22" t="str">
        <f t="shared" si="4"/>
        <v>television</v>
      </c>
    </row>
    <row r="23" spans="1:22" ht="45" x14ac:dyDescent="0.25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v>41908.627187500002</v>
      </c>
      <c r="K23">
        <v>1409151789</v>
      </c>
      <c r="L23">
        <f t="shared" si="1"/>
        <v>2014</v>
      </c>
      <c r="M23" t="str">
        <f t="shared" si="2"/>
        <v>Aug</v>
      </c>
      <c r="N23" s="13">
        <v>41878.627187500002</v>
      </c>
      <c r="O23" t="b">
        <v>0</v>
      </c>
      <c r="P23">
        <v>101</v>
      </c>
      <c r="Q23" t="b">
        <v>1</v>
      </c>
      <c r="R23" t="s">
        <v>8265</v>
      </c>
      <c r="S23" s="4">
        <f t="shared" si="0"/>
        <v>109.13513513513513</v>
      </c>
      <c r="U23" t="str">
        <f t="shared" si="3"/>
        <v>film &amp; video</v>
      </c>
      <c r="V23" t="str">
        <f t="shared" si="4"/>
        <v>television</v>
      </c>
    </row>
    <row r="24" spans="1:22" ht="30" x14ac:dyDescent="0.25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v>42005.332638888889</v>
      </c>
      <c r="K24">
        <v>1418766740</v>
      </c>
      <c r="L24">
        <f t="shared" si="1"/>
        <v>2014</v>
      </c>
      <c r="M24" t="str">
        <f t="shared" si="2"/>
        <v>Dec</v>
      </c>
      <c r="N24" s="13">
        <v>41989.91134259259</v>
      </c>
      <c r="O24" t="b">
        <v>0</v>
      </c>
      <c r="P24">
        <v>8</v>
      </c>
      <c r="Q24" t="b">
        <v>1</v>
      </c>
      <c r="R24" t="s">
        <v>8265</v>
      </c>
      <c r="S24" s="4">
        <f t="shared" si="0"/>
        <v>117.14285714285714</v>
      </c>
      <c r="U24" t="str">
        <f t="shared" si="3"/>
        <v>film &amp; video</v>
      </c>
      <c r="V24" t="str">
        <f t="shared" si="4"/>
        <v>television</v>
      </c>
    </row>
    <row r="25" spans="1:22" ht="45" x14ac:dyDescent="0.25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v>42124.638888888891</v>
      </c>
      <c r="K25">
        <v>1428086501</v>
      </c>
      <c r="L25">
        <f t="shared" si="1"/>
        <v>2015</v>
      </c>
      <c r="M25" t="str">
        <f t="shared" si="2"/>
        <v>Apr</v>
      </c>
      <c r="N25" s="13">
        <v>42097.778946759259</v>
      </c>
      <c r="O25" t="b">
        <v>0</v>
      </c>
      <c r="P25">
        <v>23</v>
      </c>
      <c r="Q25" t="b">
        <v>1</v>
      </c>
      <c r="R25" t="s">
        <v>8265</v>
      </c>
      <c r="S25" s="4">
        <f t="shared" si="0"/>
        <v>118.5</v>
      </c>
      <c r="U25" t="str">
        <f t="shared" si="3"/>
        <v>film &amp; video</v>
      </c>
      <c r="V25" t="str">
        <f t="shared" si="4"/>
        <v>television</v>
      </c>
    </row>
    <row r="26" spans="1:22" ht="30" x14ac:dyDescent="0.25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v>42262.818750000006</v>
      </c>
      <c r="K26">
        <v>1439494863</v>
      </c>
      <c r="L26">
        <f t="shared" si="1"/>
        <v>2015</v>
      </c>
      <c r="M26" t="str">
        <f t="shared" si="2"/>
        <v>Aug</v>
      </c>
      <c r="N26" s="13">
        <v>42229.820173611108</v>
      </c>
      <c r="O26" t="b">
        <v>0</v>
      </c>
      <c r="P26">
        <v>574</v>
      </c>
      <c r="Q26" t="b">
        <v>1</v>
      </c>
      <c r="R26" t="s">
        <v>8265</v>
      </c>
      <c r="S26" s="4">
        <f t="shared" si="0"/>
        <v>108.80768571428571</v>
      </c>
      <c r="U26" t="str">
        <f t="shared" si="3"/>
        <v>film &amp; video</v>
      </c>
      <c r="V26" t="str">
        <f t="shared" si="4"/>
        <v>television</v>
      </c>
    </row>
    <row r="27" spans="1:22" ht="60" x14ac:dyDescent="0.25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v>42378.025011574078</v>
      </c>
      <c r="K27">
        <v>1447115761</v>
      </c>
      <c r="L27">
        <f t="shared" si="1"/>
        <v>2015</v>
      </c>
      <c r="M27" t="str">
        <f t="shared" si="2"/>
        <v>Nov</v>
      </c>
      <c r="N27" s="13">
        <v>42318.025011574078</v>
      </c>
      <c r="O27" t="b">
        <v>0</v>
      </c>
      <c r="P27">
        <v>14</v>
      </c>
      <c r="Q27" t="b">
        <v>1</v>
      </c>
      <c r="R27" t="s">
        <v>8265</v>
      </c>
      <c r="S27" s="4">
        <f t="shared" si="0"/>
        <v>133.33333333333334</v>
      </c>
      <c r="U27" t="str">
        <f t="shared" si="3"/>
        <v>film &amp; video</v>
      </c>
      <c r="V27" t="str">
        <f t="shared" si="4"/>
        <v>television</v>
      </c>
    </row>
    <row r="28" spans="1:22" ht="45" x14ac:dyDescent="0.25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v>41868.515555555554</v>
      </c>
      <c r="K28">
        <v>1404822144</v>
      </c>
      <c r="L28">
        <f t="shared" si="1"/>
        <v>2014</v>
      </c>
      <c r="M28" t="str">
        <f t="shared" si="2"/>
        <v>Jul</v>
      </c>
      <c r="N28" s="13">
        <v>41828.515555555554</v>
      </c>
      <c r="O28" t="b">
        <v>0</v>
      </c>
      <c r="P28">
        <v>19</v>
      </c>
      <c r="Q28" t="b">
        <v>1</v>
      </c>
      <c r="R28" t="s">
        <v>8265</v>
      </c>
      <c r="S28" s="4">
        <f t="shared" si="0"/>
        <v>155.19999999999999</v>
      </c>
      <c r="U28" t="str">
        <f t="shared" si="3"/>
        <v>film &amp; video</v>
      </c>
      <c r="V28" t="str">
        <f t="shared" si="4"/>
        <v>television</v>
      </c>
    </row>
    <row r="29" spans="1:22" ht="45" x14ac:dyDescent="0.25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v>41959.206400462965</v>
      </c>
      <c r="K29">
        <v>1413518233</v>
      </c>
      <c r="L29">
        <f t="shared" si="1"/>
        <v>2014</v>
      </c>
      <c r="M29" t="str">
        <f t="shared" si="2"/>
        <v>Oct</v>
      </c>
      <c r="N29" s="13">
        <v>41929.164733796293</v>
      </c>
      <c r="O29" t="b">
        <v>0</v>
      </c>
      <c r="P29">
        <v>150</v>
      </c>
      <c r="Q29" t="b">
        <v>1</v>
      </c>
      <c r="R29" t="s">
        <v>8265</v>
      </c>
      <c r="S29" s="4">
        <f t="shared" si="0"/>
        <v>111.72499999999999</v>
      </c>
      <c r="U29" t="str">
        <f t="shared" si="3"/>
        <v>film &amp; video</v>
      </c>
      <c r="V29" t="str">
        <f t="shared" si="4"/>
        <v>television</v>
      </c>
    </row>
    <row r="30" spans="1:22" ht="30" x14ac:dyDescent="0.25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v>42354.96393518518</v>
      </c>
      <c r="K30">
        <v>1447715284</v>
      </c>
      <c r="L30">
        <f t="shared" si="1"/>
        <v>2015</v>
      </c>
      <c r="M30" t="str">
        <f t="shared" si="2"/>
        <v>Nov</v>
      </c>
      <c r="N30" s="13">
        <v>42324.96393518518</v>
      </c>
      <c r="O30" t="b">
        <v>0</v>
      </c>
      <c r="P30">
        <v>71</v>
      </c>
      <c r="Q30" t="b">
        <v>1</v>
      </c>
      <c r="R30" t="s">
        <v>8265</v>
      </c>
      <c r="S30" s="4">
        <f t="shared" si="0"/>
        <v>100.35</v>
      </c>
      <c r="U30" t="str">
        <f t="shared" si="3"/>
        <v>film &amp; video</v>
      </c>
      <c r="V30" t="str">
        <f t="shared" si="4"/>
        <v>television</v>
      </c>
    </row>
    <row r="31" spans="1:22" ht="60" x14ac:dyDescent="0.25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v>41842.67324074074</v>
      </c>
      <c r="K31">
        <v>1403453368</v>
      </c>
      <c r="L31">
        <f t="shared" si="1"/>
        <v>2014</v>
      </c>
      <c r="M31" t="str">
        <f t="shared" si="2"/>
        <v>Jun</v>
      </c>
      <c r="N31" s="13">
        <v>41812.67324074074</v>
      </c>
      <c r="O31" t="b">
        <v>0</v>
      </c>
      <c r="P31">
        <v>117</v>
      </c>
      <c r="Q31" t="b">
        <v>1</v>
      </c>
      <c r="R31" t="s">
        <v>8265</v>
      </c>
      <c r="S31" s="4">
        <f t="shared" si="0"/>
        <v>123.33333333333333</v>
      </c>
      <c r="U31" t="str">
        <f t="shared" si="3"/>
        <v>film &amp; video</v>
      </c>
      <c r="V31" t="str">
        <f t="shared" si="4"/>
        <v>television</v>
      </c>
    </row>
    <row r="32" spans="1:22" ht="45" x14ac:dyDescent="0.25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v>41872.292997685188</v>
      </c>
      <c r="K32">
        <v>1406012515</v>
      </c>
      <c r="L32">
        <f t="shared" si="1"/>
        <v>2014</v>
      </c>
      <c r="M32" t="str">
        <f t="shared" si="2"/>
        <v>Jul</v>
      </c>
      <c r="N32" s="13">
        <v>41842.292997685188</v>
      </c>
      <c r="O32" t="b">
        <v>0</v>
      </c>
      <c r="P32">
        <v>53</v>
      </c>
      <c r="Q32" t="b">
        <v>1</v>
      </c>
      <c r="R32" t="s">
        <v>8265</v>
      </c>
      <c r="S32" s="4">
        <f t="shared" si="0"/>
        <v>101.29975</v>
      </c>
      <c r="U32" t="str">
        <f t="shared" si="3"/>
        <v>film &amp; video</v>
      </c>
      <c r="V32" t="str">
        <f t="shared" si="4"/>
        <v>television</v>
      </c>
    </row>
    <row r="33" spans="1:22" ht="45" x14ac:dyDescent="0.25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v>42394.79206018518</v>
      </c>
      <c r="K33">
        <v>1452193234</v>
      </c>
      <c r="L33">
        <f t="shared" si="1"/>
        <v>2016</v>
      </c>
      <c r="M33" t="str">
        <f t="shared" si="2"/>
        <v>Jan</v>
      </c>
      <c r="N33" s="13">
        <v>42376.79206018518</v>
      </c>
      <c r="O33" t="b">
        <v>0</v>
      </c>
      <c r="P33">
        <v>1</v>
      </c>
      <c r="Q33" t="b">
        <v>1</v>
      </c>
      <c r="R33" t="s">
        <v>8265</v>
      </c>
      <c r="S33" s="4">
        <f t="shared" si="0"/>
        <v>100</v>
      </c>
      <c r="U33" t="str">
        <f t="shared" si="3"/>
        <v>film &amp; video</v>
      </c>
      <c r="V33" t="str">
        <f t="shared" si="4"/>
        <v>television</v>
      </c>
    </row>
    <row r="34" spans="1:22" ht="60" x14ac:dyDescent="0.25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v>42503.165972222225</v>
      </c>
      <c r="K34">
        <v>1459523017</v>
      </c>
      <c r="L34">
        <f t="shared" si="1"/>
        <v>2016</v>
      </c>
      <c r="M34" t="str">
        <f t="shared" si="2"/>
        <v>Apr</v>
      </c>
      <c r="N34" s="13">
        <v>42461.627511574072</v>
      </c>
      <c r="O34" t="b">
        <v>0</v>
      </c>
      <c r="P34">
        <v>89</v>
      </c>
      <c r="Q34" t="b">
        <v>1</v>
      </c>
      <c r="R34" t="s">
        <v>8265</v>
      </c>
      <c r="S34" s="4">
        <f t="shared" si="0"/>
        <v>100.24604569420035</v>
      </c>
      <c r="U34" t="str">
        <f t="shared" si="3"/>
        <v>film &amp; video</v>
      </c>
      <c r="V34" t="str">
        <f t="shared" si="4"/>
        <v>television</v>
      </c>
    </row>
    <row r="35" spans="1:22" ht="60" x14ac:dyDescent="0.25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v>42316.702557870376</v>
      </c>
      <c r="K35">
        <v>1444405901</v>
      </c>
      <c r="L35">
        <f t="shared" si="1"/>
        <v>2015</v>
      </c>
      <c r="M35" t="str">
        <f t="shared" si="2"/>
        <v>Oct</v>
      </c>
      <c r="N35" s="13">
        <v>42286.660891203705</v>
      </c>
      <c r="O35" t="b">
        <v>0</v>
      </c>
      <c r="P35">
        <v>64</v>
      </c>
      <c r="Q35" t="b">
        <v>1</v>
      </c>
      <c r="R35" t="s">
        <v>8265</v>
      </c>
      <c r="S35" s="4">
        <f t="shared" si="0"/>
        <v>102.0952380952381</v>
      </c>
      <c r="U35" t="str">
        <f t="shared" si="3"/>
        <v>film &amp; video</v>
      </c>
      <c r="V35" t="str">
        <f t="shared" si="4"/>
        <v>television</v>
      </c>
    </row>
    <row r="36" spans="1:22" ht="60" x14ac:dyDescent="0.25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v>41856.321770833332</v>
      </c>
      <c r="K36">
        <v>1405928601</v>
      </c>
      <c r="L36">
        <f t="shared" si="1"/>
        <v>2014</v>
      </c>
      <c r="M36" t="str">
        <f t="shared" si="2"/>
        <v>Jul</v>
      </c>
      <c r="N36" s="13">
        <v>41841.321770833332</v>
      </c>
      <c r="O36" t="b">
        <v>0</v>
      </c>
      <c r="P36">
        <v>68</v>
      </c>
      <c r="Q36" t="b">
        <v>1</v>
      </c>
      <c r="R36" t="s">
        <v>8265</v>
      </c>
      <c r="S36" s="4">
        <f t="shared" si="0"/>
        <v>130.46153846153845</v>
      </c>
      <c r="U36" t="str">
        <f t="shared" si="3"/>
        <v>film &amp; video</v>
      </c>
      <c r="V36" t="str">
        <f t="shared" si="4"/>
        <v>television</v>
      </c>
    </row>
    <row r="37" spans="1:22" ht="45" x14ac:dyDescent="0.25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v>42122</v>
      </c>
      <c r="K37">
        <v>1428130814</v>
      </c>
      <c r="L37">
        <f t="shared" si="1"/>
        <v>2015</v>
      </c>
      <c r="M37" t="str">
        <f t="shared" si="2"/>
        <v>Apr</v>
      </c>
      <c r="N37" s="13">
        <v>42098.291828703703</v>
      </c>
      <c r="O37" t="b">
        <v>0</v>
      </c>
      <c r="P37">
        <v>28</v>
      </c>
      <c r="Q37" t="b">
        <v>1</v>
      </c>
      <c r="R37" t="s">
        <v>8265</v>
      </c>
      <c r="S37" s="4">
        <f t="shared" si="0"/>
        <v>166.5</v>
      </c>
      <c r="U37" t="str">
        <f t="shared" si="3"/>
        <v>film &amp; video</v>
      </c>
      <c r="V37" t="str">
        <f t="shared" si="4"/>
        <v>television</v>
      </c>
    </row>
    <row r="38" spans="1:22" ht="30" x14ac:dyDescent="0.25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v>42098.265335648146</v>
      </c>
      <c r="K38">
        <v>1425540125</v>
      </c>
      <c r="L38">
        <f t="shared" si="1"/>
        <v>2015</v>
      </c>
      <c r="M38" t="str">
        <f t="shared" si="2"/>
        <v>Mar</v>
      </c>
      <c r="N38" s="13">
        <v>42068.307002314818</v>
      </c>
      <c r="O38" t="b">
        <v>0</v>
      </c>
      <c r="P38">
        <v>44</v>
      </c>
      <c r="Q38" t="b">
        <v>1</v>
      </c>
      <c r="R38" t="s">
        <v>8265</v>
      </c>
      <c r="S38" s="4">
        <f t="shared" si="0"/>
        <v>142.15</v>
      </c>
      <c r="U38" t="str">
        <f t="shared" si="3"/>
        <v>film &amp; video</v>
      </c>
      <c r="V38" t="str">
        <f t="shared" si="4"/>
        <v>television</v>
      </c>
    </row>
    <row r="39" spans="1:22" ht="60" x14ac:dyDescent="0.25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v>42062.693043981482</v>
      </c>
      <c r="K39">
        <v>1422463079</v>
      </c>
      <c r="L39">
        <f t="shared" si="1"/>
        <v>2015</v>
      </c>
      <c r="M39" t="str">
        <f t="shared" si="2"/>
        <v>Jan</v>
      </c>
      <c r="N39" s="13">
        <v>42032.693043981482</v>
      </c>
      <c r="O39" t="b">
        <v>0</v>
      </c>
      <c r="P39">
        <v>253</v>
      </c>
      <c r="Q39" t="b">
        <v>1</v>
      </c>
      <c r="R39" t="s">
        <v>8265</v>
      </c>
      <c r="S39" s="4">
        <f t="shared" si="0"/>
        <v>183.44090909090909</v>
      </c>
      <c r="U39" t="str">
        <f t="shared" si="3"/>
        <v>film &amp; video</v>
      </c>
      <c r="V39" t="str">
        <f t="shared" si="4"/>
        <v>television</v>
      </c>
    </row>
    <row r="40" spans="1:22" ht="45" x14ac:dyDescent="0.25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v>41405.057222222218</v>
      </c>
      <c r="K40">
        <v>1365643344</v>
      </c>
      <c r="L40">
        <f t="shared" si="1"/>
        <v>2013</v>
      </c>
      <c r="M40" t="str">
        <f t="shared" si="2"/>
        <v>Apr</v>
      </c>
      <c r="N40" s="13">
        <v>41375.057222222218</v>
      </c>
      <c r="O40" t="b">
        <v>0</v>
      </c>
      <c r="P40">
        <v>66</v>
      </c>
      <c r="Q40" t="b">
        <v>1</v>
      </c>
      <c r="R40" t="s">
        <v>8265</v>
      </c>
      <c r="S40" s="4">
        <f t="shared" si="0"/>
        <v>110.04</v>
      </c>
      <c r="U40" t="str">
        <f t="shared" si="3"/>
        <v>film &amp; video</v>
      </c>
      <c r="V40" t="str">
        <f t="shared" si="4"/>
        <v>television</v>
      </c>
    </row>
    <row r="41" spans="1:22" ht="60" x14ac:dyDescent="0.25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v>41784.957638888889</v>
      </c>
      <c r="K41">
        <v>1398388068</v>
      </c>
      <c r="L41">
        <f t="shared" si="1"/>
        <v>2014</v>
      </c>
      <c r="M41" t="str">
        <f t="shared" si="2"/>
        <v>Apr</v>
      </c>
      <c r="N41" s="13">
        <v>41754.047083333331</v>
      </c>
      <c r="O41" t="b">
        <v>0</v>
      </c>
      <c r="P41">
        <v>217</v>
      </c>
      <c r="Q41" t="b">
        <v>1</v>
      </c>
      <c r="R41" t="s">
        <v>8265</v>
      </c>
      <c r="S41" s="4">
        <f t="shared" si="0"/>
        <v>130.97999999999999</v>
      </c>
      <c r="U41" t="str">
        <f t="shared" si="3"/>
        <v>film &amp; video</v>
      </c>
      <c r="V41" t="str">
        <f t="shared" si="4"/>
        <v>television</v>
      </c>
    </row>
    <row r="42" spans="1:22" ht="60" x14ac:dyDescent="0.25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v>41809.166666666664</v>
      </c>
      <c r="K42">
        <v>1401426488</v>
      </c>
      <c r="L42">
        <f t="shared" si="1"/>
        <v>2014</v>
      </c>
      <c r="M42" t="str">
        <f t="shared" si="2"/>
        <v>May</v>
      </c>
      <c r="N42" s="13">
        <v>41789.21398148148</v>
      </c>
      <c r="O42" t="b">
        <v>0</v>
      </c>
      <c r="P42">
        <v>16</v>
      </c>
      <c r="Q42" t="b">
        <v>1</v>
      </c>
      <c r="R42" t="s">
        <v>8265</v>
      </c>
      <c r="S42" s="4">
        <f t="shared" si="0"/>
        <v>101.35</v>
      </c>
      <c r="U42" t="str">
        <f t="shared" si="3"/>
        <v>film &amp; video</v>
      </c>
      <c r="V42" t="str">
        <f t="shared" si="4"/>
        <v>television</v>
      </c>
    </row>
    <row r="43" spans="1:22" ht="60" x14ac:dyDescent="0.25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v>41917.568912037037</v>
      </c>
      <c r="K43">
        <v>1409924354</v>
      </c>
      <c r="L43">
        <f t="shared" si="1"/>
        <v>2014</v>
      </c>
      <c r="M43" t="str">
        <f t="shared" si="2"/>
        <v>Sep</v>
      </c>
      <c r="N43" s="13">
        <v>41887.568912037037</v>
      </c>
      <c r="O43" t="b">
        <v>0</v>
      </c>
      <c r="P43">
        <v>19</v>
      </c>
      <c r="Q43" t="b">
        <v>1</v>
      </c>
      <c r="R43" t="s">
        <v>8265</v>
      </c>
      <c r="S43" s="4">
        <f t="shared" si="0"/>
        <v>100</v>
      </c>
      <c r="U43" t="str">
        <f t="shared" si="3"/>
        <v>film &amp; video</v>
      </c>
      <c r="V43" t="str">
        <f t="shared" si="4"/>
        <v>television</v>
      </c>
    </row>
    <row r="44" spans="1:22" ht="60" x14ac:dyDescent="0.25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v>42001.639189814814</v>
      </c>
      <c r="K44">
        <v>1417188026</v>
      </c>
      <c r="L44">
        <f t="shared" si="1"/>
        <v>2014</v>
      </c>
      <c r="M44" t="str">
        <f t="shared" si="2"/>
        <v>Nov</v>
      </c>
      <c r="N44" s="13">
        <v>41971.639189814814</v>
      </c>
      <c r="O44" t="b">
        <v>0</v>
      </c>
      <c r="P44">
        <v>169</v>
      </c>
      <c r="Q44" t="b">
        <v>1</v>
      </c>
      <c r="R44" t="s">
        <v>8265</v>
      </c>
      <c r="S44" s="4">
        <f t="shared" si="0"/>
        <v>141.85714285714286</v>
      </c>
      <c r="U44" t="str">
        <f t="shared" si="3"/>
        <v>film &amp; video</v>
      </c>
      <c r="V44" t="str">
        <f t="shared" si="4"/>
        <v>television</v>
      </c>
    </row>
    <row r="45" spans="1:22" ht="60" x14ac:dyDescent="0.25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v>41833</v>
      </c>
      <c r="K45">
        <v>1402599486</v>
      </c>
      <c r="L45">
        <f t="shared" si="1"/>
        <v>2014</v>
      </c>
      <c r="M45" t="str">
        <f t="shared" si="2"/>
        <v>Jun</v>
      </c>
      <c r="N45" s="13">
        <v>41802.790347222224</v>
      </c>
      <c r="O45" t="b">
        <v>0</v>
      </c>
      <c r="P45">
        <v>263</v>
      </c>
      <c r="Q45" t="b">
        <v>1</v>
      </c>
      <c r="R45" t="s">
        <v>8265</v>
      </c>
      <c r="S45" s="4">
        <f t="shared" si="0"/>
        <v>308.66000000000003</v>
      </c>
      <c r="U45" t="str">
        <f t="shared" si="3"/>
        <v>film &amp; video</v>
      </c>
      <c r="V45" t="str">
        <f t="shared" si="4"/>
        <v>television</v>
      </c>
    </row>
    <row r="46" spans="1:22" ht="60" x14ac:dyDescent="0.25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v>41919.098807870374</v>
      </c>
      <c r="K46">
        <v>1408760537</v>
      </c>
      <c r="L46">
        <f t="shared" si="1"/>
        <v>2014</v>
      </c>
      <c r="M46" t="str">
        <f t="shared" si="2"/>
        <v>Aug</v>
      </c>
      <c r="N46" s="13">
        <v>41874.098807870374</v>
      </c>
      <c r="O46" t="b">
        <v>0</v>
      </c>
      <c r="P46">
        <v>15</v>
      </c>
      <c r="Q46" t="b">
        <v>1</v>
      </c>
      <c r="R46" t="s">
        <v>8265</v>
      </c>
      <c r="S46" s="4">
        <f t="shared" si="0"/>
        <v>100</v>
      </c>
      <c r="U46" t="str">
        <f t="shared" si="3"/>
        <v>film &amp; video</v>
      </c>
      <c r="V46" t="str">
        <f t="shared" si="4"/>
        <v>television</v>
      </c>
    </row>
    <row r="47" spans="1:22" ht="45" x14ac:dyDescent="0.25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v>42487.623923611114</v>
      </c>
      <c r="K47">
        <v>1459177107</v>
      </c>
      <c r="L47">
        <f t="shared" si="1"/>
        <v>2016</v>
      </c>
      <c r="M47" t="str">
        <f t="shared" si="2"/>
        <v>Mar</v>
      </c>
      <c r="N47" s="13">
        <v>42457.623923611114</v>
      </c>
      <c r="O47" t="b">
        <v>0</v>
      </c>
      <c r="P47">
        <v>61</v>
      </c>
      <c r="Q47" t="b">
        <v>1</v>
      </c>
      <c r="R47" t="s">
        <v>8265</v>
      </c>
      <c r="S47" s="4">
        <f t="shared" si="0"/>
        <v>120</v>
      </c>
      <c r="U47" t="str">
        <f t="shared" si="3"/>
        <v>film &amp; video</v>
      </c>
      <c r="V47" t="str">
        <f t="shared" si="4"/>
        <v>television</v>
      </c>
    </row>
    <row r="48" spans="1:22" ht="45" x14ac:dyDescent="0.25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v>42353.964976851858</v>
      </c>
      <c r="K48">
        <v>1447628974</v>
      </c>
      <c r="L48">
        <f t="shared" si="1"/>
        <v>2015</v>
      </c>
      <c r="M48" t="str">
        <f t="shared" si="2"/>
        <v>Nov</v>
      </c>
      <c r="N48" s="13">
        <v>42323.964976851858</v>
      </c>
      <c r="O48" t="b">
        <v>0</v>
      </c>
      <c r="P48">
        <v>45</v>
      </c>
      <c r="Q48" t="b">
        <v>1</v>
      </c>
      <c r="R48" t="s">
        <v>8265</v>
      </c>
      <c r="S48" s="4">
        <f t="shared" si="0"/>
        <v>104.16666666666667</v>
      </c>
      <c r="U48" t="str">
        <f t="shared" si="3"/>
        <v>film &amp; video</v>
      </c>
      <c r="V48" t="str">
        <f t="shared" si="4"/>
        <v>television</v>
      </c>
    </row>
    <row r="49" spans="1:22" ht="60" x14ac:dyDescent="0.25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v>41992.861192129625</v>
      </c>
      <c r="K49">
        <v>1413834007</v>
      </c>
      <c r="L49">
        <f t="shared" si="1"/>
        <v>2014</v>
      </c>
      <c r="M49" t="str">
        <f t="shared" si="2"/>
        <v>Oct</v>
      </c>
      <c r="N49" s="13">
        <v>41932.819525462961</v>
      </c>
      <c r="O49" t="b">
        <v>0</v>
      </c>
      <c r="P49">
        <v>70</v>
      </c>
      <c r="Q49" t="b">
        <v>1</v>
      </c>
      <c r="R49" t="s">
        <v>8265</v>
      </c>
      <c r="S49" s="4">
        <f t="shared" si="0"/>
        <v>107.611</v>
      </c>
      <c r="U49" t="str">
        <f t="shared" si="3"/>
        <v>film &amp; video</v>
      </c>
      <c r="V49" t="str">
        <f t="shared" si="4"/>
        <v>television</v>
      </c>
    </row>
    <row r="50" spans="1:22" ht="60" x14ac:dyDescent="0.25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v>42064.5</v>
      </c>
      <c r="K50">
        <v>1422534260</v>
      </c>
      <c r="L50">
        <f t="shared" si="1"/>
        <v>2015</v>
      </c>
      <c r="M50" t="str">
        <f t="shared" si="2"/>
        <v>Jan</v>
      </c>
      <c r="N50" s="13">
        <v>42033.516898148147</v>
      </c>
      <c r="O50" t="b">
        <v>0</v>
      </c>
      <c r="P50">
        <v>38</v>
      </c>
      <c r="Q50" t="b">
        <v>1</v>
      </c>
      <c r="R50" t="s">
        <v>8265</v>
      </c>
      <c r="S50" s="4">
        <f t="shared" si="0"/>
        <v>107.95</v>
      </c>
      <c r="U50" t="str">
        <f t="shared" si="3"/>
        <v>film &amp; video</v>
      </c>
      <c r="V50" t="str">
        <f t="shared" si="4"/>
        <v>television</v>
      </c>
    </row>
    <row r="51" spans="1:22" ht="30" x14ac:dyDescent="0.25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v>42301.176446759258</v>
      </c>
      <c r="K51">
        <v>1443068045</v>
      </c>
      <c r="L51">
        <f t="shared" si="1"/>
        <v>2015</v>
      </c>
      <c r="M51" t="str">
        <f t="shared" si="2"/>
        <v>Sep</v>
      </c>
      <c r="N51" s="13">
        <v>42271.176446759258</v>
      </c>
      <c r="O51" t="b">
        <v>0</v>
      </c>
      <c r="P51">
        <v>87</v>
      </c>
      <c r="Q51" t="b">
        <v>1</v>
      </c>
      <c r="R51" t="s">
        <v>8265</v>
      </c>
      <c r="S51" s="4">
        <f t="shared" si="0"/>
        <v>100</v>
      </c>
      <c r="U51" t="str">
        <f t="shared" si="3"/>
        <v>film &amp; video</v>
      </c>
      <c r="V51" t="str">
        <f t="shared" si="4"/>
        <v>television</v>
      </c>
    </row>
    <row r="52" spans="1:22" ht="45" x14ac:dyDescent="0.25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v>42034.708333333328</v>
      </c>
      <c r="K52">
        <v>1419271458</v>
      </c>
      <c r="L52">
        <f t="shared" si="1"/>
        <v>2014</v>
      </c>
      <c r="M52" t="str">
        <f t="shared" si="2"/>
        <v>Dec</v>
      </c>
      <c r="N52" s="13">
        <v>41995.752986111111</v>
      </c>
      <c r="O52" t="b">
        <v>0</v>
      </c>
      <c r="P52">
        <v>22</v>
      </c>
      <c r="Q52" t="b">
        <v>1</v>
      </c>
      <c r="R52" t="s">
        <v>8265</v>
      </c>
      <c r="S52" s="4">
        <f t="shared" si="0"/>
        <v>100</v>
      </c>
      <c r="U52" t="str">
        <f t="shared" si="3"/>
        <v>film &amp; video</v>
      </c>
      <c r="V52" t="str">
        <f t="shared" si="4"/>
        <v>television</v>
      </c>
    </row>
    <row r="53" spans="1:22" ht="60" x14ac:dyDescent="0.25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v>42226.928668981483</v>
      </c>
      <c r="K53">
        <v>1436653037</v>
      </c>
      <c r="L53">
        <f t="shared" si="1"/>
        <v>2015</v>
      </c>
      <c r="M53" t="str">
        <f t="shared" si="2"/>
        <v>Jul</v>
      </c>
      <c r="N53" s="13">
        <v>42196.928668981483</v>
      </c>
      <c r="O53" t="b">
        <v>0</v>
      </c>
      <c r="P53">
        <v>119</v>
      </c>
      <c r="Q53" t="b">
        <v>1</v>
      </c>
      <c r="R53" t="s">
        <v>8265</v>
      </c>
      <c r="S53" s="4">
        <f t="shared" si="0"/>
        <v>128.01818181818183</v>
      </c>
      <c r="U53" t="str">
        <f t="shared" si="3"/>
        <v>film &amp; video</v>
      </c>
      <c r="V53" t="str">
        <f t="shared" si="4"/>
        <v>television</v>
      </c>
    </row>
    <row r="54" spans="1:22" ht="45" x14ac:dyDescent="0.25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v>41837.701921296299</v>
      </c>
      <c r="K54">
        <v>1403023846</v>
      </c>
      <c r="L54">
        <f t="shared" si="1"/>
        <v>2014</v>
      </c>
      <c r="M54" t="str">
        <f t="shared" si="2"/>
        <v>Jun</v>
      </c>
      <c r="N54" s="13">
        <v>41807.701921296299</v>
      </c>
      <c r="O54" t="b">
        <v>0</v>
      </c>
      <c r="P54">
        <v>52</v>
      </c>
      <c r="Q54" t="b">
        <v>1</v>
      </c>
      <c r="R54" t="s">
        <v>8265</v>
      </c>
      <c r="S54" s="4">
        <f t="shared" si="0"/>
        <v>116.21</v>
      </c>
      <c r="U54" t="str">
        <f t="shared" si="3"/>
        <v>film &amp; video</v>
      </c>
      <c r="V54" t="str">
        <f t="shared" si="4"/>
        <v>television</v>
      </c>
    </row>
    <row r="55" spans="1:22" ht="30" x14ac:dyDescent="0.25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v>41733.916666666664</v>
      </c>
      <c r="K55">
        <v>1395407445</v>
      </c>
      <c r="L55">
        <f t="shared" si="1"/>
        <v>2014</v>
      </c>
      <c r="M55" t="str">
        <f t="shared" si="2"/>
        <v>Mar</v>
      </c>
      <c r="N55" s="13">
        <v>41719.549131944441</v>
      </c>
      <c r="O55" t="b">
        <v>0</v>
      </c>
      <c r="P55">
        <v>117</v>
      </c>
      <c r="Q55" t="b">
        <v>1</v>
      </c>
      <c r="R55" t="s">
        <v>8265</v>
      </c>
      <c r="S55" s="4">
        <f t="shared" si="0"/>
        <v>109.63333333333334</v>
      </c>
      <c r="U55" t="str">
        <f t="shared" si="3"/>
        <v>film &amp; video</v>
      </c>
      <c r="V55" t="str">
        <f t="shared" si="4"/>
        <v>television</v>
      </c>
    </row>
    <row r="56" spans="1:22" ht="60" x14ac:dyDescent="0.25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v>42363.713206018518</v>
      </c>
      <c r="K56">
        <v>1448471221</v>
      </c>
      <c r="L56">
        <f t="shared" si="1"/>
        <v>2015</v>
      </c>
      <c r="M56" t="str">
        <f t="shared" si="2"/>
        <v>Nov</v>
      </c>
      <c r="N56" s="13">
        <v>42333.713206018518</v>
      </c>
      <c r="O56" t="b">
        <v>0</v>
      </c>
      <c r="P56">
        <v>52</v>
      </c>
      <c r="Q56" t="b">
        <v>1</v>
      </c>
      <c r="R56" t="s">
        <v>8265</v>
      </c>
      <c r="S56" s="4">
        <f t="shared" si="0"/>
        <v>101</v>
      </c>
      <c r="U56" t="str">
        <f t="shared" si="3"/>
        <v>film &amp; video</v>
      </c>
      <c r="V56" t="str">
        <f t="shared" si="4"/>
        <v>television</v>
      </c>
    </row>
    <row r="57" spans="1:22" ht="45" x14ac:dyDescent="0.25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v>42517.968935185185</v>
      </c>
      <c r="K57">
        <v>1462576516</v>
      </c>
      <c r="L57">
        <f t="shared" si="1"/>
        <v>2016</v>
      </c>
      <c r="M57" t="str">
        <f t="shared" si="2"/>
        <v>May</v>
      </c>
      <c r="N57" s="13">
        <v>42496.968935185185</v>
      </c>
      <c r="O57" t="b">
        <v>0</v>
      </c>
      <c r="P57">
        <v>86</v>
      </c>
      <c r="Q57" t="b">
        <v>1</v>
      </c>
      <c r="R57" t="s">
        <v>8265</v>
      </c>
      <c r="S57" s="4">
        <f t="shared" si="0"/>
        <v>128.95348837209303</v>
      </c>
      <c r="U57" t="str">
        <f t="shared" si="3"/>
        <v>film &amp; video</v>
      </c>
      <c r="V57" t="str">
        <f t="shared" si="4"/>
        <v>television</v>
      </c>
    </row>
    <row r="58" spans="1:22" ht="45" x14ac:dyDescent="0.25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v>42163.666666666672</v>
      </c>
      <c r="K58">
        <v>1432559424</v>
      </c>
      <c r="L58">
        <f t="shared" si="1"/>
        <v>2015</v>
      </c>
      <c r="M58" t="str">
        <f t="shared" si="2"/>
        <v>May</v>
      </c>
      <c r="N58" s="13">
        <v>42149.548888888887</v>
      </c>
      <c r="O58" t="b">
        <v>0</v>
      </c>
      <c r="P58">
        <v>174</v>
      </c>
      <c r="Q58" t="b">
        <v>1</v>
      </c>
      <c r="R58" t="s">
        <v>8265</v>
      </c>
      <c r="S58" s="4">
        <f t="shared" si="0"/>
        <v>107.2625</v>
      </c>
      <c r="U58" t="str">
        <f t="shared" si="3"/>
        <v>film &amp; video</v>
      </c>
      <c r="V58" t="str">
        <f t="shared" si="4"/>
        <v>television</v>
      </c>
    </row>
    <row r="59" spans="1:22" ht="60" x14ac:dyDescent="0.25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v>42119.83289351852</v>
      </c>
      <c r="K59">
        <v>1427399962</v>
      </c>
      <c r="L59">
        <f t="shared" si="1"/>
        <v>2015</v>
      </c>
      <c r="M59" t="str">
        <f t="shared" si="2"/>
        <v>Mar</v>
      </c>
      <c r="N59" s="13">
        <v>42089.83289351852</v>
      </c>
      <c r="O59" t="b">
        <v>0</v>
      </c>
      <c r="P59">
        <v>69</v>
      </c>
      <c r="Q59" t="b">
        <v>1</v>
      </c>
      <c r="R59" t="s">
        <v>8265</v>
      </c>
      <c r="S59" s="4">
        <f t="shared" si="0"/>
        <v>101.9</v>
      </c>
      <c r="U59" t="str">
        <f t="shared" si="3"/>
        <v>film &amp; video</v>
      </c>
      <c r="V59" t="str">
        <f t="shared" si="4"/>
        <v>television</v>
      </c>
    </row>
    <row r="60" spans="1:22" ht="45" x14ac:dyDescent="0.25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v>41962.786712962959</v>
      </c>
      <c r="K60">
        <v>1413827572</v>
      </c>
      <c r="L60">
        <f t="shared" si="1"/>
        <v>2014</v>
      </c>
      <c r="M60" t="str">
        <f t="shared" si="2"/>
        <v>Oct</v>
      </c>
      <c r="N60" s="13">
        <v>41932.745046296295</v>
      </c>
      <c r="O60" t="b">
        <v>0</v>
      </c>
      <c r="P60">
        <v>75</v>
      </c>
      <c r="Q60" t="b">
        <v>1</v>
      </c>
      <c r="R60" t="s">
        <v>8265</v>
      </c>
      <c r="S60" s="4">
        <f t="shared" si="0"/>
        <v>102.91</v>
      </c>
      <c r="U60" t="str">
        <f t="shared" si="3"/>
        <v>film &amp; video</v>
      </c>
      <c r="V60" t="str">
        <f t="shared" si="4"/>
        <v>television</v>
      </c>
    </row>
    <row r="61" spans="1:22" ht="60" x14ac:dyDescent="0.25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v>42261.875</v>
      </c>
      <c r="K61">
        <v>1439530776</v>
      </c>
      <c r="L61">
        <f t="shared" si="1"/>
        <v>2015</v>
      </c>
      <c r="M61" t="str">
        <f t="shared" si="2"/>
        <v>Aug</v>
      </c>
      <c r="N61" s="13">
        <v>42230.23583333334</v>
      </c>
      <c r="O61" t="b">
        <v>0</v>
      </c>
      <c r="P61">
        <v>33</v>
      </c>
      <c r="Q61" t="b">
        <v>1</v>
      </c>
      <c r="R61" t="s">
        <v>8265</v>
      </c>
      <c r="S61" s="4">
        <f t="shared" si="0"/>
        <v>100.12569999999999</v>
      </c>
      <c r="U61" t="str">
        <f t="shared" si="3"/>
        <v>film &amp; video</v>
      </c>
      <c r="V61" t="str">
        <f t="shared" si="4"/>
        <v>television</v>
      </c>
    </row>
    <row r="62" spans="1:22" ht="45" x14ac:dyDescent="0.25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v>41721</v>
      </c>
      <c r="K62">
        <v>1393882717</v>
      </c>
      <c r="L62">
        <f t="shared" si="1"/>
        <v>2014</v>
      </c>
      <c r="M62" t="str">
        <f t="shared" si="2"/>
        <v>Mar</v>
      </c>
      <c r="N62" s="13">
        <v>41701.901817129627</v>
      </c>
      <c r="O62" t="b">
        <v>0</v>
      </c>
      <c r="P62">
        <v>108</v>
      </c>
      <c r="Q62" t="b">
        <v>1</v>
      </c>
      <c r="R62" t="s">
        <v>8266</v>
      </c>
      <c r="S62" s="4">
        <f t="shared" si="0"/>
        <v>103.29622222222223</v>
      </c>
      <c r="U62" t="str">
        <f t="shared" si="3"/>
        <v>film &amp; video</v>
      </c>
      <c r="V62" t="str">
        <f t="shared" si="4"/>
        <v>shorts</v>
      </c>
    </row>
    <row r="63" spans="1:22" ht="60" x14ac:dyDescent="0.25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v>41431.814317129632</v>
      </c>
      <c r="K63">
        <v>1368646357</v>
      </c>
      <c r="L63">
        <f t="shared" si="1"/>
        <v>2013</v>
      </c>
      <c r="M63" t="str">
        <f t="shared" si="2"/>
        <v>May</v>
      </c>
      <c r="N63" s="13">
        <v>41409.814317129632</v>
      </c>
      <c r="O63" t="b">
        <v>0</v>
      </c>
      <c r="P63">
        <v>23</v>
      </c>
      <c r="Q63" t="b">
        <v>1</v>
      </c>
      <c r="R63" t="s">
        <v>8266</v>
      </c>
      <c r="S63" s="4">
        <f t="shared" si="0"/>
        <v>148.30000000000001</v>
      </c>
      <c r="U63" t="str">
        <f t="shared" si="3"/>
        <v>film &amp; video</v>
      </c>
      <c r="V63" t="str">
        <f t="shared" si="4"/>
        <v>shorts</v>
      </c>
    </row>
    <row r="64" spans="1:22" ht="60" x14ac:dyDescent="0.25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v>41336.799513888887</v>
      </c>
      <c r="K64">
        <v>1360177878</v>
      </c>
      <c r="L64">
        <f t="shared" si="1"/>
        <v>2013</v>
      </c>
      <c r="M64" t="str">
        <f t="shared" si="2"/>
        <v>Feb</v>
      </c>
      <c r="N64" s="13">
        <v>41311.799513888887</v>
      </c>
      <c r="O64" t="b">
        <v>0</v>
      </c>
      <c r="P64">
        <v>48</v>
      </c>
      <c r="Q64" t="b">
        <v>1</v>
      </c>
      <c r="R64" t="s">
        <v>8266</v>
      </c>
      <c r="S64" s="4">
        <f t="shared" si="0"/>
        <v>154.73333333333332</v>
      </c>
      <c r="U64" t="str">
        <f t="shared" si="3"/>
        <v>film &amp; video</v>
      </c>
      <c r="V64" t="str">
        <f t="shared" si="4"/>
        <v>shorts</v>
      </c>
    </row>
    <row r="65" spans="1:22" ht="45" x14ac:dyDescent="0.25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v>41636.207638888889</v>
      </c>
      <c r="K65">
        <v>1386194013</v>
      </c>
      <c r="L65">
        <f t="shared" si="1"/>
        <v>2013</v>
      </c>
      <c r="M65" t="str">
        <f t="shared" si="2"/>
        <v>Dec</v>
      </c>
      <c r="N65" s="13">
        <v>41612.912187499998</v>
      </c>
      <c r="O65" t="b">
        <v>0</v>
      </c>
      <c r="P65">
        <v>64</v>
      </c>
      <c r="Q65" t="b">
        <v>1</v>
      </c>
      <c r="R65" t="s">
        <v>8266</v>
      </c>
      <c r="S65" s="4">
        <f t="shared" si="0"/>
        <v>113.5185</v>
      </c>
      <c r="U65" t="str">
        <f t="shared" si="3"/>
        <v>film &amp; video</v>
      </c>
      <c r="V65" t="str">
        <f t="shared" si="4"/>
        <v>shorts</v>
      </c>
    </row>
    <row r="66" spans="1:22" ht="60" x14ac:dyDescent="0.25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v>41463.01829861111</v>
      </c>
      <c r="K66">
        <v>1370651181</v>
      </c>
      <c r="L66">
        <f t="shared" si="1"/>
        <v>2013</v>
      </c>
      <c r="M66" t="str">
        <f t="shared" si="2"/>
        <v>Jun</v>
      </c>
      <c r="N66" s="13">
        <v>41433.01829861111</v>
      </c>
      <c r="O66" t="b">
        <v>0</v>
      </c>
      <c r="P66">
        <v>24</v>
      </c>
      <c r="Q66" t="b">
        <v>1</v>
      </c>
      <c r="R66" t="s">
        <v>8266</v>
      </c>
      <c r="S66" s="4">
        <f t="shared" ref="S66:S129" si="5">E66*100/D66</f>
        <v>173.33333333333334</v>
      </c>
      <c r="U66" t="str">
        <f t="shared" si="3"/>
        <v>film &amp; video</v>
      </c>
      <c r="V66" t="str">
        <f t="shared" si="4"/>
        <v>shorts</v>
      </c>
    </row>
    <row r="67" spans="1:22" ht="45" x14ac:dyDescent="0.25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v>41862.249305555553</v>
      </c>
      <c r="K67">
        <v>1405453354</v>
      </c>
      <c r="L67">
        <f t="shared" ref="L67:L130" si="6">YEAR(N67)</f>
        <v>2014</v>
      </c>
      <c r="M67" t="str">
        <f t="shared" ref="M67:M130" si="7">TEXT(N67, "MMM")</f>
        <v>Jul</v>
      </c>
      <c r="N67" s="13">
        <v>41835.821226851855</v>
      </c>
      <c r="O67" t="b">
        <v>0</v>
      </c>
      <c r="P67">
        <v>57</v>
      </c>
      <c r="Q67" t="b">
        <v>1</v>
      </c>
      <c r="R67" t="s">
        <v>8266</v>
      </c>
      <c r="S67" s="4">
        <f t="shared" si="5"/>
        <v>107.52857142857142</v>
      </c>
      <c r="U67" t="str">
        <f t="shared" ref="U67:U130" si="8">LEFT(R67, SEARCH("/",R67,1)-1)</f>
        <v>film &amp; video</v>
      </c>
      <c r="V67" t="str">
        <f t="shared" ref="V67:V130" si="9">RIGHT(R67,LEN(R67)-SEARCH("/",R67,SEARCH("/",R67,1)))</f>
        <v>shorts</v>
      </c>
    </row>
    <row r="68" spans="1:22" ht="30" x14ac:dyDescent="0.25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v>42569.849768518514</v>
      </c>
      <c r="K68">
        <v>1466281420</v>
      </c>
      <c r="L68">
        <f t="shared" si="6"/>
        <v>2016</v>
      </c>
      <c r="M68" t="str">
        <f t="shared" si="7"/>
        <v>Jun</v>
      </c>
      <c r="N68" s="13">
        <v>42539.849768518514</v>
      </c>
      <c r="O68" t="b">
        <v>0</v>
      </c>
      <c r="P68">
        <v>26</v>
      </c>
      <c r="Q68" t="b">
        <v>1</v>
      </c>
      <c r="R68" t="s">
        <v>8266</v>
      </c>
      <c r="S68" s="4">
        <f t="shared" si="5"/>
        <v>118.6</v>
      </c>
      <c r="U68" t="str">
        <f t="shared" si="8"/>
        <v>film &amp; video</v>
      </c>
      <c r="V68" t="str">
        <f t="shared" si="9"/>
        <v>shorts</v>
      </c>
    </row>
    <row r="69" spans="1:22" ht="45" x14ac:dyDescent="0.25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v>41105.583379629628</v>
      </c>
      <c r="K69">
        <v>1339768804</v>
      </c>
      <c r="L69">
        <f t="shared" si="6"/>
        <v>2012</v>
      </c>
      <c r="M69" t="str">
        <f t="shared" si="7"/>
        <v>Jun</v>
      </c>
      <c r="N69" s="13">
        <v>41075.583379629628</v>
      </c>
      <c r="O69" t="b">
        <v>0</v>
      </c>
      <c r="P69">
        <v>20</v>
      </c>
      <c r="Q69" t="b">
        <v>1</v>
      </c>
      <c r="R69" t="s">
        <v>8266</v>
      </c>
      <c r="S69" s="4">
        <f t="shared" si="5"/>
        <v>116.25</v>
      </c>
      <c r="U69" t="str">
        <f t="shared" si="8"/>
        <v>film &amp; video</v>
      </c>
      <c r="V69" t="str">
        <f t="shared" si="9"/>
        <v>shorts</v>
      </c>
    </row>
    <row r="70" spans="1:22" ht="60" x14ac:dyDescent="0.25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v>41693.569340277776</v>
      </c>
      <c r="K70">
        <v>1390570791</v>
      </c>
      <c r="L70">
        <f t="shared" si="6"/>
        <v>2014</v>
      </c>
      <c r="M70" t="str">
        <f t="shared" si="7"/>
        <v>Jan</v>
      </c>
      <c r="N70" s="13">
        <v>41663.569340277776</v>
      </c>
      <c r="O70" t="b">
        <v>0</v>
      </c>
      <c r="P70">
        <v>36</v>
      </c>
      <c r="Q70" t="b">
        <v>1</v>
      </c>
      <c r="R70" t="s">
        <v>8266</v>
      </c>
      <c r="S70" s="4">
        <f t="shared" si="5"/>
        <v>127.16666666666667</v>
      </c>
      <c r="U70" t="str">
        <f t="shared" si="8"/>
        <v>film &amp; video</v>
      </c>
      <c r="V70" t="str">
        <f t="shared" si="9"/>
        <v>shorts</v>
      </c>
    </row>
    <row r="71" spans="1:22" ht="60" x14ac:dyDescent="0.25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v>40818.290972222225</v>
      </c>
      <c r="K71">
        <v>1314765025</v>
      </c>
      <c r="L71">
        <f t="shared" si="6"/>
        <v>2011</v>
      </c>
      <c r="M71" t="str">
        <f t="shared" si="7"/>
        <v>Aug</v>
      </c>
      <c r="N71" s="13">
        <v>40786.187789351854</v>
      </c>
      <c r="O71" t="b">
        <v>0</v>
      </c>
      <c r="P71">
        <v>178</v>
      </c>
      <c r="Q71" t="b">
        <v>1</v>
      </c>
      <c r="R71" t="s">
        <v>8266</v>
      </c>
      <c r="S71" s="4">
        <f t="shared" si="5"/>
        <v>110.9423</v>
      </c>
      <c r="U71" t="str">
        <f t="shared" si="8"/>
        <v>film &amp; video</v>
      </c>
      <c r="V71" t="str">
        <f t="shared" si="9"/>
        <v>shorts</v>
      </c>
    </row>
    <row r="72" spans="1:22" ht="60" x14ac:dyDescent="0.25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v>40790.896354166667</v>
      </c>
      <c r="K72">
        <v>1309987845</v>
      </c>
      <c r="L72">
        <f t="shared" si="6"/>
        <v>2011</v>
      </c>
      <c r="M72" t="str">
        <f t="shared" si="7"/>
        <v>Jul</v>
      </c>
      <c r="N72" s="13">
        <v>40730.896354166667</v>
      </c>
      <c r="O72" t="b">
        <v>0</v>
      </c>
      <c r="P72">
        <v>17</v>
      </c>
      <c r="Q72" t="b">
        <v>1</v>
      </c>
      <c r="R72" t="s">
        <v>8266</v>
      </c>
      <c r="S72" s="4">
        <f t="shared" si="5"/>
        <v>127.2</v>
      </c>
      <c r="U72" t="str">
        <f t="shared" si="8"/>
        <v>film &amp; video</v>
      </c>
      <c r="V72" t="str">
        <f t="shared" si="9"/>
        <v>shorts</v>
      </c>
    </row>
    <row r="73" spans="1:22" ht="45" x14ac:dyDescent="0.25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v>41057.271493055552</v>
      </c>
      <c r="K73">
        <v>1333002657</v>
      </c>
      <c r="L73">
        <f t="shared" si="6"/>
        <v>2012</v>
      </c>
      <c r="M73" t="str">
        <f t="shared" si="7"/>
        <v>Mar</v>
      </c>
      <c r="N73" s="13">
        <v>40997.271493055552</v>
      </c>
      <c r="O73" t="b">
        <v>0</v>
      </c>
      <c r="P73">
        <v>32</v>
      </c>
      <c r="Q73" t="b">
        <v>1</v>
      </c>
      <c r="R73" t="s">
        <v>8266</v>
      </c>
      <c r="S73" s="4">
        <f t="shared" si="5"/>
        <v>123.94444444444444</v>
      </c>
      <c r="U73" t="str">
        <f t="shared" si="8"/>
        <v>film &amp; video</v>
      </c>
      <c r="V73" t="str">
        <f t="shared" si="9"/>
        <v>shorts</v>
      </c>
    </row>
    <row r="74" spans="1:22" ht="60" x14ac:dyDescent="0.25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v>41228</v>
      </c>
      <c r="K74">
        <v>1351210481</v>
      </c>
      <c r="L74">
        <f t="shared" si="6"/>
        <v>2012</v>
      </c>
      <c r="M74" t="str">
        <f t="shared" si="7"/>
        <v>Oct</v>
      </c>
      <c r="N74" s="13">
        <v>41208.010196759256</v>
      </c>
      <c r="O74" t="b">
        <v>0</v>
      </c>
      <c r="P74">
        <v>41</v>
      </c>
      <c r="Q74" t="b">
        <v>1</v>
      </c>
      <c r="R74" t="s">
        <v>8266</v>
      </c>
      <c r="S74" s="4">
        <f t="shared" si="5"/>
        <v>108.40909090909091</v>
      </c>
      <c r="U74" t="str">
        <f t="shared" si="8"/>
        <v>film &amp; video</v>
      </c>
      <c r="V74" t="str">
        <f t="shared" si="9"/>
        <v>shorts</v>
      </c>
    </row>
    <row r="75" spans="1:22" ht="60" x14ac:dyDescent="0.25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v>40666.165972222225</v>
      </c>
      <c r="K75">
        <v>1297620584</v>
      </c>
      <c r="L75">
        <f t="shared" si="6"/>
        <v>2011</v>
      </c>
      <c r="M75" t="str">
        <f t="shared" si="7"/>
        <v>Feb</v>
      </c>
      <c r="N75" s="13">
        <v>40587.75675925926</v>
      </c>
      <c r="O75" t="b">
        <v>0</v>
      </c>
      <c r="P75">
        <v>18</v>
      </c>
      <c r="Q75" t="b">
        <v>1</v>
      </c>
      <c r="R75" t="s">
        <v>8266</v>
      </c>
      <c r="S75" s="4">
        <f t="shared" si="5"/>
        <v>100</v>
      </c>
      <c r="U75" t="str">
        <f t="shared" si="8"/>
        <v>film &amp; video</v>
      </c>
      <c r="V75" t="str">
        <f t="shared" si="9"/>
        <v>shorts</v>
      </c>
    </row>
    <row r="76" spans="1:22" ht="60" x14ac:dyDescent="0.25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v>42390.487210648149</v>
      </c>
      <c r="K76">
        <v>1450784495</v>
      </c>
      <c r="L76">
        <f t="shared" si="6"/>
        <v>2015</v>
      </c>
      <c r="M76" t="str">
        <f t="shared" si="7"/>
        <v>Dec</v>
      </c>
      <c r="N76" s="13">
        <v>42360.487210648149</v>
      </c>
      <c r="O76" t="b">
        <v>0</v>
      </c>
      <c r="P76">
        <v>29</v>
      </c>
      <c r="Q76" t="b">
        <v>1</v>
      </c>
      <c r="R76" t="s">
        <v>8266</v>
      </c>
      <c r="S76" s="4">
        <f t="shared" si="5"/>
        <v>112.932</v>
      </c>
      <c r="U76" t="str">
        <f t="shared" si="8"/>
        <v>film &amp; video</v>
      </c>
      <c r="V76" t="str">
        <f t="shared" si="9"/>
        <v>shorts</v>
      </c>
    </row>
    <row r="77" spans="1:22" ht="45" x14ac:dyDescent="0.25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v>41387.209166666667</v>
      </c>
      <c r="K77">
        <v>1364101272</v>
      </c>
      <c r="L77">
        <f t="shared" si="6"/>
        <v>2013</v>
      </c>
      <c r="M77" t="str">
        <f t="shared" si="7"/>
        <v>Mar</v>
      </c>
      <c r="N77" s="13">
        <v>41357.209166666667</v>
      </c>
      <c r="O77" t="b">
        <v>0</v>
      </c>
      <c r="P77">
        <v>47</v>
      </c>
      <c r="Q77" t="b">
        <v>1</v>
      </c>
      <c r="R77" t="s">
        <v>8266</v>
      </c>
      <c r="S77" s="4">
        <f t="shared" si="5"/>
        <v>115.42857142857143</v>
      </c>
      <c r="U77" t="str">
        <f t="shared" si="8"/>
        <v>film &amp; video</v>
      </c>
      <c r="V77" t="str">
        <f t="shared" si="9"/>
        <v>shorts</v>
      </c>
    </row>
    <row r="78" spans="1:22" ht="60" x14ac:dyDescent="0.25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v>40904.733310185184</v>
      </c>
      <c r="K78">
        <v>1319819758</v>
      </c>
      <c r="L78">
        <f t="shared" si="6"/>
        <v>2011</v>
      </c>
      <c r="M78" t="str">
        <f t="shared" si="7"/>
        <v>Oct</v>
      </c>
      <c r="N78" s="13">
        <v>40844.691643518519</v>
      </c>
      <c r="O78" t="b">
        <v>0</v>
      </c>
      <c r="P78">
        <v>15</v>
      </c>
      <c r="Q78" t="b">
        <v>1</v>
      </c>
      <c r="R78" t="s">
        <v>8266</v>
      </c>
      <c r="S78" s="4">
        <f t="shared" si="5"/>
        <v>153.33333333333334</v>
      </c>
      <c r="U78" t="str">
        <f t="shared" si="8"/>
        <v>film &amp; video</v>
      </c>
      <c r="V78" t="str">
        <f t="shared" si="9"/>
        <v>shorts</v>
      </c>
    </row>
    <row r="79" spans="1:22" ht="45" x14ac:dyDescent="0.25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v>41050.124305555553</v>
      </c>
      <c r="K79">
        <v>1332991717</v>
      </c>
      <c r="L79">
        <f t="shared" si="6"/>
        <v>2012</v>
      </c>
      <c r="M79" t="str">
        <f t="shared" si="7"/>
        <v>Mar</v>
      </c>
      <c r="N79" s="13">
        <v>40997.144872685189</v>
      </c>
      <c r="O79" t="b">
        <v>0</v>
      </c>
      <c r="P79">
        <v>26</v>
      </c>
      <c r="Q79" t="b">
        <v>1</v>
      </c>
      <c r="R79" t="s">
        <v>8266</v>
      </c>
      <c r="S79" s="4">
        <f t="shared" si="5"/>
        <v>392.5</v>
      </c>
      <c r="U79" t="str">
        <f t="shared" si="8"/>
        <v>film &amp; video</v>
      </c>
      <c r="V79" t="str">
        <f t="shared" si="9"/>
        <v>shorts</v>
      </c>
    </row>
    <row r="80" spans="1:22" ht="105" x14ac:dyDescent="0.25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v>42614.730567129634</v>
      </c>
      <c r="K80">
        <v>1471887121</v>
      </c>
      <c r="L80">
        <f t="shared" si="6"/>
        <v>2016</v>
      </c>
      <c r="M80" t="str">
        <f t="shared" si="7"/>
        <v>Aug</v>
      </c>
      <c r="N80" s="13">
        <v>42604.730567129634</v>
      </c>
      <c r="O80" t="b">
        <v>0</v>
      </c>
      <c r="P80">
        <v>35</v>
      </c>
      <c r="Q80" t="b">
        <v>1</v>
      </c>
      <c r="R80" t="s">
        <v>8266</v>
      </c>
      <c r="S80" s="4">
        <f t="shared" si="5"/>
        <v>2702</v>
      </c>
      <c r="U80" t="str">
        <f t="shared" si="8"/>
        <v>film &amp; video</v>
      </c>
      <c r="V80" t="str">
        <f t="shared" si="9"/>
        <v>shorts</v>
      </c>
    </row>
    <row r="81" spans="1:22" ht="45" x14ac:dyDescent="0.25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v>41754.776539351849</v>
      </c>
      <c r="K81">
        <v>1395859093</v>
      </c>
      <c r="L81">
        <f t="shared" si="6"/>
        <v>2014</v>
      </c>
      <c r="M81" t="str">
        <f t="shared" si="7"/>
        <v>Mar</v>
      </c>
      <c r="N81" s="13">
        <v>41724.776539351849</v>
      </c>
      <c r="O81" t="b">
        <v>0</v>
      </c>
      <c r="P81">
        <v>41</v>
      </c>
      <c r="Q81" t="b">
        <v>1</v>
      </c>
      <c r="R81" t="s">
        <v>8266</v>
      </c>
      <c r="S81" s="4">
        <f t="shared" si="5"/>
        <v>127</v>
      </c>
      <c r="U81" t="str">
        <f t="shared" si="8"/>
        <v>film &amp; video</v>
      </c>
      <c r="V81" t="str">
        <f t="shared" si="9"/>
        <v>shorts</v>
      </c>
    </row>
    <row r="82" spans="1:22" ht="45" x14ac:dyDescent="0.25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v>41618.083981481483</v>
      </c>
      <c r="K82">
        <v>1383616856</v>
      </c>
      <c r="L82">
        <f t="shared" si="6"/>
        <v>2013</v>
      </c>
      <c r="M82" t="str">
        <f t="shared" si="7"/>
        <v>Nov</v>
      </c>
      <c r="N82" s="13">
        <v>41583.083981481483</v>
      </c>
      <c r="O82" t="b">
        <v>0</v>
      </c>
      <c r="P82">
        <v>47</v>
      </c>
      <c r="Q82" t="b">
        <v>1</v>
      </c>
      <c r="R82" t="s">
        <v>8266</v>
      </c>
      <c r="S82" s="4">
        <f t="shared" si="5"/>
        <v>107.25</v>
      </c>
      <c r="U82" t="str">
        <f t="shared" si="8"/>
        <v>film &amp; video</v>
      </c>
      <c r="V82" t="str">
        <f t="shared" si="9"/>
        <v>shorts</v>
      </c>
    </row>
    <row r="83" spans="1:22" ht="60" x14ac:dyDescent="0.25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v>41104.126388888886</v>
      </c>
      <c r="K83">
        <v>1341892127</v>
      </c>
      <c r="L83">
        <f t="shared" si="6"/>
        <v>2012</v>
      </c>
      <c r="M83" t="str">
        <f t="shared" si="7"/>
        <v>Jul</v>
      </c>
      <c r="N83" s="13">
        <v>41100.158877314818</v>
      </c>
      <c r="O83" t="b">
        <v>0</v>
      </c>
      <c r="P83">
        <v>28</v>
      </c>
      <c r="Q83" t="b">
        <v>1</v>
      </c>
      <c r="R83" t="s">
        <v>8266</v>
      </c>
      <c r="S83" s="4">
        <f t="shared" si="5"/>
        <v>198</v>
      </c>
      <c r="U83" t="str">
        <f t="shared" si="8"/>
        <v>film &amp; video</v>
      </c>
      <c r="V83" t="str">
        <f t="shared" si="9"/>
        <v>shorts</v>
      </c>
    </row>
    <row r="84" spans="1:22" ht="60" x14ac:dyDescent="0.25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v>40825.820150462961</v>
      </c>
      <c r="K84">
        <v>1315597261</v>
      </c>
      <c r="L84">
        <f t="shared" si="6"/>
        <v>2011</v>
      </c>
      <c r="M84" t="str">
        <f t="shared" si="7"/>
        <v>Sep</v>
      </c>
      <c r="N84" s="13">
        <v>40795.820150462961</v>
      </c>
      <c r="O84" t="b">
        <v>0</v>
      </c>
      <c r="P84">
        <v>100</v>
      </c>
      <c r="Q84" t="b">
        <v>1</v>
      </c>
      <c r="R84" t="s">
        <v>8266</v>
      </c>
      <c r="S84" s="4">
        <f t="shared" si="5"/>
        <v>100.0125</v>
      </c>
      <c r="U84" t="str">
        <f t="shared" si="8"/>
        <v>film &amp; video</v>
      </c>
      <c r="V84" t="str">
        <f t="shared" si="9"/>
        <v>shorts</v>
      </c>
    </row>
    <row r="85" spans="1:22" ht="60" x14ac:dyDescent="0.25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v>42057.479166666672</v>
      </c>
      <c r="K85">
        <v>1423320389</v>
      </c>
      <c r="L85">
        <f t="shared" si="6"/>
        <v>2015</v>
      </c>
      <c r="M85" t="str">
        <f t="shared" si="7"/>
        <v>Feb</v>
      </c>
      <c r="N85" s="13">
        <v>42042.615613425922</v>
      </c>
      <c r="O85" t="b">
        <v>0</v>
      </c>
      <c r="P85">
        <v>13</v>
      </c>
      <c r="Q85" t="b">
        <v>1</v>
      </c>
      <c r="R85" t="s">
        <v>8266</v>
      </c>
      <c r="S85" s="4">
        <f t="shared" si="5"/>
        <v>102.5</v>
      </c>
      <c r="U85" t="str">
        <f t="shared" si="8"/>
        <v>film &amp; video</v>
      </c>
      <c r="V85" t="str">
        <f t="shared" si="9"/>
        <v>shorts</v>
      </c>
    </row>
    <row r="86" spans="1:22" ht="45" x14ac:dyDescent="0.25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v>40678.757939814815</v>
      </c>
      <c r="K86">
        <v>1302891086</v>
      </c>
      <c r="L86">
        <f t="shared" si="6"/>
        <v>2011</v>
      </c>
      <c r="M86" t="str">
        <f t="shared" si="7"/>
        <v>Apr</v>
      </c>
      <c r="N86" s="13">
        <v>40648.757939814815</v>
      </c>
      <c r="O86" t="b">
        <v>0</v>
      </c>
      <c r="P86">
        <v>7</v>
      </c>
      <c r="Q86" t="b">
        <v>1</v>
      </c>
      <c r="R86" t="s">
        <v>8266</v>
      </c>
      <c r="S86" s="4">
        <f t="shared" si="5"/>
        <v>100</v>
      </c>
      <c r="U86" t="str">
        <f t="shared" si="8"/>
        <v>film &amp; video</v>
      </c>
      <c r="V86" t="str">
        <f t="shared" si="9"/>
        <v>shorts</v>
      </c>
    </row>
    <row r="87" spans="1:22" ht="60" x14ac:dyDescent="0.25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v>40809.125428240739</v>
      </c>
      <c r="K87">
        <v>1314154837</v>
      </c>
      <c r="L87">
        <f t="shared" si="6"/>
        <v>2011</v>
      </c>
      <c r="M87" t="str">
        <f t="shared" si="7"/>
        <v>Aug</v>
      </c>
      <c r="N87" s="13">
        <v>40779.125428240739</v>
      </c>
      <c r="O87" t="b">
        <v>0</v>
      </c>
      <c r="P87">
        <v>21</v>
      </c>
      <c r="Q87" t="b">
        <v>1</v>
      </c>
      <c r="R87" t="s">
        <v>8266</v>
      </c>
      <c r="S87" s="4">
        <f t="shared" si="5"/>
        <v>125.5</v>
      </c>
      <c r="U87" t="str">
        <f t="shared" si="8"/>
        <v>film &amp; video</v>
      </c>
      <c r="V87" t="str">
        <f t="shared" si="9"/>
        <v>shorts</v>
      </c>
    </row>
    <row r="88" spans="1:22" ht="75" x14ac:dyDescent="0.25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v>42365.59774305555</v>
      </c>
      <c r="K88">
        <v>1444828845</v>
      </c>
      <c r="L88">
        <f t="shared" si="6"/>
        <v>2015</v>
      </c>
      <c r="M88" t="str">
        <f t="shared" si="7"/>
        <v>Oct</v>
      </c>
      <c r="N88" s="13">
        <v>42291.556076388893</v>
      </c>
      <c r="O88" t="b">
        <v>0</v>
      </c>
      <c r="P88">
        <v>17</v>
      </c>
      <c r="Q88" t="b">
        <v>1</v>
      </c>
      <c r="R88" t="s">
        <v>8266</v>
      </c>
      <c r="S88" s="4">
        <f t="shared" si="5"/>
        <v>106.46666666666667</v>
      </c>
      <c r="U88" t="str">
        <f t="shared" si="8"/>
        <v>film &amp; video</v>
      </c>
      <c r="V88" t="str">
        <f t="shared" si="9"/>
        <v>shorts</v>
      </c>
    </row>
    <row r="89" spans="1:22" ht="45" x14ac:dyDescent="0.25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v>40332.070138888892</v>
      </c>
      <c r="K89">
        <v>1274705803</v>
      </c>
      <c r="L89">
        <f t="shared" si="6"/>
        <v>2010</v>
      </c>
      <c r="M89" t="str">
        <f t="shared" si="7"/>
        <v>May</v>
      </c>
      <c r="N89" s="13">
        <v>40322.53938657407</v>
      </c>
      <c r="O89" t="b">
        <v>0</v>
      </c>
      <c r="P89">
        <v>25</v>
      </c>
      <c r="Q89" t="b">
        <v>1</v>
      </c>
      <c r="R89" t="s">
        <v>8266</v>
      </c>
      <c r="S89" s="4">
        <f t="shared" si="5"/>
        <v>104.6</v>
      </c>
      <c r="U89" t="str">
        <f t="shared" si="8"/>
        <v>film &amp; video</v>
      </c>
      <c r="V89" t="str">
        <f t="shared" si="9"/>
        <v>shorts</v>
      </c>
    </row>
    <row r="90" spans="1:22" ht="60" x14ac:dyDescent="0.25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v>41812.65892361111</v>
      </c>
      <c r="K90">
        <v>1401205731</v>
      </c>
      <c r="L90">
        <f t="shared" si="6"/>
        <v>2014</v>
      </c>
      <c r="M90" t="str">
        <f t="shared" si="7"/>
        <v>May</v>
      </c>
      <c r="N90" s="13">
        <v>41786.65892361111</v>
      </c>
      <c r="O90" t="b">
        <v>0</v>
      </c>
      <c r="P90">
        <v>60</v>
      </c>
      <c r="Q90" t="b">
        <v>1</v>
      </c>
      <c r="R90" t="s">
        <v>8266</v>
      </c>
      <c r="S90" s="4">
        <f t="shared" si="5"/>
        <v>102.85714285714286</v>
      </c>
      <c r="U90" t="str">
        <f t="shared" si="8"/>
        <v>film &amp; video</v>
      </c>
      <c r="V90" t="str">
        <f t="shared" si="9"/>
        <v>shorts</v>
      </c>
    </row>
    <row r="91" spans="1:22" ht="45" x14ac:dyDescent="0.25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v>41427.752222222225</v>
      </c>
      <c r="K91">
        <v>1368036192</v>
      </c>
      <c r="L91">
        <f t="shared" si="6"/>
        <v>2013</v>
      </c>
      <c r="M91" t="str">
        <f t="shared" si="7"/>
        <v>May</v>
      </c>
      <c r="N91" s="13">
        <v>41402.752222222225</v>
      </c>
      <c r="O91" t="b">
        <v>0</v>
      </c>
      <c r="P91">
        <v>56</v>
      </c>
      <c r="Q91" t="b">
        <v>1</v>
      </c>
      <c r="R91" t="s">
        <v>8266</v>
      </c>
      <c r="S91" s="4">
        <f t="shared" si="5"/>
        <v>115.06666666666666</v>
      </c>
      <c r="U91" t="str">
        <f t="shared" si="8"/>
        <v>film &amp; video</v>
      </c>
      <c r="V91" t="str">
        <f t="shared" si="9"/>
        <v>shorts</v>
      </c>
    </row>
    <row r="92" spans="1:22" ht="30" x14ac:dyDescent="0.25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v>40736.297442129631</v>
      </c>
      <c r="K92">
        <v>1307862499</v>
      </c>
      <c r="L92">
        <f t="shared" si="6"/>
        <v>2011</v>
      </c>
      <c r="M92" t="str">
        <f t="shared" si="7"/>
        <v>Jun</v>
      </c>
      <c r="N92" s="13">
        <v>40706.297442129631</v>
      </c>
      <c r="O92" t="b">
        <v>0</v>
      </c>
      <c r="P92">
        <v>16</v>
      </c>
      <c r="Q92" t="b">
        <v>1</v>
      </c>
      <c r="R92" t="s">
        <v>8266</v>
      </c>
      <c r="S92" s="4">
        <f t="shared" si="5"/>
        <v>100.4</v>
      </c>
      <c r="U92" t="str">
        <f t="shared" si="8"/>
        <v>film &amp; video</v>
      </c>
      <c r="V92" t="str">
        <f t="shared" si="9"/>
        <v>shorts</v>
      </c>
    </row>
    <row r="93" spans="1:22" ht="45" x14ac:dyDescent="0.25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v>40680.402361111112</v>
      </c>
      <c r="K93">
        <v>1300354764</v>
      </c>
      <c r="L93">
        <f t="shared" si="6"/>
        <v>2011</v>
      </c>
      <c r="M93" t="str">
        <f t="shared" si="7"/>
        <v>Mar</v>
      </c>
      <c r="N93" s="13">
        <v>40619.402361111112</v>
      </c>
      <c r="O93" t="b">
        <v>0</v>
      </c>
      <c r="P93">
        <v>46</v>
      </c>
      <c r="Q93" t="b">
        <v>1</v>
      </c>
      <c r="R93" t="s">
        <v>8266</v>
      </c>
      <c r="S93" s="4">
        <f t="shared" si="5"/>
        <v>120</v>
      </c>
      <c r="U93" t="str">
        <f t="shared" si="8"/>
        <v>film &amp; video</v>
      </c>
      <c r="V93" t="str">
        <f t="shared" si="9"/>
        <v>shorts</v>
      </c>
    </row>
    <row r="94" spans="1:22" ht="60" x14ac:dyDescent="0.25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v>42767.333333333328</v>
      </c>
      <c r="K94">
        <v>1481949983</v>
      </c>
      <c r="L94">
        <f t="shared" si="6"/>
        <v>2016</v>
      </c>
      <c r="M94" t="str">
        <f t="shared" si="7"/>
        <v>Dec</v>
      </c>
      <c r="N94" s="13">
        <v>42721.198877314819</v>
      </c>
      <c r="O94" t="b">
        <v>0</v>
      </c>
      <c r="P94">
        <v>43</v>
      </c>
      <c r="Q94" t="b">
        <v>1</v>
      </c>
      <c r="R94" t="s">
        <v>8266</v>
      </c>
      <c r="S94" s="4">
        <f t="shared" si="5"/>
        <v>105.2</v>
      </c>
      <c r="U94" t="str">
        <f t="shared" si="8"/>
        <v>film &amp; video</v>
      </c>
      <c r="V94" t="str">
        <f t="shared" si="9"/>
        <v>shorts</v>
      </c>
    </row>
    <row r="95" spans="1:22" ht="60" x14ac:dyDescent="0.25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v>41093.875</v>
      </c>
      <c r="K95">
        <v>1338928537</v>
      </c>
      <c r="L95">
        <f t="shared" si="6"/>
        <v>2012</v>
      </c>
      <c r="M95" t="str">
        <f t="shared" si="7"/>
        <v>Jun</v>
      </c>
      <c r="N95" s="13">
        <v>41065.858067129629</v>
      </c>
      <c r="O95" t="b">
        <v>0</v>
      </c>
      <c r="P95">
        <v>15</v>
      </c>
      <c r="Q95" t="b">
        <v>1</v>
      </c>
      <c r="R95" t="s">
        <v>8266</v>
      </c>
      <c r="S95" s="4">
        <f t="shared" si="5"/>
        <v>110.6</v>
      </c>
      <c r="U95" t="str">
        <f t="shared" si="8"/>
        <v>film &amp; video</v>
      </c>
      <c r="V95" t="str">
        <f t="shared" si="9"/>
        <v>shorts</v>
      </c>
    </row>
    <row r="96" spans="1:22" ht="45" x14ac:dyDescent="0.25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v>41736.717847222222</v>
      </c>
      <c r="K96">
        <v>1395162822</v>
      </c>
      <c r="L96">
        <f t="shared" si="6"/>
        <v>2014</v>
      </c>
      <c r="M96" t="str">
        <f t="shared" si="7"/>
        <v>Mar</v>
      </c>
      <c r="N96" s="13">
        <v>41716.717847222222</v>
      </c>
      <c r="O96" t="b">
        <v>0</v>
      </c>
      <c r="P96">
        <v>12</v>
      </c>
      <c r="Q96" t="b">
        <v>1</v>
      </c>
      <c r="R96" t="s">
        <v>8266</v>
      </c>
      <c r="S96" s="4">
        <f t="shared" si="5"/>
        <v>104</v>
      </c>
      <c r="U96" t="str">
        <f t="shared" si="8"/>
        <v>film &amp; video</v>
      </c>
      <c r="V96" t="str">
        <f t="shared" si="9"/>
        <v>shorts</v>
      </c>
    </row>
    <row r="97" spans="1:22" ht="60" x14ac:dyDescent="0.25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v>40965.005104166667</v>
      </c>
      <c r="K97">
        <v>1327622841</v>
      </c>
      <c r="L97">
        <f t="shared" si="6"/>
        <v>2012</v>
      </c>
      <c r="M97" t="str">
        <f t="shared" si="7"/>
        <v>Jan</v>
      </c>
      <c r="N97" s="13">
        <v>40935.005104166667</v>
      </c>
      <c r="O97" t="b">
        <v>0</v>
      </c>
      <c r="P97">
        <v>21</v>
      </c>
      <c r="Q97" t="b">
        <v>1</v>
      </c>
      <c r="R97" t="s">
        <v>8266</v>
      </c>
      <c r="S97" s="4">
        <f t="shared" si="5"/>
        <v>131.42857142857142</v>
      </c>
      <c r="U97" t="str">
        <f t="shared" si="8"/>
        <v>film &amp; video</v>
      </c>
      <c r="V97" t="str">
        <f t="shared" si="9"/>
        <v>shorts</v>
      </c>
    </row>
    <row r="98" spans="1:22" ht="60" x14ac:dyDescent="0.25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v>40391.125</v>
      </c>
      <c r="K98">
        <v>1274889241</v>
      </c>
      <c r="L98">
        <f t="shared" si="6"/>
        <v>2010</v>
      </c>
      <c r="M98" t="str">
        <f t="shared" si="7"/>
        <v>May</v>
      </c>
      <c r="N98" s="13">
        <v>40324.662511574075</v>
      </c>
      <c r="O98" t="b">
        <v>0</v>
      </c>
      <c r="P98">
        <v>34</v>
      </c>
      <c r="Q98" t="b">
        <v>1</v>
      </c>
      <c r="R98" t="s">
        <v>8266</v>
      </c>
      <c r="S98" s="4">
        <f t="shared" si="5"/>
        <v>114.66666666666667</v>
      </c>
      <c r="U98" t="str">
        <f t="shared" si="8"/>
        <v>film &amp; video</v>
      </c>
      <c r="V98" t="str">
        <f t="shared" si="9"/>
        <v>shorts</v>
      </c>
    </row>
    <row r="99" spans="1:22" ht="45" x14ac:dyDescent="0.25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v>40736.135208333333</v>
      </c>
      <c r="K99">
        <v>1307848482</v>
      </c>
      <c r="L99">
        <f t="shared" si="6"/>
        <v>2011</v>
      </c>
      <c r="M99" t="str">
        <f t="shared" si="7"/>
        <v>Jun</v>
      </c>
      <c r="N99" s="13">
        <v>40706.135208333333</v>
      </c>
      <c r="O99" t="b">
        <v>0</v>
      </c>
      <c r="P99">
        <v>8</v>
      </c>
      <c r="Q99" t="b">
        <v>1</v>
      </c>
      <c r="R99" t="s">
        <v>8266</v>
      </c>
      <c r="S99" s="4">
        <f t="shared" si="5"/>
        <v>106.25</v>
      </c>
      <c r="U99" t="str">
        <f t="shared" si="8"/>
        <v>film &amp; video</v>
      </c>
      <c r="V99" t="str">
        <f t="shared" si="9"/>
        <v>shorts</v>
      </c>
    </row>
    <row r="100" spans="1:22" ht="45" x14ac:dyDescent="0.25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v>41250.979166666664</v>
      </c>
      <c r="K100">
        <v>1351796674</v>
      </c>
      <c r="L100">
        <f t="shared" si="6"/>
        <v>2012</v>
      </c>
      <c r="M100" t="str">
        <f t="shared" si="7"/>
        <v>Nov</v>
      </c>
      <c r="N100" s="13">
        <v>41214.79483796296</v>
      </c>
      <c r="O100" t="b">
        <v>0</v>
      </c>
      <c r="P100">
        <v>60</v>
      </c>
      <c r="Q100" t="b">
        <v>1</v>
      </c>
      <c r="R100" t="s">
        <v>8266</v>
      </c>
      <c r="S100" s="4">
        <f t="shared" si="5"/>
        <v>106.25</v>
      </c>
      <c r="U100" t="str">
        <f t="shared" si="8"/>
        <v>film &amp; video</v>
      </c>
      <c r="V100" t="str">
        <f t="shared" si="9"/>
        <v>shorts</v>
      </c>
    </row>
    <row r="101" spans="1:22" ht="45" x14ac:dyDescent="0.25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v>41661.902766203704</v>
      </c>
      <c r="K101">
        <v>1387834799</v>
      </c>
      <c r="L101">
        <f t="shared" si="6"/>
        <v>2013</v>
      </c>
      <c r="M101" t="str">
        <f t="shared" si="7"/>
        <v>Dec</v>
      </c>
      <c r="N101" s="13">
        <v>41631.902766203704</v>
      </c>
      <c r="O101" t="b">
        <v>0</v>
      </c>
      <c r="P101">
        <v>39</v>
      </c>
      <c r="Q101" t="b">
        <v>1</v>
      </c>
      <c r="R101" t="s">
        <v>8266</v>
      </c>
      <c r="S101" s="4">
        <f t="shared" si="5"/>
        <v>106.01933333333334</v>
      </c>
      <c r="U101" t="str">
        <f t="shared" si="8"/>
        <v>film &amp; video</v>
      </c>
      <c r="V101" t="str">
        <f t="shared" si="9"/>
        <v>shorts</v>
      </c>
    </row>
    <row r="102" spans="1:22" ht="60" x14ac:dyDescent="0.25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v>41217.794976851852</v>
      </c>
      <c r="K102">
        <v>1350324286</v>
      </c>
      <c r="L102">
        <f t="shared" si="6"/>
        <v>2012</v>
      </c>
      <c r="M102" t="str">
        <f t="shared" si="7"/>
        <v>Oct</v>
      </c>
      <c r="N102" s="13">
        <v>41197.753310185188</v>
      </c>
      <c r="O102" t="b">
        <v>0</v>
      </c>
      <c r="P102">
        <v>26</v>
      </c>
      <c r="Q102" t="b">
        <v>1</v>
      </c>
      <c r="R102" t="s">
        <v>8266</v>
      </c>
      <c r="S102" s="4">
        <f t="shared" si="5"/>
        <v>100</v>
      </c>
      <c r="U102" t="str">
        <f t="shared" si="8"/>
        <v>film &amp; video</v>
      </c>
      <c r="V102" t="str">
        <f t="shared" si="9"/>
        <v>shorts</v>
      </c>
    </row>
    <row r="103" spans="1:22" ht="60" x14ac:dyDescent="0.25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v>41298.776736111111</v>
      </c>
      <c r="K103">
        <v>1356979110</v>
      </c>
      <c r="L103">
        <f t="shared" si="6"/>
        <v>2012</v>
      </c>
      <c r="M103" t="str">
        <f t="shared" si="7"/>
        <v>Dec</v>
      </c>
      <c r="N103" s="13">
        <v>41274.776736111111</v>
      </c>
      <c r="O103" t="b">
        <v>0</v>
      </c>
      <c r="P103">
        <v>35</v>
      </c>
      <c r="Q103" t="b">
        <v>1</v>
      </c>
      <c r="R103" t="s">
        <v>8266</v>
      </c>
      <c r="S103" s="4">
        <f t="shared" si="5"/>
        <v>100</v>
      </c>
      <c r="U103" t="str">
        <f t="shared" si="8"/>
        <v>film &amp; video</v>
      </c>
      <c r="V103" t="str">
        <f t="shared" si="9"/>
        <v>shorts</v>
      </c>
    </row>
    <row r="104" spans="1:22" ht="60" x14ac:dyDescent="0.25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v>40535.131168981483</v>
      </c>
      <c r="K104">
        <v>1290481733</v>
      </c>
      <c r="L104">
        <f t="shared" si="6"/>
        <v>2010</v>
      </c>
      <c r="M104" t="str">
        <f t="shared" si="7"/>
        <v>Nov</v>
      </c>
      <c r="N104" s="13">
        <v>40505.131168981483</v>
      </c>
      <c r="O104" t="b">
        <v>0</v>
      </c>
      <c r="P104">
        <v>65</v>
      </c>
      <c r="Q104" t="b">
        <v>1</v>
      </c>
      <c r="R104" t="s">
        <v>8266</v>
      </c>
      <c r="S104" s="4">
        <f t="shared" si="5"/>
        <v>127.75</v>
      </c>
      <c r="U104" t="str">
        <f t="shared" si="8"/>
        <v>film &amp; video</v>
      </c>
      <c r="V104" t="str">
        <f t="shared" si="9"/>
        <v>shorts</v>
      </c>
    </row>
    <row r="105" spans="1:22" ht="45" x14ac:dyDescent="0.25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v>41705.805902777778</v>
      </c>
      <c r="K105">
        <v>1392232830</v>
      </c>
      <c r="L105">
        <f t="shared" si="6"/>
        <v>2014</v>
      </c>
      <c r="M105" t="str">
        <f t="shared" si="7"/>
        <v>Feb</v>
      </c>
      <c r="N105" s="13">
        <v>41682.805902777778</v>
      </c>
      <c r="O105" t="b">
        <v>0</v>
      </c>
      <c r="P105">
        <v>49</v>
      </c>
      <c r="Q105" t="b">
        <v>1</v>
      </c>
      <c r="R105" t="s">
        <v>8266</v>
      </c>
      <c r="S105" s="4">
        <f t="shared" si="5"/>
        <v>105.15384615384616</v>
      </c>
      <c r="U105" t="str">
        <f t="shared" si="8"/>
        <v>film &amp; video</v>
      </c>
      <c r="V105" t="str">
        <f t="shared" si="9"/>
        <v>shorts</v>
      </c>
    </row>
    <row r="106" spans="1:22" ht="30" x14ac:dyDescent="0.25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v>40636.041666666664</v>
      </c>
      <c r="K106">
        <v>1299775266</v>
      </c>
      <c r="L106">
        <f t="shared" si="6"/>
        <v>2011</v>
      </c>
      <c r="M106" t="str">
        <f t="shared" si="7"/>
        <v>Mar</v>
      </c>
      <c r="N106" s="13">
        <v>40612.695208333331</v>
      </c>
      <c r="O106" t="b">
        <v>0</v>
      </c>
      <c r="P106">
        <v>10</v>
      </c>
      <c r="Q106" t="b">
        <v>1</v>
      </c>
      <c r="R106" t="s">
        <v>8266</v>
      </c>
      <c r="S106" s="4">
        <f t="shared" si="5"/>
        <v>120</v>
      </c>
      <c r="U106" t="str">
        <f t="shared" si="8"/>
        <v>film &amp; video</v>
      </c>
      <c r="V106" t="str">
        <f t="shared" si="9"/>
        <v>shorts</v>
      </c>
    </row>
    <row r="107" spans="1:22" ht="45" x14ac:dyDescent="0.25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v>42504</v>
      </c>
      <c r="K107">
        <v>1461605020</v>
      </c>
      <c r="L107">
        <f t="shared" si="6"/>
        <v>2016</v>
      </c>
      <c r="M107" t="str">
        <f t="shared" si="7"/>
        <v>Apr</v>
      </c>
      <c r="N107" s="13">
        <v>42485.724768518514</v>
      </c>
      <c r="O107" t="b">
        <v>0</v>
      </c>
      <c r="P107">
        <v>60</v>
      </c>
      <c r="Q107" t="b">
        <v>1</v>
      </c>
      <c r="R107" t="s">
        <v>8266</v>
      </c>
      <c r="S107" s="4">
        <f t="shared" si="5"/>
        <v>107.40909090909091</v>
      </c>
      <c r="U107" t="str">
        <f t="shared" si="8"/>
        <v>film &amp; video</v>
      </c>
      <c r="V107" t="str">
        <f t="shared" si="9"/>
        <v>shorts</v>
      </c>
    </row>
    <row r="108" spans="1:22" x14ac:dyDescent="0.25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v>41001.776631944449</v>
      </c>
      <c r="K108">
        <v>1332182301</v>
      </c>
      <c r="L108">
        <f t="shared" si="6"/>
        <v>2012</v>
      </c>
      <c r="M108" t="str">
        <f t="shared" si="7"/>
        <v>Mar</v>
      </c>
      <c r="N108" s="13">
        <v>40987.776631944449</v>
      </c>
      <c r="O108" t="b">
        <v>0</v>
      </c>
      <c r="P108">
        <v>27</v>
      </c>
      <c r="Q108" t="b">
        <v>1</v>
      </c>
      <c r="R108" t="s">
        <v>8266</v>
      </c>
      <c r="S108" s="4">
        <f t="shared" si="5"/>
        <v>100.5</v>
      </c>
      <c r="U108" t="str">
        <f t="shared" si="8"/>
        <v>film &amp; video</v>
      </c>
      <c r="V108" t="str">
        <f t="shared" si="9"/>
        <v>shorts</v>
      </c>
    </row>
    <row r="109" spans="1:22" ht="60" x14ac:dyDescent="0.25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v>40657.982488425929</v>
      </c>
      <c r="K109">
        <v>1301787287</v>
      </c>
      <c r="L109">
        <f t="shared" si="6"/>
        <v>2011</v>
      </c>
      <c r="M109" t="str">
        <f t="shared" si="7"/>
        <v>Apr</v>
      </c>
      <c r="N109" s="13">
        <v>40635.982488425929</v>
      </c>
      <c r="O109" t="b">
        <v>0</v>
      </c>
      <c r="P109">
        <v>69</v>
      </c>
      <c r="Q109" t="b">
        <v>1</v>
      </c>
      <c r="R109" t="s">
        <v>8266</v>
      </c>
      <c r="S109" s="4">
        <f t="shared" si="5"/>
        <v>102.46666666666667</v>
      </c>
      <c r="U109" t="str">
        <f t="shared" si="8"/>
        <v>film &amp; video</v>
      </c>
      <c r="V109" t="str">
        <f t="shared" si="9"/>
        <v>shorts</v>
      </c>
    </row>
    <row r="110" spans="1:22" ht="45" x14ac:dyDescent="0.25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v>41425.613078703704</v>
      </c>
      <c r="K110">
        <v>1364827370</v>
      </c>
      <c r="L110">
        <f t="shared" si="6"/>
        <v>2013</v>
      </c>
      <c r="M110" t="str">
        <f t="shared" si="7"/>
        <v>Apr</v>
      </c>
      <c r="N110" s="13">
        <v>41365.613078703704</v>
      </c>
      <c r="O110" t="b">
        <v>0</v>
      </c>
      <c r="P110">
        <v>47</v>
      </c>
      <c r="Q110" t="b">
        <v>1</v>
      </c>
      <c r="R110" t="s">
        <v>8266</v>
      </c>
      <c r="S110" s="4">
        <f t="shared" si="5"/>
        <v>246.66666666666666</v>
      </c>
      <c r="U110" t="str">
        <f t="shared" si="8"/>
        <v>film &amp; video</v>
      </c>
      <c r="V110" t="str">
        <f t="shared" si="9"/>
        <v>shorts</v>
      </c>
    </row>
    <row r="111" spans="1:22" ht="45" x14ac:dyDescent="0.25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v>40600.025810185187</v>
      </c>
      <c r="K111">
        <v>1296088630</v>
      </c>
      <c r="L111">
        <f t="shared" si="6"/>
        <v>2011</v>
      </c>
      <c r="M111" t="str">
        <f t="shared" si="7"/>
        <v>Jan</v>
      </c>
      <c r="N111" s="13">
        <v>40570.025810185187</v>
      </c>
      <c r="O111" t="b">
        <v>0</v>
      </c>
      <c r="P111">
        <v>47</v>
      </c>
      <c r="Q111" t="b">
        <v>1</v>
      </c>
      <c r="R111" t="s">
        <v>8266</v>
      </c>
      <c r="S111" s="4">
        <f t="shared" si="5"/>
        <v>219.5</v>
      </c>
      <c r="U111" t="str">
        <f t="shared" si="8"/>
        <v>film &amp; video</v>
      </c>
      <c r="V111" t="str">
        <f t="shared" si="9"/>
        <v>shorts</v>
      </c>
    </row>
    <row r="112" spans="1:22" ht="45" x14ac:dyDescent="0.25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v>41592.249305555553</v>
      </c>
      <c r="K112">
        <v>1381445253</v>
      </c>
      <c r="L112">
        <f t="shared" si="6"/>
        <v>2013</v>
      </c>
      <c r="M112" t="str">
        <f t="shared" si="7"/>
        <v>Oct</v>
      </c>
      <c r="N112" s="13">
        <v>41557.949687500004</v>
      </c>
      <c r="O112" t="b">
        <v>0</v>
      </c>
      <c r="P112">
        <v>26</v>
      </c>
      <c r="Q112" t="b">
        <v>1</v>
      </c>
      <c r="R112" t="s">
        <v>8266</v>
      </c>
      <c r="S112" s="4">
        <f t="shared" si="5"/>
        <v>130.76923076923077</v>
      </c>
      <c r="U112" t="str">
        <f t="shared" si="8"/>
        <v>film &amp; video</v>
      </c>
      <c r="V112" t="str">
        <f t="shared" si="9"/>
        <v>shorts</v>
      </c>
    </row>
    <row r="113" spans="1:22" ht="45" x14ac:dyDescent="0.25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v>42155.333182870367</v>
      </c>
      <c r="K113">
        <v>1430467187</v>
      </c>
      <c r="L113">
        <f t="shared" si="6"/>
        <v>2015</v>
      </c>
      <c r="M113" t="str">
        <f t="shared" si="7"/>
        <v>May</v>
      </c>
      <c r="N113" s="13">
        <v>42125.333182870367</v>
      </c>
      <c r="O113" t="b">
        <v>0</v>
      </c>
      <c r="P113">
        <v>53</v>
      </c>
      <c r="Q113" t="b">
        <v>1</v>
      </c>
      <c r="R113" t="s">
        <v>8266</v>
      </c>
      <c r="S113" s="4">
        <f t="shared" si="5"/>
        <v>154.57142857142858</v>
      </c>
      <c r="U113" t="str">
        <f t="shared" si="8"/>
        <v>film &amp; video</v>
      </c>
      <c r="V113" t="str">
        <f t="shared" si="9"/>
        <v>shorts</v>
      </c>
    </row>
    <row r="114" spans="1:22" ht="60" x14ac:dyDescent="0.25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v>41742.083333333336</v>
      </c>
      <c r="K114">
        <v>1395277318</v>
      </c>
      <c r="L114">
        <f t="shared" si="6"/>
        <v>2014</v>
      </c>
      <c r="M114" t="str">
        <f t="shared" si="7"/>
        <v>Mar</v>
      </c>
      <c r="N114" s="13">
        <v>41718.043032407404</v>
      </c>
      <c r="O114" t="b">
        <v>0</v>
      </c>
      <c r="P114">
        <v>81</v>
      </c>
      <c r="Q114" t="b">
        <v>1</v>
      </c>
      <c r="R114" t="s">
        <v>8266</v>
      </c>
      <c r="S114" s="4">
        <f t="shared" si="5"/>
        <v>104</v>
      </c>
      <c r="U114" t="str">
        <f t="shared" si="8"/>
        <v>film &amp; video</v>
      </c>
      <c r="V114" t="str">
        <f t="shared" si="9"/>
        <v>shorts</v>
      </c>
    </row>
    <row r="115" spans="1:22" ht="30" x14ac:dyDescent="0.25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v>40761.625</v>
      </c>
      <c r="K115">
        <v>1311963128</v>
      </c>
      <c r="L115">
        <f t="shared" si="6"/>
        <v>2011</v>
      </c>
      <c r="M115" t="str">
        <f t="shared" si="7"/>
        <v>Jul</v>
      </c>
      <c r="N115" s="13">
        <v>40753.758425925924</v>
      </c>
      <c r="O115" t="b">
        <v>0</v>
      </c>
      <c r="P115">
        <v>78</v>
      </c>
      <c r="Q115" t="b">
        <v>1</v>
      </c>
      <c r="R115" t="s">
        <v>8266</v>
      </c>
      <c r="S115" s="4">
        <f t="shared" si="5"/>
        <v>141</v>
      </c>
      <c r="U115" t="str">
        <f t="shared" si="8"/>
        <v>film &amp; video</v>
      </c>
      <c r="V115" t="str">
        <f t="shared" si="9"/>
        <v>shorts</v>
      </c>
    </row>
    <row r="116" spans="1:22" ht="60" x14ac:dyDescent="0.25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v>40921.27416666667</v>
      </c>
      <c r="K116">
        <v>1321252488</v>
      </c>
      <c r="L116">
        <f t="shared" si="6"/>
        <v>2011</v>
      </c>
      <c r="M116" t="str">
        <f t="shared" si="7"/>
        <v>Nov</v>
      </c>
      <c r="N116" s="13">
        <v>40861.27416666667</v>
      </c>
      <c r="O116" t="b">
        <v>0</v>
      </c>
      <c r="P116">
        <v>35</v>
      </c>
      <c r="Q116" t="b">
        <v>1</v>
      </c>
      <c r="R116" t="s">
        <v>8266</v>
      </c>
      <c r="S116" s="4">
        <f t="shared" si="5"/>
        <v>103.33333333333333</v>
      </c>
      <c r="U116" t="str">
        <f t="shared" si="8"/>
        <v>film &amp; video</v>
      </c>
      <c r="V116" t="str">
        <f t="shared" si="9"/>
        <v>shorts</v>
      </c>
    </row>
    <row r="117" spans="1:22" ht="30" x14ac:dyDescent="0.25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v>40943.738935185182</v>
      </c>
      <c r="K117">
        <v>1326217444</v>
      </c>
      <c r="L117">
        <f t="shared" si="6"/>
        <v>2012</v>
      </c>
      <c r="M117" t="str">
        <f t="shared" si="7"/>
        <v>Jan</v>
      </c>
      <c r="N117" s="13">
        <v>40918.738935185182</v>
      </c>
      <c r="O117" t="b">
        <v>0</v>
      </c>
      <c r="P117">
        <v>22</v>
      </c>
      <c r="Q117" t="b">
        <v>1</v>
      </c>
      <c r="R117" t="s">
        <v>8266</v>
      </c>
      <c r="S117" s="4">
        <f t="shared" si="5"/>
        <v>140.44444444444446</v>
      </c>
      <c r="U117" t="str">
        <f t="shared" si="8"/>
        <v>film &amp; video</v>
      </c>
      <c r="V117" t="str">
        <f t="shared" si="9"/>
        <v>shorts</v>
      </c>
    </row>
    <row r="118" spans="1:22" ht="60" x14ac:dyDescent="0.25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v>40641.455497685187</v>
      </c>
      <c r="K118">
        <v>1298289355</v>
      </c>
      <c r="L118">
        <f t="shared" si="6"/>
        <v>2011</v>
      </c>
      <c r="M118" t="str">
        <f t="shared" si="7"/>
        <v>Feb</v>
      </c>
      <c r="N118" s="13">
        <v>40595.497164351851</v>
      </c>
      <c r="O118" t="b">
        <v>0</v>
      </c>
      <c r="P118">
        <v>57</v>
      </c>
      <c r="Q118" t="b">
        <v>1</v>
      </c>
      <c r="R118" t="s">
        <v>8266</v>
      </c>
      <c r="S118" s="4">
        <f t="shared" si="5"/>
        <v>113.65714285714286</v>
      </c>
      <c r="U118" t="str">
        <f t="shared" si="8"/>
        <v>film &amp; video</v>
      </c>
      <c r="V118" t="str">
        <f t="shared" si="9"/>
        <v>shorts</v>
      </c>
    </row>
    <row r="119" spans="1:22" ht="60" x14ac:dyDescent="0.25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v>40338.791666666664</v>
      </c>
      <c r="K119">
        <v>1268337744</v>
      </c>
      <c r="L119">
        <f t="shared" si="6"/>
        <v>2010</v>
      </c>
      <c r="M119" t="str">
        <f t="shared" si="7"/>
        <v>Mar</v>
      </c>
      <c r="N119" s="13">
        <v>40248.834999999999</v>
      </c>
      <c r="O119" t="b">
        <v>0</v>
      </c>
      <c r="P119">
        <v>27</v>
      </c>
      <c r="Q119" t="b">
        <v>1</v>
      </c>
      <c r="R119" t="s">
        <v>8266</v>
      </c>
      <c r="S119" s="4">
        <f t="shared" si="5"/>
        <v>100.49377777777778</v>
      </c>
      <c r="U119" t="str">
        <f t="shared" si="8"/>
        <v>film &amp; video</v>
      </c>
      <c r="V119" t="str">
        <f t="shared" si="9"/>
        <v>shorts</v>
      </c>
    </row>
    <row r="120" spans="1:22" ht="45" x14ac:dyDescent="0.25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v>40753.053657407407</v>
      </c>
      <c r="K120">
        <v>1309310236</v>
      </c>
      <c r="L120">
        <f t="shared" si="6"/>
        <v>2011</v>
      </c>
      <c r="M120" t="str">
        <f t="shared" si="7"/>
        <v>Jun</v>
      </c>
      <c r="N120" s="13">
        <v>40723.053657407407</v>
      </c>
      <c r="O120" t="b">
        <v>0</v>
      </c>
      <c r="P120">
        <v>39</v>
      </c>
      <c r="Q120" t="b">
        <v>1</v>
      </c>
      <c r="R120" t="s">
        <v>8266</v>
      </c>
      <c r="S120" s="4">
        <f t="shared" si="5"/>
        <v>113.0316</v>
      </c>
      <c r="U120" t="str">
        <f t="shared" si="8"/>
        <v>film &amp; video</v>
      </c>
      <c r="V120" t="str">
        <f t="shared" si="9"/>
        <v>shorts</v>
      </c>
    </row>
    <row r="121" spans="1:22" ht="60" x14ac:dyDescent="0.25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v>40768.958333333336</v>
      </c>
      <c r="K121">
        <v>1310693986</v>
      </c>
      <c r="L121">
        <f t="shared" si="6"/>
        <v>2011</v>
      </c>
      <c r="M121" t="str">
        <f t="shared" si="7"/>
        <v>Jul</v>
      </c>
      <c r="N121" s="13">
        <v>40739.069282407407</v>
      </c>
      <c r="O121" t="b">
        <v>0</v>
      </c>
      <c r="P121">
        <v>37</v>
      </c>
      <c r="Q121" t="b">
        <v>1</v>
      </c>
      <c r="R121" t="s">
        <v>8266</v>
      </c>
      <c r="S121" s="4">
        <f t="shared" si="5"/>
        <v>104.55692307692307</v>
      </c>
      <c r="U121" t="str">
        <f t="shared" si="8"/>
        <v>film &amp; video</v>
      </c>
      <c r="V121" t="str">
        <f t="shared" si="9"/>
        <v>shorts</v>
      </c>
    </row>
    <row r="122" spans="1:22" ht="60" x14ac:dyDescent="0.25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v>42646.049849537041</v>
      </c>
      <c r="K122">
        <v>1472865107</v>
      </c>
      <c r="L122">
        <f t="shared" si="6"/>
        <v>2016</v>
      </c>
      <c r="M122" t="str">
        <f t="shared" si="7"/>
        <v>Sep</v>
      </c>
      <c r="N122" s="13">
        <v>42616.049849537041</v>
      </c>
      <c r="O122" t="b">
        <v>0</v>
      </c>
      <c r="P122">
        <v>1</v>
      </c>
      <c r="Q122" t="b">
        <v>0</v>
      </c>
      <c r="R122" t="s">
        <v>8267</v>
      </c>
      <c r="S122" s="4">
        <f t="shared" si="5"/>
        <v>1.4285714285714285E-2</v>
      </c>
      <c r="U122" t="str">
        <f t="shared" si="8"/>
        <v>film &amp; video</v>
      </c>
      <c r="V122" t="str">
        <f t="shared" si="9"/>
        <v>science fiction</v>
      </c>
    </row>
    <row r="123" spans="1:22" ht="60" x14ac:dyDescent="0.25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v>42112.427777777775</v>
      </c>
      <c r="K123">
        <v>1427993710</v>
      </c>
      <c r="L123">
        <f t="shared" si="6"/>
        <v>2015</v>
      </c>
      <c r="M123" t="str">
        <f t="shared" si="7"/>
        <v>Apr</v>
      </c>
      <c r="N123" s="13">
        <v>42096.704976851848</v>
      </c>
      <c r="O123" t="b">
        <v>0</v>
      </c>
      <c r="P123">
        <v>1</v>
      </c>
      <c r="Q123" t="b">
        <v>0</v>
      </c>
      <c r="R123" t="s">
        <v>8267</v>
      </c>
      <c r="S123" s="4">
        <f t="shared" si="5"/>
        <v>3.3333333333333333E-2</v>
      </c>
      <c r="U123" t="str">
        <f t="shared" si="8"/>
        <v>film &amp; video</v>
      </c>
      <c r="V123" t="str">
        <f t="shared" si="9"/>
        <v>science fiction</v>
      </c>
    </row>
    <row r="124" spans="1:22" ht="45" x14ac:dyDescent="0.25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v>42653.431793981479</v>
      </c>
      <c r="K124">
        <v>1470910907</v>
      </c>
      <c r="L124">
        <f t="shared" si="6"/>
        <v>2016</v>
      </c>
      <c r="M124" t="str">
        <f t="shared" si="7"/>
        <v>Aug</v>
      </c>
      <c r="N124" s="13">
        <v>42593.431793981479</v>
      </c>
      <c r="O124" t="b">
        <v>0</v>
      </c>
      <c r="P124">
        <v>0</v>
      </c>
      <c r="Q124" t="b">
        <v>0</v>
      </c>
      <c r="R124" t="s">
        <v>8267</v>
      </c>
      <c r="S124" s="4">
        <f t="shared" si="5"/>
        <v>0</v>
      </c>
      <c r="U124" t="str">
        <f t="shared" si="8"/>
        <v>film &amp; video</v>
      </c>
      <c r="V124" t="str">
        <f t="shared" si="9"/>
        <v>science fiction</v>
      </c>
    </row>
    <row r="125" spans="1:22" ht="60" x14ac:dyDescent="0.25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v>41940.916666666664</v>
      </c>
      <c r="K125">
        <v>1411411564</v>
      </c>
      <c r="L125">
        <f t="shared" si="6"/>
        <v>2014</v>
      </c>
      <c r="M125" t="str">
        <f t="shared" si="7"/>
        <v>Sep</v>
      </c>
      <c r="N125" s="13">
        <v>41904.781990740739</v>
      </c>
      <c r="O125" t="b">
        <v>0</v>
      </c>
      <c r="P125">
        <v>6</v>
      </c>
      <c r="Q125" t="b">
        <v>0</v>
      </c>
      <c r="R125" t="s">
        <v>8267</v>
      </c>
      <c r="S125" s="4">
        <f t="shared" si="5"/>
        <v>0.27454545454545454</v>
      </c>
      <c r="U125" t="str">
        <f t="shared" si="8"/>
        <v>film &amp; video</v>
      </c>
      <c r="V125" t="str">
        <f t="shared" si="9"/>
        <v>science fiction</v>
      </c>
    </row>
    <row r="126" spans="1:22" ht="45" x14ac:dyDescent="0.25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v>42139.928726851853</v>
      </c>
      <c r="K126">
        <v>1429568242</v>
      </c>
      <c r="L126">
        <f t="shared" si="6"/>
        <v>2015</v>
      </c>
      <c r="M126" t="str">
        <f t="shared" si="7"/>
        <v>Apr</v>
      </c>
      <c r="N126" s="13">
        <v>42114.928726851853</v>
      </c>
      <c r="O126" t="b">
        <v>0</v>
      </c>
      <c r="P126">
        <v>0</v>
      </c>
      <c r="Q126" t="b">
        <v>0</v>
      </c>
      <c r="R126" t="s">
        <v>8267</v>
      </c>
      <c r="S126" s="4">
        <f t="shared" si="5"/>
        <v>0</v>
      </c>
      <c r="U126" t="str">
        <f t="shared" si="8"/>
        <v>film &amp; video</v>
      </c>
      <c r="V126" t="str">
        <f t="shared" si="9"/>
        <v>science fiction</v>
      </c>
    </row>
    <row r="127" spans="1:22" ht="60" x14ac:dyDescent="0.25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v>42769.993981481486</v>
      </c>
      <c r="K127">
        <v>1480981880</v>
      </c>
      <c r="L127">
        <f t="shared" si="6"/>
        <v>2016</v>
      </c>
      <c r="M127" t="str">
        <f t="shared" si="7"/>
        <v>Dec</v>
      </c>
      <c r="N127" s="13">
        <v>42709.993981481486</v>
      </c>
      <c r="O127" t="b">
        <v>0</v>
      </c>
      <c r="P127">
        <v>6</v>
      </c>
      <c r="Q127" t="b">
        <v>0</v>
      </c>
      <c r="R127" t="s">
        <v>8267</v>
      </c>
      <c r="S127" s="4">
        <f t="shared" si="5"/>
        <v>14</v>
      </c>
      <c r="U127" t="str">
        <f t="shared" si="8"/>
        <v>film &amp; video</v>
      </c>
      <c r="V127" t="str">
        <f t="shared" si="9"/>
        <v>science fiction</v>
      </c>
    </row>
    <row r="128" spans="1:22" ht="60" x14ac:dyDescent="0.25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v>42166.083333333328</v>
      </c>
      <c r="K128">
        <v>1431353337</v>
      </c>
      <c r="L128">
        <f t="shared" si="6"/>
        <v>2015</v>
      </c>
      <c r="M128" t="str">
        <f t="shared" si="7"/>
        <v>May</v>
      </c>
      <c r="N128" s="13">
        <v>42135.589548611111</v>
      </c>
      <c r="O128" t="b">
        <v>0</v>
      </c>
      <c r="P128">
        <v>13</v>
      </c>
      <c r="Q128" t="b">
        <v>0</v>
      </c>
      <c r="R128" t="s">
        <v>8267</v>
      </c>
      <c r="S128" s="4">
        <f t="shared" si="5"/>
        <v>5.548</v>
      </c>
      <c r="U128" t="str">
        <f t="shared" si="8"/>
        <v>film &amp; video</v>
      </c>
      <c r="V128" t="str">
        <f t="shared" si="9"/>
        <v>science fiction</v>
      </c>
    </row>
    <row r="129" spans="1:22" ht="60" x14ac:dyDescent="0.25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v>42097.582650462966</v>
      </c>
      <c r="K129">
        <v>1425481141</v>
      </c>
      <c r="L129">
        <f t="shared" si="6"/>
        <v>2015</v>
      </c>
      <c r="M129" t="str">
        <f t="shared" si="7"/>
        <v>Mar</v>
      </c>
      <c r="N129" s="13">
        <v>42067.62431712963</v>
      </c>
      <c r="O129" t="b">
        <v>0</v>
      </c>
      <c r="P129">
        <v>4</v>
      </c>
      <c r="Q129" t="b">
        <v>0</v>
      </c>
      <c r="R129" t="s">
        <v>8267</v>
      </c>
      <c r="S129" s="4">
        <f t="shared" si="5"/>
        <v>2.375</v>
      </c>
      <c r="U129" t="str">
        <f t="shared" si="8"/>
        <v>film &amp; video</v>
      </c>
      <c r="V129" t="str">
        <f t="shared" si="9"/>
        <v>science fiction</v>
      </c>
    </row>
    <row r="130" spans="1:22" ht="30" x14ac:dyDescent="0.25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v>42663.22792824074</v>
      </c>
      <c r="K130">
        <v>1473917293</v>
      </c>
      <c r="L130">
        <f t="shared" si="6"/>
        <v>2016</v>
      </c>
      <c r="M130" t="str">
        <f t="shared" si="7"/>
        <v>Sep</v>
      </c>
      <c r="N130" s="13">
        <v>42628.22792824074</v>
      </c>
      <c r="O130" t="b">
        <v>0</v>
      </c>
      <c r="P130">
        <v>6</v>
      </c>
      <c r="Q130" t="b">
        <v>0</v>
      </c>
      <c r="R130" t="s">
        <v>8267</v>
      </c>
      <c r="S130" s="4">
        <f t="shared" ref="S130:S193" si="10">E130*100/D130</f>
        <v>1.867</v>
      </c>
      <c r="U130" t="str">
        <f t="shared" si="8"/>
        <v>film &amp; video</v>
      </c>
      <c r="V130" t="str">
        <f t="shared" si="9"/>
        <v>science fiction</v>
      </c>
    </row>
    <row r="131" spans="1:22" ht="60" x14ac:dyDescent="0.25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v>41942.937303240738</v>
      </c>
      <c r="K131">
        <v>1409524183</v>
      </c>
      <c r="L131">
        <f t="shared" ref="L131:L194" si="11">YEAR(N131)</f>
        <v>2014</v>
      </c>
      <c r="M131" t="str">
        <f t="shared" ref="M131:M194" si="12">TEXT(N131, "MMM")</f>
        <v>Aug</v>
      </c>
      <c r="N131" s="13">
        <v>41882.937303240738</v>
      </c>
      <c r="O131" t="b">
        <v>0</v>
      </c>
      <c r="P131">
        <v>0</v>
      </c>
      <c r="Q131" t="b">
        <v>0</v>
      </c>
      <c r="R131" t="s">
        <v>8267</v>
      </c>
      <c r="S131" s="4">
        <f t="shared" si="10"/>
        <v>0</v>
      </c>
      <c r="U131" t="str">
        <f t="shared" ref="U131:U194" si="13">LEFT(R131, SEARCH("/",R131,1)-1)</f>
        <v>film &amp; video</v>
      </c>
      <c r="V131" t="str">
        <f t="shared" ref="V131:V194" si="14">RIGHT(R131,LEN(R131)-SEARCH("/",R131,SEARCH("/",R131,1)))</f>
        <v>science fiction</v>
      </c>
    </row>
    <row r="132" spans="1:22" ht="60" x14ac:dyDescent="0.25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v>41806.844444444447</v>
      </c>
      <c r="K132">
        <v>1400536692</v>
      </c>
      <c r="L132">
        <f t="shared" si="11"/>
        <v>2014</v>
      </c>
      <c r="M132" t="str">
        <f t="shared" si="12"/>
        <v>May</v>
      </c>
      <c r="N132" s="13">
        <v>41778.915416666663</v>
      </c>
      <c r="O132" t="b">
        <v>0</v>
      </c>
      <c r="P132">
        <v>0</v>
      </c>
      <c r="Q132" t="b">
        <v>0</v>
      </c>
      <c r="R132" t="s">
        <v>8267</v>
      </c>
      <c r="S132" s="4">
        <f t="shared" si="10"/>
        <v>0</v>
      </c>
      <c r="U132" t="str">
        <f t="shared" si="13"/>
        <v>film &amp; video</v>
      </c>
      <c r="V132" t="str">
        <f t="shared" si="14"/>
        <v>science fiction</v>
      </c>
    </row>
    <row r="133" spans="1:22" x14ac:dyDescent="0.25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v>42557</v>
      </c>
      <c r="K133">
        <v>1466453161</v>
      </c>
      <c r="L133">
        <f t="shared" si="11"/>
        <v>2016</v>
      </c>
      <c r="M133" t="str">
        <f t="shared" si="12"/>
        <v>Jun</v>
      </c>
      <c r="N133" s="13">
        <v>42541.837511574078</v>
      </c>
      <c r="O133" t="b">
        <v>0</v>
      </c>
      <c r="P133">
        <v>0</v>
      </c>
      <c r="Q133" t="b">
        <v>0</v>
      </c>
      <c r="R133" t="s">
        <v>8267</v>
      </c>
      <c r="S133" s="4">
        <f t="shared" si="10"/>
        <v>0</v>
      </c>
      <c r="U133" t="str">
        <f t="shared" si="13"/>
        <v>film &amp; video</v>
      </c>
      <c r="V133" t="str">
        <f t="shared" si="14"/>
        <v>science fiction</v>
      </c>
    </row>
    <row r="134" spans="1:22" ht="60" x14ac:dyDescent="0.25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v>41950.854247685187</v>
      </c>
      <c r="K134">
        <v>1411500607</v>
      </c>
      <c r="L134">
        <f t="shared" si="11"/>
        <v>2014</v>
      </c>
      <c r="M134" t="str">
        <f t="shared" si="12"/>
        <v>Sep</v>
      </c>
      <c r="N134" s="13">
        <v>41905.812581018516</v>
      </c>
      <c r="O134" t="b">
        <v>0</v>
      </c>
      <c r="P134">
        <v>81</v>
      </c>
      <c r="Q134" t="b">
        <v>0</v>
      </c>
      <c r="R134" t="s">
        <v>8267</v>
      </c>
      <c r="S134" s="4">
        <f t="shared" si="10"/>
        <v>9.5687499999999996</v>
      </c>
      <c r="U134" t="str">
        <f t="shared" si="13"/>
        <v>film &amp; video</v>
      </c>
      <c r="V134" t="str">
        <f t="shared" si="14"/>
        <v>science fiction</v>
      </c>
    </row>
    <row r="135" spans="1:22" ht="45" x14ac:dyDescent="0.25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v>42521.729861111111</v>
      </c>
      <c r="K135">
        <v>1462130584</v>
      </c>
      <c r="L135">
        <f t="shared" si="11"/>
        <v>2016</v>
      </c>
      <c r="M135" t="str">
        <f t="shared" si="12"/>
        <v>May</v>
      </c>
      <c r="N135" s="13">
        <v>42491.80768518518</v>
      </c>
      <c r="O135" t="b">
        <v>0</v>
      </c>
      <c r="P135">
        <v>0</v>
      </c>
      <c r="Q135" t="b">
        <v>0</v>
      </c>
      <c r="R135" t="s">
        <v>8267</v>
      </c>
      <c r="S135" s="4">
        <f t="shared" si="10"/>
        <v>0</v>
      </c>
      <c r="U135" t="str">
        <f t="shared" si="13"/>
        <v>film &amp; video</v>
      </c>
      <c r="V135" t="str">
        <f t="shared" si="14"/>
        <v>science fiction</v>
      </c>
    </row>
    <row r="136" spans="1:22" ht="30" x14ac:dyDescent="0.25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v>42251.708333333328</v>
      </c>
      <c r="K136">
        <v>1438811418</v>
      </c>
      <c r="L136">
        <f t="shared" si="11"/>
        <v>2015</v>
      </c>
      <c r="M136" t="str">
        <f t="shared" si="12"/>
        <v>Aug</v>
      </c>
      <c r="N136" s="13">
        <v>42221.909930555557</v>
      </c>
      <c r="O136" t="b">
        <v>0</v>
      </c>
      <c r="P136">
        <v>0</v>
      </c>
      <c r="Q136" t="b">
        <v>0</v>
      </c>
      <c r="R136" t="s">
        <v>8267</v>
      </c>
      <c r="S136" s="4">
        <f t="shared" si="10"/>
        <v>0</v>
      </c>
      <c r="U136" t="str">
        <f t="shared" si="13"/>
        <v>film &amp; video</v>
      </c>
      <c r="V136" t="str">
        <f t="shared" si="14"/>
        <v>science fiction</v>
      </c>
    </row>
    <row r="137" spans="1:22" ht="45" x14ac:dyDescent="0.25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v>41821.791666666664</v>
      </c>
      <c r="K137">
        <v>1401354597</v>
      </c>
      <c r="L137">
        <f t="shared" si="11"/>
        <v>2014</v>
      </c>
      <c r="M137" t="str">
        <f t="shared" si="12"/>
        <v>May</v>
      </c>
      <c r="N137" s="13">
        <v>41788.381909722222</v>
      </c>
      <c r="O137" t="b">
        <v>0</v>
      </c>
      <c r="P137">
        <v>5</v>
      </c>
      <c r="Q137" t="b">
        <v>0</v>
      </c>
      <c r="R137" t="s">
        <v>8267</v>
      </c>
      <c r="S137" s="4">
        <f t="shared" si="10"/>
        <v>13.433333333333334</v>
      </c>
      <c r="U137" t="str">
        <f t="shared" si="13"/>
        <v>film &amp; video</v>
      </c>
      <c r="V137" t="str">
        <f t="shared" si="14"/>
        <v>science fiction</v>
      </c>
    </row>
    <row r="138" spans="1:22" ht="60" x14ac:dyDescent="0.25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v>42140.427777777775</v>
      </c>
      <c r="K138">
        <v>1427968234</v>
      </c>
      <c r="L138">
        <f t="shared" si="11"/>
        <v>2015</v>
      </c>
      <c r="M138" t="str">
        <f t="shared" si="12"/>
        <v>Apr</v>
      </c>
      <c r="N138" s="13">
        <v>42096.410115740742</v>
      </c>
      <c r="O138" t="b">
        <v>0</v>
      </c>
      <c r="P138">
        <v>0</v>
      </c>
      <c r="Q138" t="b">
        <v>0</v>
      </c>
      <c r="R138" t="s">
        <v>8267</v>
      </c>
      <c r="S138" s="4">
        <f t="shared" si="10"/>
        <v>0</v>
      </c>
      <c r="U138" t="str">
        <f t="shared" si="13"/>
        <v>film &amp; video</v>
      </c>
      <c r="V138" t="str">
        <f t="shared" si="14"/>
        <v>science fiction</v>
      </c>
    </row>
    <row r="139" spans="1:22" ht="60" x14ac:dyDescent="0.25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v>42289.573993055557</v>
      </c>
      <c r="K139">
        <v>1440337593</v>
      </c>
      <c r="L139">
        <f t="shared" si="11"/>
        <v>2015</v>
      </c>
      <c r="M139" t="str">
        <f t="shared" si="12"/>
        <v>Aug</v>
      </c>
      <c r="N139" s="13">
        <v>42239.573993055557</v>
      </c>
      <c r="O139" t="b">
        <v>0</v>
      </c>
      <c r="P139">
        <v>0</v>
      </c>
      <c r="Q139" t="b">
        <v>0</v>
      </c>
      <c r="R139" t="s">
        <v>8267</v>
      </c>
      <c r="S139" s="4">
        <f t="shared" si="10"/>
        <v>0</v>
      </c>
      <c r="U139" t="str">
        <f t="shared" si="13"/>
        <v>film &amp; video</v>
      </c>
      <c r="V139" t="str">
        <f t="shared" si="14"/>
        <v>science fiction</v>
      </c>
    </row>
    <row r="140" spans="1:22" ht="60" x14ac:dyDescent="0.25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v>42217.207638888889</v>
      </c>
      <c r="K140">
        <v>1435731041</v>
      </c>
      <c r="L140">
        <f t="shared" si="11"/>
        <v>2015</v>
      </c>
      <c r="M140" t="str">
        <f t="shared" si="12"/>
        <v>Jul</v>
      </c>
      <c r="N140" s="13">
        <v>42186.257418981477</v>
      </c>
      <c r="O140" t="b">
        <v>0</v>
      </c>
      <c r="P140">
        <v>58</v>
      </c>
      <c r="Q140" t="b">
        <v>0</v>
      </c>
      <c r="R140" t="s">
        <v>8267</v>
      </c>
      <c r="S140" s="4">
        <f t="shared" si="10"/>
        <v>3.1413333333333333</v>
      </c>
      <c r="U140" t="str">
        <f t="shared" si="13"/>
        <v>film &amp; video</v>
      </c>
      <c r="V140" t="str">
        <f t="shared" si="14"/>
        <v>science fiction</v>
      </c>
    </row>
    <row r="141" spans="1:22" ht="45" x14ac:dyDescent="0.25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v>42197.920972222222</v>
      </c>
      <c r="K141">
        <v>1435874772</v>
      </c>
      <c r="L141">
        <f t="shared" si="11"/>
        <v>2015</v>
      </c>
      <c r="M141" t="str">
        <f t="shared" si="12"/>
        <v>Jul</v>
      </c>
      <c r="N141" s="13">
        <v>42187.920972222222</v>
      </c>
      <c r="O141" t="b">
        <v>0</v>
      </c>
      <c r="P141">
        <v>1</v>
      </c>
      <c r="Q141" t="b">
        <v>0</v>
      </c>
      <c r="R141" t="s">
        <v>8267</v>
      </c>
      <c r="S141" s="4">
        <f t="shared" si="10"/>
        <v>100</v>
      </c>
      <c r="U141" t="str">
        <f t="shared" si="13"/>
        <v>film &amp; video</v>
      </c>
      <c r="V141" t="str">
        <f t="shared" si="14"/>
        <v>science fiction</v>
      </c>
    </row>
    <row r="142" spans="1:22" ht="60" x14ac:dyDescent="0.25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v>42083.15662037037</v>
      </c>
      <c r="K142">
        <v>1424234732</v>
      </c>
      <c r="L142">
        <f t="shared" si="11"/>
        <v>2015</v>
      </c>
      <c r="M142" t="str">
        <f t="shared" si="12"/>
        <v>Feb</v>
      </c>
      <c r="N142" s="13">
        <v>42053.198287037041</v>
      </c>
      <c r="O142" t="b">
        <v>0</v>
      </c>
      <c r="P142">
        <v>0</v>
      </c>
      <c r="Q142" t="b">
        <v>0</v>
      </c>
      <c r="R142" t="s">
        <v>8267</v>
      </c>
      <c r="S142" s="4">
        <f t="shared" si="10"/>
        <v>0</v>
      </c>
      <c r="U142" t="str">
        <f t="shared" si="13"/>
        <v>film &amp; video</v>
      </c>
      <c r="V142" t="str">
        <f t="shared" si="14"/>
        <v>science fiction</v>
      </c>
    </row>
    <row r="143" spans="1:22" ht="45" x14ac:dyDescent="0.25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v>42155.153043981481</v>
      </c>
      <c r="K143">
        <v>1429155623</v>
      </c>
      <c r="L143">
        <f t="shared" si="11"/>
        <v>2015</v>
      </c>
      <c r="M143" t="str">
        <f t="shared" si="12"/>
        <v>Apr</v>
      </c>
      <c r="N143" s="13">
        <v>42110.153043981481</v>
      </c>
      <c r="O143" t="b">
        <v>0</v>
      </c>
      <c r="P143">
        <v>28</v>
      </c>
      <c r="Q143" t="b">
        <v>0</v>
      </c>
      <c r="R143" t="s">
        <v>8267</v>
      </c>
      <c r="S143" s="4">
        <f t="shared" si="10"/>
        <v>10.775</v>
      </c>
      <c r="U143" t="str">
        <f t="shared" si="13"/>
        <v>film &amp; video</v>
      </c>
      <c r="V143" t="str">
        <f t="shared" si="14"/>
        <v>science fiction</v>
      </c>
    </row>
    <row r="144" spans="1:22" ht="60" x14ac:dyDescent="0.25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v>41959.934930555552</v>
      </c>
      <c r="K144">
        <v>1414358778</v>
      </c>
      <c r="L144">
        <f t="shared" si="11"/>
        <v>2014</v>
      </c>
      <c r="M144" t="str">
        <f t="shared" si="12"/>
        <v>Oct</v>
      </c>
      <c r="N144" s="13">
        <v>41938.893263888887</v>
      </c>
      <c r="O144" t="b">
        <v>0</v>
      </c>
      <c r="P144">
        <v>1</v>
      </c>
      <c r="Q144" t="b">
        <v>0</v>
      </c>
      <c r="R144" t="s">
        <v>8267</v>
      </c>
      <c r="S144" s="4">
        <f t="shared" si="10"/>
        <v>0.33333333333333331</v>
      </c>
      <c r="U144" t="str">
        <f t="shared" si="13"/>
        <v>film &amp; video</v>
      </c>
      <c r="V144" t="str">
        <f t="shared" si="14"/>
        <v>science fiction</v>
      </c>
    </row>
    <row r="145" spans="1:22" ht="60" x14ac:dyDescent="0.25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v>42616.246527777781</v>
      </c>
      <c r="K145">
        <v>1467941542</v>
      </c>
      <c r="L145">
        <f t="shared" si="11"/>
        <v>2016</v>
      </c>
      <c r="M145" t="str">
        <f t="shared" si="12"/>
        <v>Jul</v>
      </c>
      <c r="N145" s="13">
        <v>42559.064143518524</v>
      </c>
      <c r="O145" t="b">
        <v>0</v>
      </c>
      <c r="P145">
        <v>0</v>
      </c>
      <c r="Q145" t="b">
        <v>0</v>
      </c>
      <c r="R145" t="s">
        <v>8267</v>
      </c>
      <c r="S145" s="4">
        <f t="shared" si="10"/>
        <v>0</v>
      </c>
      <c r="U145" t="str">
        <f t="shared" si="13"/>
        <v>film &amp; video</v>
      </c>
      <c r="V145" t="str">
        <f t="shared" si="14"/>
        <v>science fiction</v>
      </c>
    </row>
    <row r="146" spans="1:22" ht="45" x14ac:dyDescent="0.25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v>42107.72074074074</v>
      </c>
      <c r="K146">
        <v>1423765072</v>
      </c>
      <c r="L146">
        <f t="shared" si="11"/>
        <v>2015</v>
      </c>
      <c r="M146" t="str">
        <f t="shared" si="12"/>
        <v>Feb</v>
      </c>
      <c r="N146" s="13">
        <v>42047.762407407412</v>
      </c>
      <c r="O146" t="b">
        <v>0</v>
      </c>
      <c r="P146">
        <v>37</v>
      </c>
      <c r="Q146" t="b">
        <v>0</v>
      </c>
      <c r="R146" t="s">
        <v>8267</v>
      </c>
      <c r="S146" s="4">
        <f t="shared" si="10"/>
        <v>27.6</v>
      </c>
      <c r="U146" t="str">
        <f t="shared" si="13"/>
        <v>film &amp; video</v>
      </c>
      <c r="V146" t="str">
        <f t="shared" si="14"/>
        <v>science fiction</v>
      </c>
    </row>
    <row r="147" spans="1:22" ht="60" x14ac:dyDescent="0.25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v>42227.542268518519</v>
      </c>
      <c r="K147">
        <v>1436965252</v>
      </c>
      <c r="L147">
        <f t="shared" si="11"/>
        <v>2015</v>
      </c>
      <c r="M147" t="str">
        <f t="shared" si="12"/>
        <v>Jul</v>
      </c>
      <c r="N147" s="13">
        <v>42200.542268518519</v>
      </c>
      <c r="O147" t="b">
        <v>0</v>
      </c>
      <c r="P147">
        <v>9</v>
      </c>
      <c r="Q147" t="b">
        <v>0</v>
      </c>
      <c r="R147" t="s">
        <v>8267</v>
      </c>
      <c r="S147" s="4">
        <f t="shared" si="10"/>
        <v>7.5111111111111111</v>
      </c>
      <c r="U147" t="str">
        <f t="shared" si="13"/>
        <v>film &amp; video</v>
      </c>
      <c r="V147" t="str">
        <f t="shared" si="14"/>
        <v>science fiction</v>
      </c>
    </row>
    <row r="148" spans="1:22" ht="60" x14ac:dyDescent="0.25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v>42753.016180555554</v>
      </c>
      <c r="K148">
        <v>1479514998</v>
      </c>
      <c r="L148">
        <f t="shared" si="11"/>
        <v>2016</v>
      </c>
      <c r="M148" t="str">
        <f t="shared" si="12"/>
        <v>Nov</v>
      </c>
      <c r="N148" s="13">
        <v>42693.016180555554</v>
      </c>
      <c r="O148" t="b">
        <v>0</v>
      </c>
      <c r="P148">
        <v>3</v>
      </c>
      <c r="Q148" t="b">
        <v>0</v>
      </c>
      <c r="R148" t="s">
        <v>8267</v>
      </c>
      <c r="S148" s="4">
        <f t="shared" si="10"/>
        <v>0.57499999999999996</v>
      </c>
      <c r="U148" t="str">
        <f t="shared" si="13"/>
        <v>film &amp; video</v>
      </c>
      <c r="V148" t="str">
        <f t="shared" si="14"/>
        <v>science fiction</v>
      </c>
    </row>
    <row r="149" spans="1:22" ht="30" x14ac:dyDescent="0.25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v>42012.762499999997</v>
      </c>
      <c r="K149">
        <v>1417026340</v>
      </c>
      <c r="L149">
        <f t="shared" si="11"/>
        <v>2014</v>
      </c>
      <c r="M149" t="str">
        <f t="shared" si="12"/>
        <v>Nov</v>
      </c>
      <c r="N149" s="13">
        <v>41969.767824074079</v>
      </c>
      <c r="O149" t="b">
        <v>0</v>
      </c>
      <c r="P149">
        <v>0</v>
      </c>
      <c r="Q149" t="b">
        <v>0</v>
      </c>
      <c r="R149" t="s">
        <v>8267</v>
      </c>
      <c r="S149" s="4">
        <f t="shared" si="10"/>
        <v>0</v>
      </c>
      <c r="U149" t="str">
        <f t="shared" si="13"/>
        <v>film &amp; video</v>
      </c>
      <c r="V149" t="str">
        <f t="shared" si="14"/>
        <v>science fiction</v>
      </c>
    </row>
    <row r="150" spans="1:22" ht="60" x14ac:dyDescent="0.25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v>42427.281666666662</v>
      </c>
      <c r="K150">
        <v>1453963536</v>
      </c>
      <c r="L150">
        <f t="shared" si="11"/>
        <v>2016</v>
      </c>
      <c r="M150" t="str">
        <f t="shared" si="12"/>
        <v>Jan</v>
      </c>
      <c r="N150" s="13">
        <v>42397.281666666662</v>
      </c>
      <c r="O150" t="b">
        <v>0</v>
      </c>
      <c r="P150">
        <v>2</v>
      </c>
      <c r="Q150" t="b">
        <v>0</v>
      </c>
      <c r="R150" t="s">
        <v>8267</v>
      </c>
      <c r="S150" s="4">
        <f t="shared" si="10"/>
        <v>0.08</v>
      </c>
      <c r="U150" t="str">
        <f t="shared" si="13"/>
        <v>film &amp; video</v>
      </c>
      <c r="V150" t="str">
        <f t="shared" si="14"/>
        <v>science fiction</v>
      </c>
    </row>
    <row r="151" spans="1:22" ht="60" x14ac:dyDescent="0.25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v>41998.333333333328</v>
      </c>
      <c r="K151">
        <v>1416888470</v>
      </c>
      <c r="L151">
        <f t="shared" si="11"/>
        <v>2014</v>
      </c>
      <c r="M151" t="str">
        <f t="shared" si="12"/>
        <v>Nov</v>
      </c>
      <c r="N151" s="13">
        <v>41968.172106481477</v>
      </c>
      <c r="O151" t="b">
        <v>0</v>
      </c>
      <c r="P151">
        <v>6</v>
      </c>
      <c r="Q151" t="b">
        <v>0</v>
      </c>
      <c r="R151" t="s">
        <v>8267</v>
      </c>
      <c r="S151" s="4">
        <f t="shared" si="10"/>
        <v>0.92</v>
      </c>
      <c r="U151" t="str">
        <f t="shared" si="13"/>
        <v>film &amp; video</v>
      </c>
      <c r="V151" t="str">
        <f t="shared" si="14"/>
        <v>science fiction</v>
      </c>
    </row>
    <row r="152" spans="1:22" ht="45" x14ac:dyDescent="0.25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v>42150.161828703705</v>
      </c>
      <c r="K152">
        <v>1427428382</v>
      </c>
      <c r="L152">
        <f t="shared" si="11"/>
        <v>2015</v>
      </c>
      <c r="M152" t="str">
        <f t="shared" si="12"/>
        <v>Mar</v>
      </c>
      <c r="N152" s="13">
        <v>42090.161828703705</v>
      </c>
      <c r="O152" t="b">
        <v>0</v>
      </c>
      <c r="P152">
        <v>67</v>
      </c>
      <c r="Q152" t="b">
        <v>0</v>
      </c>
      <c r="R152" t="s">
        <v>8267</v>
      </c>
      <c r="S152" s="4">
        <f t="shared" si="10"/>
        <v>23.163076923076922</v>
      </c>
      <c r="U152" t="str">
        <f t="shared" si="13"/>
        <v>film &amp; video</v>
      </c>
      <c r="V152" t="str">
        <f t="shared" si="14"/>
        <v>science fiction</v>
      </c>
    </row>
    <row r="153" spans="1:22" ht="60" x14ac:dyDescent="0.25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v>42173.550821759258</v>
      </c>
      <c r="K153">
        <v>1429449191</v>
      </c>
      <c r="L153">
        <f t="shared" si="11"/>
        <v>2015</v>
      </c>
      <c r="M153" t="str">
        <f t="shared" si="12"/>
        <v>Apr</v>
      </c>
      <c r="N153" s="13">
        <v>42113.550821759258</v>
      </c>
      <c r="O153" t="b">
        <v>0</v>
      </c>
      <c r="P153">
        <v>5</v>
      </c>
      <c r="Q153" t="b">
        <v>0</v>
      </c>
      <c r="R153" t="s">
        <v>8267</v>
      </c>
      <c r="S153" s="4">
        <f t="shared" si="10"/>
        <v>5.6000000000000001E-2</v>
      </c>
      <c r="U153" t="str">
        <f t="shared" si="13"/>
        <v>film &amp; video</v>
      </c>
      <c r="V153" t="str">
        <f t="shared" si="14"/>
        <v>science fiction</v>
      </c>
    </row>
    <row r="154" spans="1:22" ht="30" x14ac:dyDescent="0.25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v>41905.077546296299</v>
      </c>
      <c r="K154">
        <v>1408845100</v>
      </c>
      <c r="L154">
        <f t="shared" si="11"/>
        <v>2014</v>
      </c>
      <c r="M154" t="str">
        <f t="shared" si="12"/>
        <v>Aug</v>
      </c>
      <c r="N154" s="13">
        <v>41875.077546296299</v>
      </c>
      <c r="O154" t="b">
        <v>0</v>
      </c>
      <c r="P154">
        <v>2</v>
      </c>
      <c r="Q154" t="b">
        <v>0</v>
      </c>
      <c r="R154" t="s">
        <v>8267</v>
      </c>
      <c r="S154" s="4">
        <f t="shared" si="10"/>
        <v>7.8947368421052634E-3</v>
      </c>
      <c r="U154" t="str">
        <f t="shared" si="13"/>
        <v>film &amp; video</v>
      </c>
      <c r="V154" t="str">
        <f t="shared" si="14"/>
        <v>science fiction</v>
      </c>
    </row>
    <row r="155" spans="1:22" ht="45" x14ac:dyDescent="0.25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v>41975.627824074079</v>
      </c>
      <c r="K155">
        <v>1413900244</v>
      </c>
      <c r="L155">
        <f t="shared" si="11"/>
        <v>2014</v>
      </c>
      <c r="M155" t="str">
        <f t="shared" si="12"/>
        <v>Oct</v>
      </c>
      <c r="N155" s="13">
        <v>41933.586157407408</v>
      </c>
      <c r="O155" t="b">
        <v>0</v>
      </c>
      <c r="P155">
        <v>10</v>
      </c>
      <c r="Q155" t="b">
        <v>0</v>
      </c>
      <c r="R155" t="s">
        <v>8267</v>
      </c>
      <c r="S155" s="4">
        <f t="shared" si="10"/>
        <v>0.71799999999999997</v>
      </c>
      <c r="U155" t="str">
        <f t="shared" si="13"/>
        <v>film &amp; video</v>
      </c>
      <c r="V155" t="str">
        <f t="shared" si="14"/>
        <v>science fiction</v>
      </c>
    </row>
    <row r="156" spans="1:22" ht="45" x14ac:dyDescent="0.25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v>42158.547395833331</v>
      </c>
      <c r="K156">
        <v>1429621695</v>
      </c>
      <c r="L156">
        <f t="shared" si="11"/>
        <v>2015</v>
      </c>
      <c r="M156" t="str">
        <f t="shared" si="12"/>
        <v>Apr</v>
      </c>
      <c r="N156" s="13">
        <v>42115.547395833331</v>
      </c>
      <c r="O156" t="b">
        <v>0</v>
      </c>
      <c r="P156">
        <v>3</v>
      </c>
      <c r="Q156" t="b">
        <v>0</v>
      </c>
      <c r="R156" t="s">
        <v>8267</v>
      </c>
      <c r="S156" s="4">
        <f t="shared" si="10"/>
        <v>2.6666666666666665</v>
      </c>
      <c r="U156" t="str">
        <f t="shared" si="13"/>
        <v>film &amp; video</v>
      </c>
      <c r="V156" t="str">
        <f t="shared" si="14"/>
        <v>science fiction</v>
      </c>
    </row>
    <row r="157" spans="1:22" ht="60" x14ac:dyDescent="0.25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v>42208.559432870374</v>
      </c>
      <c r="K157">
        <v>1434201935</v>
      </c>
      <c r="L157">
        <f t="shared" si="11"/>
        <v>2015</v>
      </c>
      <c r="M157" t="str">
        <f t="shared" si="12"/>
        <v>Jun</v>
      </c>
      <c r="N157" s="13">
        <v>42168.559432870374</v>
      </c>
      <c r="O157" t="b">
        <v>0</v>
      </c>
      <c r="P157">
        <v>4</v>
      </c>
      <c r="Q157" t="b">
        <v>0</v>
      </c>
      <c r="R157" t="s">
        <v>8267</v>
      </c>
      <c r="S157" s="4">
        <f t="shared" si="10"/>
        <v>6.0000000000000001E-3</v>
      </c>
      <c r="U157" t="str">
        <f t="shared" si="13"/>
        <v>film &amp; video</v>
      </c>
      <c r="V157" t="str">
        <f t="shared" si="14"/>
        <v>science fiction</v>
      </c>
    </row>
    <row r="158" spans="1:22" ht="60" x14ac:dyDescent="0.25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v>41854.124953703707</v>
      </c>
      <c r="K158">
        <v>1401850796</v>
      </c>
      <c r="L158">
        <f t="shared" si="11"/>
        <v>2014</v>
      </c>
      <c r="M158" t="str">
        <f t="shared" si="12"/>
        <v>Jun</v>
      </c>
      <c r="N158" s="13">
        <v>41794.124953703707</v>
      </c>
      <c r="O158" t="b">
        <v>0</v>
      </c>
      <c r="P158">
        <v>15</v>
      </c>
      <c r="Q158" t="b">
        <v>0</v>
      </c>
      <c r="R158" t="s">
        <v>8267</v>
      </c>
      <c r="S158" s="4">
        <f t="shared" si="10"/>
        <v>5.0999999999999996</v>
      </c>
      <c r="U158" t="str">
        <f t="shared" si="13"/>
        <v>film &amp; video</v>
      </c>
      <c r="V158" t="str">
        <f t="shared" si="14"/>
        <v>science fiction</v>
      </c>
    </row>
    <row r="159" spans="1:22" ht="45" x14ac:dyDescent="0.25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v>42426.911712962959</v>
      </c>
      <c r="K159">
        <v>1453931572</v>
      </c>
      <c r="L159">
        <f t="shared" si="11"/>
        <v>2016</v>
      </c>
      <c r="M159" t="str">
        <f t="shared" si="12"/>
        <v>Jan</v>
      </c>
      <c r="N159" s="13">
        <v>42396.911712962959</v>
      </c>
      <c r="O159" t="b">
        <v>0</v>
      </c>
      <c r="P159">
        <v>2</v>
      </c>
      <c r="Q159" t="b">
        <v>0</v>
      </c>
      <c r="R159" t="s">
        <v>8267</v>
      </c>
      <c r="S159" s="4">
        <f t="shared" si="10"/>
        <v>0.26711185308848079</v>
      </c>
      <c r="U159" t="str">
        <f t="shared" si="13"/>
        <v>film &amp; video</v>
      </c>
      <c r="V159" t="str">
        <f t="shared" si="14"/>
        <v>science fiction</v>
      </c>
    </row>
    <row r="160" spans="1:22" ht="60" x14ac:dyDescent="0.25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v>41934.07671296296</v>
      </c>
      <c r="K160">
        <v>1411350628</v>
      </c>
      <c r="L160">
        <f t="shared" si="11"/>
        <v>2014</v>
      </c>
      <c r="M160" t="str">
        <f t="shared" si="12"/>
        <v>Sep</v>
      </c>
      <c r="N160" s="13">
        <v>41904.07671296296</v>
      </c>
      <c r="O160" t="b">
        <v>0</v>
      </c>
      <c r="P160">
        <v>0</v>
      </c>
      <c r="Q160" t="b">
        <v>0</v>
      </c>
      <c r="R160" t="s">
        <v>8267</v>
      </c>
      <c r="S160" s="4">
        <f t="shared" si="10"/>
        <v>0</v>
      </c>
      <c r="U160" t="str">
        <f t="shared" si="13"/>
        <v>film &amp; video</v>
      </c>
      <c r="V160" t="str">
        <f t="shared" si="14"/>
        <v>science fiction</v>
      </c>
    </row>
    <row r="161" spans="1:22" ht="60" x14ac:dyDescent="0.25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v>42554.434548611112</v>
      </c>
      <c r="K161">
        <v>1464085545</v>
      </c>
      <c r="L161">
        <f t="shared" si="11"/>
        <v>2016</v>
      </c>
      <c r="M161" t="str">
        <f t="shared" si="12"/>
        <v>May</v>
      </c>
      <c r="N161" s="13">
        <v>42514.434548611112</v>
      </c>
      <c r="O161" t="b">
        <v>0</v>
      </c>
      <c r="P161">
        <v>1</v>
      </c>
      <c r="Q161" t="b">
        <v>0</v>
      </c>
      <c r="R161" t="s">
        <v>8267</v>
      </c>
      <c r="S161" s="4">
        <f t="shared" si="10"/>
        <v>2E-3</v>
      </c>
      <c r="U161" t="str">
        <f t="shared" si="13"/>
        <v>film &amp; video</v>
      </c>
      <c r="V161" t="str">
        <f t="shared" si="14"/>
        <v>science fiction</v>
      </c>
    </row>
    <row r="162" spans="1:22" ht="60" x14ac:dyDescent="0.25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v>42231.913090277783</v>
      </c>
      <c r="K162">
        <v>1434491691</v>
      </c>
      <c r="L162">
        <f t="shared" si="11"/>
        <v>2015</v>
      </c>
      <c r="M162" t="str">
        <f t="shared" si="12"/>
        <v>Jun</v>
      </c>
      <c r="N162" s="13">
        <v>42171.913090277783</v>
      </c>
      <c r="O162" t="b">
        <v>0</v>
      </c>
      <c r="P162">
        <v>0</v>
      </c>
      <c r="Q162" t="b">
        <v>0</v>
      </c>
      <c r="R162" t="s">
        <v>8268</v>
      </c>
      <c r="S162" s="4">
        <f t="shared" si="10"/>
        <v>0</v>
      </c>
      <c r="U162" t="str">
        <f t="shared" si="13"/>
        <v>film &amp; video</v>
      </c>
      <c r="V162" t="str">
        <f t="shared" si="14"/>
        <v>drama</v>
      </c>
    </row>
    <row r="163" spans="1:22" ht="60" x14ac:dyDescent="0.25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v>41822.687442129631</v>
      </c>
      <c r="K163">
        <v>1401726595</v>
      </c>
      <c r="L163">
        <f t="shared" si="11"/>
        <v>2014</v>
      </c>
      <c r="M163" t="str">
        <f t="shared" si="12"/>
        <v>Jun</v>
      </c>
      <c r="N163" s="13">
        <v>41792.687442129631</v>
      </c>
      <c r="O163" t="b">
        <v>0</v>
      </c>
      <c r="P163">
        <v>1</v>
      </c>
      <c r="Q163" t="b">
        <v>0</v>
      </c>
      <c r="R163" t="s">
        <v>8268</v>
      </c>
      <c r="S163" s="4">
        <f t="shared" si="10"/>
        <v>0.01</v>
      </c>
      <c r="U163" t="str">
        <f t="shared" si="13"/>
        <v>film &amp; video</v>
      </c>
      <c r="V163" t="str">
        <f t="shared" si="14"/>
        <v>drama</v>
      </c>
    </row>
    <row r="164" spans="1:22" ht="45" x14ac:dyDescent="0.25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v>41867.987500000003</v>
      </c>
      <c r="K164">
        <v>1405393356</v>
      </c>
      <c r="L164">
        <f t="shared" si="11"/>
        <v>2014</v>
      </c>
      <c r="M164" t="str">
        <f t="shared" si="12"/>
        <v>Jul</v>
      </c>
      <c r="N164" s="13">
        <v>41835.126805555556</v>
      </c>
      <c r="O164" t="b">
        <v>0</v>
      </c>
      <c r="P164">
        <v>10</v>
      </c>
      <c r="Q164" t="b">
        <v>0</v>
      </c>
      <c r="R164" t="s">
        <v>8268</v>
      </c>
      <c r="S164" s="4">
        <f t="shared" si="10"/>
        <v>15.535714285714286</v>
      </c>
      <c r="U164" t="str">
        <f t="shared" si="13"/>
        <v>film &amp; video</v>
      </c>
      <c r="V164" t="str">
        <f t="shared" si="14"/>
        <v>drama</v>
      </c>
    </row>
    <row r="165" spans="1:22" ht="60" x14ac:dyDescent="0.25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v>42278</v>
      </c>
      <c r="K165">
        <v>1440716654</v>
      </c>
      <c r="L165">
        <f t="shared" si="11"/>
        <v>2015</v>
      </c>
      <c r="M165" t="str">
        <f t="shared" si="12"/>
        <v>Aug</v>
      </c>
      <c r="N165" s="13">
        <v>42243.961273148147</v>
      </c>
      <c r="O165" t="b">
        <v>0</v>
      </c>
      <c r="P165">
        <v>0</v>
      </c>
      <c r="Q165" t="b">
        <v>0</v>
      </c>
      <c r="R165" t="s">
        <v>8268</v>
      </c>
      <c r="S165" s="4">
        <f t="shared" si="10"/>
        <v>0</v>
      </c>
      <c r="U165" t="str">
        <f t="shared" si="13"/>
        <v>film &amp; video</v>
      </c>
      <c r="V165" t="str">
        <f t="shared" si="14"/>
        <v>drama</v>
      </c>
    </row>
    <row r="166" spans="1:22" ht="60" x14ac:dyDescent="0.25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v>41901.762743055559</v>
      </c>
      <c r="K166">
        <v>1405966701</v>
      </c>
      <c r="L166">
        <f t="shared" si="11"/>
        <v>2014</v>
      </c>
      <c r="M166" t="str">
        <f t="shared" si="12"/>
        <v>Jul</v>
      </c>
      <c r="N166" s="13">
        <v>41841.762743055559</v>
      </c>
      <c r="O166" t="b">
        <v>0</v>
      </c>
      <c r="P166">
        <v>7</v>
      </c>
      <c r="Q166" t="b">
        <v>0</v>
      </c>
      <c r="R166" t="s">
        <v>8268</v>
      </c>
      <c r="S166" s="4">
        <f t="shared" si="10"/>
        <v>0.53333333333333333</v>
      </c>
      <c r="U166" t="str">
        <f t="shared" si="13"/>
        <v>film &amp; video</v>
      </c>
      <c r="V166" t="str">
        <f t="shared" si="14"/>
        <v>drama</v>
      </c>
    </row>
    <row r="167" spans="1:22" ht="30" x14ac:dyDescent="0.25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v>42381.658842592587</v>
      </c>
      <c r="K167">
        <v>1450021724</v>
      </c>
      <c r="L167">
        <f t="shared" si="11"/>
        <v>2015</v>
      </c>
      <c r="M167" t="str">
        <f t="shared" si="12"/>
        <v>Dec</v>
      </c>
      <c r="N167" s="13">
        <v>42351.658842592587</v>
      </c>
      <c r="O167" t="b">
        <v>0</v>
      </c>
      <c r="P167">
        <v>0</v>
      </c>
      <c r="Q167" t="b">
        <v>0</v>
      </c>
      <c r="R167" t="s">
        <v>8268</v>
      </c>
      <c r="S167" s="4">
        <f t="shared" si="10"/>
        <v>0</v>
      </c>
      <c r="U167" t="str">
        <f t="shared" si="13"/>
        <v>film &amp; video</v>
      </c>
      <c r="V167" t="str">
        <f t="shared" si="14"/>
        <v>drama</v>
      </c>
    </row>
    <row r="168" spans="1:22" ht="45" x14ac:dyDescent="0.25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v>42751.075949074075</v>
      </c>
      <c r="K168">
        <v>1481939362</v>
      </c>
      <c r="L168">
        <f t="shared" si="11"/>
        <v>2016</v>
      </c>
      <c r="M168" t="str">
        <f t="shared" si="12"/>
        <v>Dec</v>
      </c>
      <c r="N168" s="13">
        <v>42721.075949074075</v>
      </c>
      <c r="O168" t="b">
        <v>0</v>
      </c>
      <c r="P168">
        <v>1</v>
      </c>
      <c r="Q168" t="b">
        <v>0</v>
      </c>
      <c r="R168" t="s">
        <v>8268</v>
      </c>
      <c r="S168" s="4">
        <f t="shared" si="10"/>
        <v>60</v>
      </c>
      <c r="U168" t="str">
        <f t="shared" si="13"/>
        <v>film &amp; video</v>
      </c>
      <c r="V168" t="str">
        <f t="shared" si="14"/>
        <v>drama</v>
      </c>
    </row>
    <row r="169" spans="1:22" ht="45" x14ac:dyDescent="0.25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v>42220.927488425921</v>
      </c>
      <c r="K169">
        <v>1433542535</v>
      </c>
      <c r="L169">
        <f t="shared" si="11"/>
        <v>2015</v>
      </c>
      <c r="M169" t="str">
        <f t="shared" si="12"/>
        <v>Jun</v>
      </c>
      <c r="N169" s="13">
        <v>42160.927488425921</v>
      </c>
      <c r="O169" t="b">
        <v>0</v>
      </c>
      <c r="P169">
        <v>2</v>
      </c>
      <c r="Q169" t="b">
        <v>0</v>
      </c>
      <c r="R169" t="s">
        <v>8268</v>
      </c>
      <c r="S169" s="4">
        <f t="shared" si="10"/>
        <v>0.01</v>
      </c>
      <c r="U169" t="str">
        <f t="shared" si="13"/>
        <v>film &amp; video</v>
      </c>
      <c r="V169" t="str">
        <f t="shared" si="14"/>
        <v>drama</v>
      </c>
    </row>
    <row r="170" spans="1:22" ht="60" x14ac:dyDescent="0.25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v>42082.793634259258</v>
      </c>
      <c r="K170">
        <v>1424203370</v>
      </c>
      <c r="L170">
        <f t="shared" si="11"/>
        <v>2015</v>
      </c>
      <c r="M170" t="str">
        <f t="shared" si="12"/>
        <v>Feb</v>
      </c>
      <c r="N170" s="13">
        <v>42052.83530092593</v>
      </c>
      <c r="O170" t="b">
        <v>0</v>
      </c>
      <c r="P170">
        <v>3</v>
      </c>
      <c r="Q170" t="b">
        <v>0</v>
      </c>
      <c r="R170" t="s">
        <v>8268</v>
      </c>
      <c r="S170" s="4">
        <f t="shared" si="10"/>
        <v>4.0625</v>
      </c>
      <c r="U170" t="str">
        <f t="shared" si="13"/>
        <v>film &amp; video</v>
      </c>
      <c r="V170" t="str">
        <f t="shared" si="14"/>
        <v>drama</v>
      </c>
    </row>
    <row r="171" spans="1:22" ht="60" x14ac:dyDescent="0.25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v>41930.505312499998</v>
      </c>
      <c r="K171">
        <v>1411042059</v>
      </c>
      <c r="L171">
        <f t="shared" si="11"/>
        <v>2014</v>
      </c>
      <c r="M171" t="str">
        <f t="shared" si="12"/>
        <v>Sep</v>
      </c>
      <c r="N171" s="13">
        <v>41900.505312499998</v>
      </c>
      <c r="O171" t="b">
        <v>0</v>
      </c>
      <c r="P171">
        <v>10</v>
      </c>
      <c r="Q171" t="b">
        <v>0</v>
      </c>
      <c r="R171" t="s">
        <v>8268</v>
      </c>
      <c r="S171" s="4">
        <f t="shared" si="10"/>
        <v>22.4</v>
      </c>
      <c r="U171" t="str">
        <f t="shared" si="13"/>
        <v>film &amp; video</v>
      </c>
      <c r="V171" t="str">
        <f t="shared" si="14"/>
        <v>drama</v>
      </c>
    </row>
    <row r="172" spans="1:22" ht="60" x14ac:dyDescent="0.25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v>42246.227777777778</v>
      </c>
      <c r="K172">
        <v>1438385283</v>
      </c>
      <c r="L172">
        <f t="shared" si="11"/>
        <v>2015</v>
      </c>
      <c r="M172" t="str">
        <f t="shared" si="12"/>
        <v>Jul</v>
      </c>
      <c r="N172" s="13">
        <v>42216.977812500001</v>
      </c>
      <c r="O172" t="b">
        <v>0</v>
      </c>
      <c r="P172">
        <v>10</v>
      </c>
      <c r="Q172" t="b">
        <v>0</v>
      </c>
      <c r="R172" t="s">
        <v>8268</v>
      </c>
      <c r="S172" s="4">
        <f t="shared" si="10"/>
        <v>3.25</v>
      </c>
      <c r="U172" t="str">
        <f t="shared" si="13"/>
        <v>film &amp; video</v>
      </c>
      <c r="V172" t="str">
        <f t="shared" si="14"/>
        <v>drama</v>
      </c>
    </row>
    <row r="173" spans="1:22" ht="45" x14ac:dyDescent="0.25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v>42594.180717592593</v>
      </c>
      <c r="K173">
        <v>1465791614</v>
      </c>
      <c r="L173">
        <f t="shared" si="11"/>
        <v>2016</v>
      </c>
      <c r="M173" t="str">
        <f t="shared" si="12"/>
        <v>Jun</v>
      </c>
      <c r="N173" s="13">
        <v>42534.180717592593</v>
      </c>
      <c r="O173" t="b">
        <v>0</v>
      </c>
      <c r="P173">
        <v>1</v>
      </c>
      <c r="Q173" t="b">
        <v>0</v>
      </c>
      <c r="R173" t="s">
        <v>8268</v>
      </c>
      <c r="S173" s="4">
        <f t="shared" si="10"/>
        <v>2E-3</v>
      </c>
      <c r="U173" t="str">
        <f t="shared" si="13"/>
        <v>film &amp; video</v>
      </c>
      <c r="V173" t="str">
        <f t="shared" si="14"/>
        <v>drama</v>
      </c>
    </row>
    <row r="174" spans="1:22" ht="45" x14ac:dyDescent="0.25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v>42082.353275462956</v>
      </c>
      <c r="K174">
        <v>1423733323</v>
      </c>
      <c r="L174">
        <f t="shared" si="11"/>
        <v>2015</v>
      </c>
      <c r="M174" t="str">
        <f t="shared" si="12"/>
        <v>Feb</v>
      </c>
      <c r="N174" s="13">
        <v>42047.394942129627</v>
      </c>
      <c r="O174" t="b">
        <v>0</v>
      </c>
      <c r="P174">
        <v>0</v>
      </c>
      <c r="Q174" t="b">
        <v>0</v>
      </c>
      <c r="R174" t="s">
        <v>8268</v>
      </c>
      <c r="S174" s="4">
        <f t="shared" si="10"/>
        <v>0</v>
      </c>
      <c r="U174" t="str">
        <f t="shared" si="13"/>
        <v>film &amp; video</v>
      </c>
      <c r="V174" t="str">
        <f t="shared" si="14"/>
        <v>drama</v>
      </c>
    </row>
    <row r="175" spans="1:22" ht="45" x14ac:dyDescent="0.25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v>42063.573009259257</v>
      </c>
      <c r="K175">
        <v>1422539108</v>
      </c>
      <c r="L175">
        <f t="shared" si="11"/>
        <v>2015</v>
      </c>
      <c r="M175" t="str">
        <f t="shared" si="12"/>
        <v>Jan</v>
      </c>
      <c r="N175" s="13">
        <v>42033.573009259257</v>
      </c>
      <c r="O175" t="b">
        <v>0</v>
      </c>
      <c r="P175">
        <v>0</v>
      </c>
      <c r="Q175" t="b">
        <v>0</v>
      </c>
      <c r="R175" t="s">
        <v>8268</v>
      </c>
      <c r="S175" s="4">
        <f t="shared" si="10"/>
        <v>0</v>
      </c>
      <c r="U175" t="str">
        <f t="shared" si="13"/>
        <v>film &amp; video</v>
      </c>
      <c r="V175" t="str">
        <f t="shared" si="14"/>
        <v>drama</v>
      </c>
    </row>
    <row r="176" spans="1:22" ht="60" x14ac:dyDescent="0.25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v>42132.758981481486</v>
      </c>
      <c r="K176">
        <v>1425924776</v>
      </c>
      <c r="L176">
        <f t="shared" si="11"/>
        <v>2015</v>
      </c>
      <c r="M176" t="str">
        <f t="shared" si="12"/>
        <v>Mar</v>
      </c>
      <c r="N176" s="13">
        <v>42072.758981481486</v>
      </c>
      <c r="O176" t="b">
        <v>0</v>
      </c>
      <c r="P176">
        <v>0</v>
      </c>
      <c r="Q176" t="b">
        <v>0</v>
      </c>
      <c r="R176" t="s">
        <v>8268</v>
      </c>
      <c r="S176" s="4">
        <f t="shared" si="10"/>
        <v>0</v>
      </c>
      <c r="U176" t="str">
        <f t="shared" si="13"/>
        <v>film &amp; video</v>
      </c>
      <c r="V176" t="str">
        <f t="shared" si="14"/>
        <v>drama</v>
      </c>
    </row>
    <row r="177" spans="1:22" ht="60" x14ac:dyDescent="0.25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v>41880.777905092589</v>
      </c>
      <c r="K177">
        <v>1407177611</v>
      </c>
      <c r="L177">
        <f t="shared" si="11"/>
        <v>2014</v>
      </c>
      <c r="M177" t="str">
        <f t="shared" si="12"/>
        <v>Aug</v>
      </c>
      <c r="N177" s="13">
        <v>41855.777905092589</v>
      </c>
      <c r="O177" t="b">
        <v>0</v>
      </c>
      <c r="P177">
        <v>26</v>
      </c>
      <c r="Q177" t="b">
        <v>0</v>
      </c>
      <c r="R177" t="s">
        <v>8268</v>
      </c>
      <c r="S177" s="4">
        <f t="shared" si="10"/>
        <v>6.4850000000000003</v>
      </c>
      <c r="U177" t="str">
        <f t="shared" si="13"/>
        <v>film &amp; video</v>
      </c>
      <c r="V177" t="str">
        <f t="shared" si="14"/>
        <v>drama</v>
      </c>
    </row>
    <row r="178" spans="1:22" ht="60" x14ac:dyDescent="0.25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v>42221.824062500003</v>
      </c>
      <c r="K178">
        <v>1436211999</v>
      </c>
      <c r="L178">
        <f t="shared" si="11"/>
        <v>2015</v>
      </c>
      <c r="M178" t="str">
        <f t="shared" si="12"/>
        <v>Jul</v>
      </c>
      <c r="N178" s="13">
        <v>42191.824062500003</v>
      </c>
      <c r="O178" t="b">
        <v>0</v>
      </c>
      <c r="P178">
        <v>0</v>
      </c>
      <c r="Q178" t="b">
        <v>0</v>
      </c>
      <c r="R178" t="s">
        <v>8268</v>
      </c>
      <c r="S178" s="4">
        <f t="shared" si="10"/>
        <v>0</v>
      </c>
      <c r="U178" t="str">
        <f t="shared" si="13"/>
        <v>film &amp; video</v>
      </c>
      <c r="V178" t="str">
        <f t="shared" si="14"/>
        <v>drama</v>
      </c>
    </row>
    <row r="179" spans="1:22" ht="30" x14ac:dyDescent="0.25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v>42087.00608796296</v>
      </c>
      <c r="K179">
        <v>1425690526</v>
      </c>
      <c r="L179">
        <f t="shared" si="11"/>
        <v>2015</v>
      </c>
      <c r="M179" t="str">
        <f t="shared" si="12"/>
        <v>Mar</v>
      </c>
      <c r="N179" s="13">
        <v>42070.047754629632</v>
      </c>
      <c r="O179" t="b">
        <v>0</v>
      </c>
      <c r="P179">
        <v>7</v>
      </c>
      <c r="Q179" t="b">
        <v>0</v>
      </c>
      <c r="R179" t="s">
        <v>8268</v>
      </c>
      <c r="S179" s="4">
        <f t="shared" si="10"/>
        <v>40</v>
      </c>
      <c r="U179" t="str">
        <f t="shared" si="13"/>
        <v>film &amp; video</v>
      </c>
      <c r="V179" t="str">
        <f t="shared" si="14"/>
        <v>drama</v>
      </c>
    </row>
    <row r="180" spans="1:22" ht="45" x14ac:dyDescent="0.25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v>42334.997048611112</v>
      </c>
      <c r="K180">
        <v>1445986545</v>
      </c>
      <c r="L180">
        <f t="shared" si="11"/>
        <v>2015</v>
      </c>
      <c r="M180" t="str">
        <f t="shared" si="12"/>
        <v>Oct</v>
      </c>
      <c r="N180" s="13">
        <v>42304.955381944441</v>
      </c>
      <c r="O180" t="b">
        <v>0</v>
      </c>
      <c r="P180">
        <v>0</v>
      </c>
      <c r="Q180" t="b">
        <v>0</v>
      </c>
      <c r="R180" t="s">
        <v>8268</v>
      </c>
      <c r="S180" s="4">
        <f t="shared" si="10"/>
        <v>0</v>
      </c>
      <c r="U180" t="str">
        <f t="shared" si="13"/>
        <v>film &amp; video</v>
      </c>
      <c r="V180" t="str">
        <f t="shared" si="14"/>
        <v>drama</v>
      </c>
    </row>
    <row r="181" spans="1:22" ht="30" x14ac:dyDescent="0.25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v>42433.080497685187</v>
      </c>
      <c r="K181">
        <v>1454464555</v>
      </c>
      <c r="L181">
        <f t="shared" si="11"/>
        <v>2016</v>
      </c>
      <c r="M181" t="str">
        <f t="shared" si="12"/>
        <v>Feb</v>
      </c>
      <c r="N181" s="13">
        <v>42403.080497685187</v>
      </c>
      <c r="O181" t="b">
        <v>0</v>
      </c>
      <c r="P181">
        <v>2</v>
      </c>
      <c r="Q181" t="b">
        <v>0</v>
      </c>
      <c r="R181" t="s">
        <v>8268</v>
      </c>
      <c r="S181" s="4">
        <f t="shared" si="10"/>
        <v>20</v>
      </c>
      <c r="U181" t="str">
        <f t="shared" si="13"/>
        <v>film &amp; video</v>
      </c>
      <c r="V181" t="str">
        <f t="shared" si="14"/>
        <v>drama</v>
      </c>
    </row>
    <row r="182" spans="1:22" ht="45" x14ac:dyDescent="0.25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v>42107.791666666672</v>
      </c>
      <c r="K182">
        <v>1425512843</v>
      </c>
      <c r="L182">
        <f t="shared" si="11"/>
        <v>2015</v>
      </c>
      <c r="M182" t="str">
        <f t="shared" si="12"/>
        <v>Mar</v>
      </c>
      <c r="N182" s="13">
        <v>42067.991238425922</v>
      </c>
      <c r="O182" t="b">
        <v>0</v>
      </c>
      <c r="P182">
        <v>13</v>
      </c>
      <c r="Q182" t="b">
        <v>0</v>
      </c>
      <c r="R182" t="s">
        <v>8268</v>
      </c>
      <c r="S182" s="4">
        <f t="shared" si="10"/>
        <v>33.416666666666664</v>
      </c>
      <c r="U182" t="str">
        <f t="shared" si="13"/>
        <v>film &amp; video</v>
      </c>
      <c r="V182" t="str">
        <f t="shared" si="14"/>
        <v>drama</v>
      </c>
    </row>
    <row r="183" spans="1:22" ht="60" x14ac:dyDescent="0.25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v>42177.741840277777</v>
      </c>
      <c r="K183">
        <v>1432403295</v>
      </c>
      <c r="L183">
        <f t="shared" si="11"/>
        <v>2015</v>
      </c>
      <c r="M183" t="str">
        <f t="shared" si="12"/>
        <v>May</v>
      </c>
      <c r="N183" s="13">
        <v>42147.741840277777</v>
      </c>
      <c r="O183" t="b">
        <v>0</v>
      </c>
      <c r="P183">
        <v>4</v>
      </c>
      <c r="Q183" t="b">
        <v>0</v>
      </c>
      <c r="R183" t="s">
        <v>8268</v>
      </c>
      <c r="S183" s="4">
        <f t="shared" si="10"/>
        <v>21.092608822670172</v>
      </c>
      <c r="U183" t="str">
        <f t="shared" si="13"/>
        <v>film &amp; video</v>
      </c>
      <c r="V183" t="str">
        <f t="shared" si="14"/>
        <v>drama</v>
      </c>
    </row>
    <row r="184" spans="1:22" ht="60" x14ac:dyDescent="0.25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v>42742.011944444443</v>
      </c>
      <c r="K184">
        <v>1481156232</v>
      </c>
      <c r="L184">
        <f t="shared" si="11"/>
        <v>2016</v>
      </c>
      <c r="M184" t="str">
        <f t="shared" si="12"/>
        <v>Dec</v>
      </c>
      <c r="N184" s="13">
        <v>42712.011944444443</v>
      </c>
      <c r="O184" t="b">
        <v>0</v>
      </c>
      <c r="P184">
        <v>0</v>
      </c>
      <c r="Q184" t="b">
        <v>0</v>
      </c>
      <c r="R184" t="s">
        <v>8268</v>
      </c>
      <c r="S184" s="4">
        <f t="shared" si="10"/>
        <v>0</v>
      </c>
      <c r="U184" t="str">
        <f t="shared" si="13"/>
        <v>film &amp; video</v>
      </c>
      <c r="V184" t="str">
        <f t="shared" si="14"/>
        <v>drama</v>
      </c>
    </row>
    <row r="185" spans="1:22" x14ac:dyDescent="0.25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v>41969.851967592593</v>
      </c>
      <c r="K185">
        <v>1414438010</v>
      </c>
      <c r="L185">
        <f t="shared" si="11"/>
        <v>2014</v>
      </c>
      <c r="M185" t="str">
        <f t="shared" si="12"/>
        <v>Oct</v>
      </c>
      <c r="N185" s="13">
        <v>41939.810300925928</v>
      </c>
      <c r="O185" t="b">
        <v>0</v>
      </c>
      <c r="P185">
        <v>12</v>
      </c>
      <c r="Q185" t="b">
        <v>0</v>
      </c>
      <c r="R185" t="s">
        <v>8268</v>
      </c>
      <c r="S185" s="4">
        <f t="shared" si="10"/>
        <v>35.856000000000002</v>
      </c>
      <c r="U185" t="str">
        <f t="shared" si="13"/>
        <v>film &amp; video</v>
      </c>
      <c r="V185" t="str">
        <f t="shared" si="14"/>
        <v>drama</v>
      </c>
    </row>
    <row r="186" spans="1:22" ht="60" x14ac:dyDescent="0.25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v>41883.165972222225</v>
      </c>
      <c r="K186">
        <v>1404586762</v>
      </c>
      <c r="L186">
        <f t="shared" si="11"/>
        <v>2014</v>
      </c>
      <c r="M186" t="str">
        <f t="shared" si="12"/>
        <v>Jul</v>
      </c>
      <c r="N186" s="13">
        <v>41825.791226851856</v>
      </c>
      <c r="O186" t="b">
        <v>0</v>
      </c>
      <c r="P186">
        <v>2</v>
      </c>
      <c r="Q186" t="b">
        <v>0</v>
      </c>
      <c r="R186" t="s">
        <v>8268</v>
      </c>
      <c r="S186" s="4">
        <f t="shared" si="10"/>
        <v>3.4</v>
      </c>
      <c r="U186" t="str">
        <f t="shared" si="13"/>
        <v>film &amp; video</v>
      </c>
      <c r="V186" t="str">
        <f t="shared" si="14"/>
        <v>drama</v>
      </c>
    </row>
    <row r="187" spans="1:22" x14ac:dyDescent="0.25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v>42600.91133101852</v>
      </c>
      <c r="K187">
        <v>1468965139</v>
      </c>
      <c r="L187">
        <f t="shared" si="11"/>
        <v>2016</v>
      </c>
      <c r="M187" t="str">
        <f t="shared" si="12"/>
        <v>Jul</v>
      </c>
      <c r="N187" s="13">
        <v>42570.91133101852</v>
      </c>
      <c r="O187" t="b">
        <v>0</v>
      </c>
      <c r="P187">
        <v>10</v>
      </c>
      <c r="Q187" t="b">
        <v>0</v>
      </c>
      <c r="R187" t="s">
        <v>8268</v>
      </c>
      <c r="S187" s="4">
        <f t="shared" si="10"/>
        <v>5.5</v>
      </c>
      <c r="U187" t="str">
        <f t="shared" si="13"/>
        <v>film &amp; video</v>
      </c>
      <c r="V187" t="str">
        <f t="shared" si="14"/>
        <v>drama</v>
      </c>
    </row>
    <row r="188" spans="1:22" ht="60" x14ac:dyDescent="0.25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v>42797.833333333328</v>
      </c>
      <c r="K188">
        <v>1485977434</v>
      </c>
      <c r="L188">
        <f t="shared" si="11"/>
        <v>2017</v>
      </c>
      <c r="M188" t="str">
        <f t="shared" si="12"/>
        <v>Feb</v>
      </c>
      <c r="N188" s="13">
        <v>42767.812893518523</v>
      </c>
      <c r="O188" t="b">
        <v>0</v>
      </c>
      <c r="P188">
        <v>0</v>
      </c>
      <c r="Q188" t="b">
        <v>0</v>
      </c>
      <c r="R188" t="s">
        <v>8268</v>
      </c>
      <c r="S188" s="4">
        <f t="shared" si="10"/>
        <v>0</v>
      </c>
      <c r="U188" t="str">
        <f t="shared" si="13"/>
        <v>film &amp; video</v>
      </c>
      <c r="V188" t="str">
        <f t="shared" si="14"/>
        <v>drama</v>
      </c>
    </row>
    <row r="189" spans="1:22" ht="45" x14ac:dyDescent="0.25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v>42206.290972222225</v>
      </c>
      <c r="K189">
        <v>1435383457</v>
      </c>
      <c r="L189">
        <f t="shared" si="11"/>
        <v>2015</v>
      </c>
      <c r="M189" t="str">
        <f t="shared" si="12"/>
        <v>Jun</v>
      </c>
      <c r="N189" s="13">
        <v>42182.234456018516</v>
      </c>
      <c r="O189" t="b">
        <v>0</v>
      </c>
      <c r="P189">
        <v>5</v>
      </c>
      <c r="Q189" t="b">
        <v>0</v>
      </c>
      <c r="R189" t="s">
        <v>8268</v>
      </c>
      <c r="S189" s="4">
        <f t="shared" si="10"/>
        <v>16</v>
      </c>
      <c r="U189" t="str">
        <f t="shared" si="13"/>
        <v>film &amp; video</v>
      </c>
      <c r="V189" t="str">
        <f t="shared" si="14"/>
        <v>drama</v>
      </c>
    </row>
    <row r="190" spans="1:22" ht="60" x14ac:dyDescent="0.25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v>41887.18304398148</v>
      </c>
      <c r="K190">
        <v>1407299015</v>
      </c>
      <c r="L190">
        <f t="shared" si="11"/>
        <v>2014</v>
      </c>
      <c r="M190" t="str">
        <f t="shared" si="12"/>
        <v>Aug</v>
      </c>
      <c r="N190" s="13">
        <v>41857.18304398148</v>
      </c>
      <c r="O190" t="b">
        <v>0</v>
      </c>
      <c r="P190">
        <v>0</v>
      </c>
      <c r="Q190" t="b">
        <v>0</v>
      </c>
      <c r="R190" t="s">
        <v>8268</v>
      </c>
      <c r="S190" s="4">
        <f t="shared" si="10"/>
        <v>0</v>
      </c>
      <c r="U190" t="str">
        <f t="shared" si="13"/>
        <v>film &amp; video</v>
      </c>
      <c r="V190" t="str">
        <f t="shared" si="14"/>
        <v>drama</v>
      </c>
    </row>
    <row r="191" spans="1:22" ht="60" x14ac:dyDescent="0.25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v>42616.690706018519</v>
      </c>
      <c r="K191">
        <v>1467736477</v>
      </c>
      <c r="L191">
        <f t="shared" si="11"/>
        <v>2016</v>
      </c>
      <c r="M191" t="str">
        <f t="shared" si="12"/>
        <v>Jul</v>
      </c>
      <c r="N191" s="13">
        <v>42556.690706018519</v>
      </c>
      <c r="O191" t="b">
        <v>0</v>
      </c>
      <c r="P191">
        <v>5</v>
      </c>
      <c r="Q191" t="b">
        <v>0</v>
      </c>
      <c r="R191" t="s">
        <v>8268</v>
      </c>
      <c r="S191" s="4">
        <f t="shared" si="10"/>
        <v>6.9000000000000006E-2</v>
      </c>
      <c r="U191" t="str">
        <f t="shared" si="13"/>
        <v>film &amp; video</v>
      </c>
      <c r="V191" t="str">
        <f t="shared" si="14"/>
        <v>drama</v>
      </c>
    </row>
    <row r="192" spans="1:22" x14ac:dyDescent="0.25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v>42537.650995370372</v>
      </c>
      <c r="K192">
        <v>1465227446</v>
      </c>
      <c r="L192">
        <f t="shared" si="11"/>
        <v>2016</v>
      </c>
      <c r="M192" t="str">
        <f t="shared" si="12"/>
        <v>Jun</v>
      </c>
      <c r="N192" s="13">
        <v>42527.650995370372</v>
      </c>
      <c r="O192" t="b">
        <v>0</v>
      </c>
      <c r="P192">
        <v>1</v>
      </c>
      <c r="Q192" t="b">
        <v>0</v>
      </c>
      <c r="R192" t="s">
        <v>8268</v>
      </c>
      <c r="S192" s="4">
        <f t="shared" si="10"/>
        <v>0.41666666666666669</v>
      </c>
      <c r="U192" t="str">
        <f t="shared" si="13"/>
        <v>film &amp; video</v>
      </c>
      <c r="V192" t="str">
        <f t="shared" si="14"/>
        <v>drama</v>
      </c>
    </row>
    <row r="193" spans="1:22" ht="45" x14ac:dyDescent="0.25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v>42279.441412037035</v>
      </c>
      <c r="K193">
        <v>1440326138</v>
      </c>
      <c r="L193">
        <f t="shared" si="11"/>
        <v>2015</v>
      </c>
      <c r="M193" t="str">
        <f t="shared" si="12"/>
        <v>Aug</v>
      </c>
      <c r="N193" s="13">
        <v>42239.441412037035</v>
      </c>
      <c r="O193" t="b">
        <v>0</v>
      </c>
      <c r="P193">
        <v>3</v>
      </c>
      <c r="Q193" t="b">
        <v>0</v>
      </c>
      <c r="R193" t="s">
        <v>8268</v>
      </c>
      <c r="S193" s="4">
        <f t="shared" si="10"/>
        <v>5</v>
      </c>
      <c r="U193" t="str">
        <f t="shared" si="13"/>
        <v>film &amp; video</v>
      </c>
      <c r="V193" t="str">
        <f t="shared" si="14"/>
        <v>drama</v>
      </c>
    </row>
    <row r="194" spans="1:22" ht="60" x14ac:dyDescent="0.25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v>41929.792037037041</v>
      </c>
      <c r="K194">
        <v>1410980432</v>
      </c>
      <c r="L194">
        <f t="shared" si="11"/>
        <v>2014</v>
      </c>
      <c r="M194" t="str">
        <f t="shared" si="12"/>
        <v>Sep</v>
      </c>
      <c r="N194" s="13">
        <v>41899.792037037041</v>
      </c>
      <c r="O194" t="b">
        <v>0</v>
      </c>
      <c r="P194">
        <v>3</v>
      </c>
      <c r="Q194" t="b">
        <v>0</v>
      </c>
      <c r="R194" t="s">
        <v>8268</v>
      </c>
      <c r="S194" s="4">
        <f t="shared" ref="S194:S257" si="15">E194*100/D194</f>
        <v>1.6999999999999999E-3</v>
      </c>
      <c r="U194" t="str">
        <f t="shared" si="13"/>
        <v>film &amp; video</v>
      </c>
      <c r="V194" t="str">
        <f t="shared" si="14"/>
        <v>drama</v>
      </c>
    </row>
    <row r="195" spans="1:22" ht="60" x14ac:dyDescent="0.25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v>41971.976458333331</v>
      </c>
      <c r="K195">
        <v>1412029566</v>
      </c>
      <c r="L195">
        <f t="shared" ref="L195:L258" si="16">YEAR(N195)</f>
        <v>2014</v>
      </c>
      <c r="M195" t="str">
        <f t="shared" ref="M195:M258" si="17">TEXT(N195, "MMM")</f>
        <v>Sep</v>
      </c>
      <c r="N195" s="13">
        <v>41911.934791666667</v>
      </c>
      <c r="O195" t="b">
        <v>0</v>
      </c>
      <c r="P195">
        <v>0</v>
      </c>
      <c r="Q195" t="b">
        <v>0</v>
      </c>
      <c r="R195" t="s">
        <v>8268</v>
      </c>
      <c r="S195" s="4">
        <f t="shared" si="15"/>
        <v>0</v>
      </c>
      <c r="U195" t="str">
        <f t="shared" ref="U195:U258" si="18">LEFT(R195, SEARCH("/",R195,1)-1)</f>
        <v>film &amp; video</v>
      </c>
      <c r="V195" t="str">
        <f t="shared" ref="V195:V258" si="19">RIGHT(R195,LEN(R195)-SEARCH("/",R195,SEARCH("/",R195,1)))</f>
        <v>drama</v>
      </c>
    </row>
    <row r="196" spans="1:22" ht="45" x14ac:dyDescent="0.25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v>42435.996886574074</v>
      </c>
      <c r="K196">
        <v>1452124531</v>
      </c>
      <c r="L196">
        <f t="shared" si="16"/>
        <v>2016</v>
      </c>
      <c r="M196" t="str">
        <f t="shared" si="17"/>
        <v>Jan</v>
      </c>
      <c r="N196" s="13">
        <v>42375.996886574074</v>
      </c>
      <c r="O196" t="b">
        <v>0</v>
      </c>
      <c r="P196">
        <v>3</v>
      </c>
      <c r="Q196" t="b">
        <v>0</v>
      </c>
      <c r="R196" t="s">
        <v>8268</v>
      </c>
      <c r="S196" s="4">
        <f t="shared" si="15"/>
        <v>0.12</v>
      </c>
      <c r="U196" t="str">
        <f t="shared" si="18"/>
        <v>film &amp; video</v>
      </c>
      <c r="V196" t="str">
        <f t="shared" si="19"/>
        <v>drama</v>
      </c>
    </row>
    <row r="197" spans="1:22" ht="45" x14ac:dyDescent="0.25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v>42195.67050925926</v>
      </c>
      <c r="K197">
        <v>1431360332</v>
      </c>
      <c r="L197">
        <f t="shared" si="16"/>
        <v>2015</v>
      </c>
      <c r="M197" t="str">
        <f t="shared" si="17"/>
        <v>May</v>
      </c>
      <c r="N197" s="13">
        <v>42135.67050925926</v>
      </c>
      <c r="O197" t="b">
        <v>0</v>
      </c>
      <c r="P197">
        <v>0</v>
      </c>
      <c r="Q197" t="b">
        <v>0</v>
      </c>
      <c r="R197" t="s">
        <v>8268</v>
      </c>
      <c r="S197" s="4">
        <f t="shared" si="15"/>
        <v>0</v>
      </c>
      <c r="U197" t="str">
        <f t="shared" si="18"/>
        <v>film &amp; video</v>
      </c>
      <c r="V197" t="str">
        <f t="shared" si="19"/>
        <v>drama</v>
      </c>
    </row>
    <row r="198" spans="1:22" ht="45" x14ac:dyDescent="0.25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v>42287.875</v>
      </c>
      <c r="K198">
        <v>1442062898</v>
      </c>
      <c r="L198">
        <f t="shared" si="16"/>
        <v>2015</v>
      </c>
      <c r="M198" t="str">
        <f t="shared" si="17"/>
        <v>Sep</v>
      </c>
      <c r="N198" s="13">
        <v>42259.542800925927</v>
      </c>
      <c r="O198" t="b">
        <v>0</v>
      </c>
      <c r="P198">
        <v>19</v>
      </c>
      <c r="Q198" t="b">
        <v>0</v>
      </c>
      <c r="R198" t="s">
        <v>8268</v>
      </c>
      <c r="S198" s="4">
        <f t="shared" si="15"/>
        <v>41.857142857142854</v>
      </c>
      <c r="U198" t="str">
        <f t="shared" si="18"/>
        <v>film &amp; video</v>
      </c>
      <c r="V198" t="str">
        <f t="shared" si="19"/>
        <v>drama</v>
      </c>
    </row>
    <row r="199" spans="1:22" ht="60" x14ac:dyDescent="0.25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v>42783.875</v>
      </c>
      <c r="K199">
        <v>1483734100</v>
      </c>
      <c r="L199">
        <f t="shared" si="16"/>
        <v>2017</v>
      </c>
      <c r="M199" t="str">
        <f t="shared" si="17"/>
        <v>Jan</v>
      </c>
      <c r="N199" s="13">
        <v>42741.848379629635</v>
      </c>
      <c r="O199" t="b">
        <v>0</v>
      </c>
      <c r="P199">
        <v>8</v>
      </c>
      <c r="Q199" t="b">
        <v>0</v>
      </c>
      <c r="R199" t="s">
        <v>8268</v>
      </c>
      <c r="S199" s="4">
        <f t="shared" si="15"/>
        <v>10.48</v>
      </c>
      <c r="U199" t="str">
        <f t="shared" si="18"/>
        <v>film &amp; video</v>
      </c>
      <c r="V199" t="str">
        <f t="shared" si="19"/>
        <v>drama</v>
      </c>
    </row>
    <row r="200" spans="1:22" ht="60" x14ac:dyDescent="0.25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v>41917.383356481485</v>
      </c>
      <c r="K200">
        <v>1409908322</v>
      </c>
      <c r="L200">
        <f t="shared" si="16"/>
        <v>2014</v>
      </c>
      <c r="M200" t="str">
        <f t="shared" si="17"/>
        <v>Sep</v>
      </c>
      <c r="N200" s="13">
        <v>41887.383356481485</v>
      </c>
      <c r="O200" t="b">
        <v>0</v>
      </c>
      <c r="P200">
        <v>6</v>
      </c>
      <c r="Q200" t="b">
        <v>0</v>
      </c>
      <c r="R200" t="s">
        <v>8268</v>
      </c>
      <c r="S200" s="4">
        <f t="shared" si="15"/>
        <v>1.1160000000000001</v>
      </c>
      <c r="U200" t="str">
        <f t="shared" si="18"/>
        <v>film &amp; video</v>
      </c>
      <c r="V200" t="str">
        <f t="shared" si="19"/>
        <v>drama</v>
      </c>
    </row>
    <row r="201" spans="1:22" ht="60" x14ac:dyDescent="0.25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v>42614.123865740738</v>
      </c>
      <c r="K201">
        <v>1470106702</v>
      </c>
      <c r="L201">
        <f t="shared" si="16"/>
        <v>2016</v>
      </c>
      <c r="M201" t="str">
        <f t="shared" si="17"/>
        <v>Aug</v>
      </c>
      <c r="N201" s="13">
        <v>42584.123865740738</v>
      </c>
      <c r="O201" t="b">
        <v>0</v>
      </c>
      <c r="P201">
        <v>0</v>
      </c>
      <c r="Q201" t="b">
        <v>0</v>
      </c>
      <c r="R201" t="s">
        <v>8268</v>
      </c>
      <c r="S201" s="4">
        <f t="shared" si="15"/>
        <v>0</v>
      </c>
      <c r="U201" t="str">
        <f t="shared" si="18"/>
        <v>film &amp; video</v>
      </c>
      <c r="V201" t="str">
        <f t="shared" si="19"/>
        <v>drama</v>
      </c>
    </row>
    <row r="202" spans="1:22" ht="45" x14ac:dyDescent="0.25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v>41897.083368055559</v>
      </c>
      <c r="K202">
        <v>1408154403</v>
      </c>
      <c r="L202">
        <f t="shared" si="16"/>
        <v>2014</v>
      </c>
      <c r="M202" t="str">
        <f t="shared" si="17"/>
        <v>Aug</v>
      </c>
      <c r="N202" s="13">
        <v>41867.083368055559</v>
      </c>
      <c r="O202" t="b">
        <v>0</v>
      </c>
      <c r="P202">
        <v>18</v>
      </c>
      <c r="Q202" t="b">
        <v>0</v>
      </c>
      <c r="R202" t="s">
        <v>8268</v>
      </c>
      <c r="S202" s="4">
        <f t="shared" si="15"/>
        <v>26.192499999999999</v>
      </c>
      <c r="U202" t="str">
        <f t="shared" si="18"/>
        <v>film &amp; video</v>
      </c>
      <c r="V202" t="str">
        <f t="shared" si="19"/>
        <v>drama</v>
      </c>
    </row>
    <row r="203" spans="1:22" ht="60" x14ac:dyDescent="0.25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v>42043.818622685183</v>
      </c>
      <c r="K203">
        <v>1421696329</v>
      </c>
      <c r="L203">
        <f t="shared" si="16"/>
        <v>2015</v>
      </c>
      <c r="M203" t="str">
        <f t="shared" si="17"/>
        <v>Jan</v>
      </c>
      <c r="N203" s="13">
        <v>42023.818622685183</v>
      </c>
      <c r="O203" t="b">
        <v>0</v>
      </c>
      <c r="P203">
        <v>7</v>
      </c>
      <c r="Q203" t="b">
        <v>0</v>
      </c>
      <c r="R203" t="s">
        <v>8268</v>
      </c>
      <c r="S203" s="4">
        <f t="shared" si="15"/>
        <v>58.46153846153846</v>
      </c>
      <c r="U203" t="str">
        <f t="shared" si="18"/>
        <v>film &amp; video</v>
      </c>
      <c r="V203" t="str">
        <f t="shared" si="19"/>
        <v>drama</v>
      </c>
    </row>
    <row r="204" spans="1:22" x14ac:dyDescent="0.25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v>42285.874305555553</v>
      </c>
      <c r="K204">
        <v>1441750564</v>
      </c>
      <c r="L204">
        <f t="shared" si="16"/>
        <v>2015</v>
      </c>
      <c r="M204" t="str">
        <f t="shared" si="17"/>
        <v>Sep</v>
      </c>
      <c r="N204" s="13">
        <v>42255.927824074075</v>
      </c>
      <c r="O204" t="b">
        <v>0</v>
      </c>
      <c r="P204">
        <v>0</v>
      </c>
      <c r="Q204" t="b">
        <v>0</v>
      </c>
      <c r="R204" t="s">
        <v>8268</v>
      </c>
      <c r="S204" s="4">
        <f t="shared" si="15"/>
        <v>0</v>
      </c>
      <c r="U204" t="str">
        <f t="shared" si="18"/>
        <v>film &amp; video</v>
      </c>
      <c r="V204" t="str">
        <f t="shared" si="19"/>
        <v>drama</v>
      </c>
    </row>
    <row r="205" spans="1:22" ht="60" x14ac:dyDescent="0.25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v>42033.847962962958</v>
      </c>
      <c r="K205">
        <v>1417378864</v>
      </c>
      <c r="L205">
        <f t="shared" si="16"/>
        <v>2014</v>
      </c>
      <c r="M205" t="str">
        <f t="shared" si="17"/>
        <v>Nov</v>
      </c>
      <c r="N205" s="13">
        <v>41973.847962962958</v>
      </c>
      <c r="O205" t="b">
        <v>0</v>
      </c>
      <c r="P205">
        <v>8</v>
      </c>
      <c r="Q205" t="b">
        <v>0</v>
      </c>
      <c r="R205" t="s">
        <v>8268</v>
      </c>
      <c r="S205" s="4">
        <f t="shared" si="15"/>
        <v>29.84</v>
      </c>
      <c r="U205" t="str">
        <f t="shared" si="18"/>
        <v>film &amp; video</v>
      </c>
      <c r="V205" t="str">
        <f t="shared" si="19"/>
        <v>drama</v>
      </c>
    </row>
    <row r="206" spans="1:22" ht="60" x14ac:dyDescent="0.25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v>42586.583368055552</v>
      </c>
      <c r="K206">
        <v>1467727203</v>
      </c>
      <c r="L206">
        <f t="shared" si="16"/>
        <v>2016</v>
      </c>
      <c r="M206" t="str">
        <f t="shared" si="17"/>
        <v>Jul</v>
      </c>
      <c r="N206" s="13">
        <v>42556.583368055552</v>
      </c>
      <c r="O206" t="b">
        <v>0</v>
      </c>
      <c r="P206">
        <v>1293</v>
      </c>
      <c r="Q206" t="b">
        <v>0</v>
      </c>
      <c r="R206" t="s">
        <v>8268</v>
      </c>
      <c r="S206" s="4">
        <f t="shared" si="15"/>
        <v>50.721666666666664</v>
      </c>
      <c r="U206" t="str">
        <f t="shared" si="18"/>
        <v>film &amp; video</v>
      </c>
      <c r="V206" t="str">
        <f t="shared" si="19"/>
        <v>drama</v>
      </c>
    </row>
    <row r="207" spans="1:22" ht="45" x14ac:dyDescent="0.25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v>42283.632199074069</v>
      </c>
      <c r="K207">
        <v>1441120222</v>
      </c>
      <c r="L207">
        <f t="shared" si="16"/>
        <v>2015</v>
      </c>
      <c r="M207" t="str">
        <f t="shared" si="17"/>
        <v>Sep</v>
      </c>
      <c r="N207" s="13">
        <v>42248.632199074069</v>
      </c>
      <c r="O207" t="b">
        <v>0</v>
      </c>
      <c r="P207">
        <v>17</v>
      </c>
      <c r="Q207" t="b">
        <v>0</v>
      </c>
      <c r="R207" t="s">
        <v>8268</v>
      </c>
      <c r="S207" s="4">
        <f t="shared" si="15"/>
        <v>16.25</v>
      </c>
      <c r="U207" t="str">
        <f t="shared" si="18"/>
        <v>film &amp; video</v>
      </c>
      <c r="V207" t="str">
        <f t="shared" si="19"/>
        <v>drama</v>
      </c>
    </row>
    <row r="208" spans="1:22" ht="45" x14ac:dyDescent="0.25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v>42588.004432870366</v>
      </c>
      <c r="K208">
        <v>1468627583</v>
      </c>
      <c r="L208">
        <f t="shared" si="16"/>
        <v>2016</v>
      </c>
      <c r="M208" t="str">
        <f t="shared" si="17"/>
        <v>Jul</v>
      </c>
      <c r="N208" s="13">
        <v>42567.004432870366</v>
      </c>
      <c r="O208" t="b">
        <v>0</v>
      </c>
      <c r="P208">
        <v>0</v>
      </c>
      <c r="Q208" t="b">
        <v>0</v>
      </c>
      <c r="R208" t="s">
        <v>8268</v>
      </c>
      <c r="S208" s="4">
        <f t="shared" si="15"/>
        <v>0</v>
      </c>
      <c r="U208" t="str">
        <f t="shared" si="18"/>
        <v>film &amp; video</v>
      </c>
      <c r="V208" t="str">
        <f t="shared" si="19"/>
        <v>drama</v>
      </c>
    </row>
    <row r="209" spans="1:22" ht="45" x14ac:dyDescent="0.25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v>42008.197199074071</v>
      </c>
      <c r="K209">
        <v>1417754638</v>
      </c>
      <c r="L209">
        <f t="shared" si="16"/>
        <v>2014</v>
      </c>
      <c r="M209" t="str">
        <f t="shared" si="17"/>
        <v>Dec</v>
      </c>
      <c r="N209" s="13">
        <v>41978.197199074071</v>
      </c>
      <c r="O209" t="b">
        <v>0</v>
      </c>
      <c r="P209">
        <v>13</v>
      </c>
      <c r="Q209" t="b">
        <v>0</v>
      </c>
      <c r="R209" t="s">
        <v>8268</v>
      </c>
      <c r="S209" s="4">
        <f t="shared" si="15"/>
        <v>15.214285714285714</v>
      </c>
      <c r="U209" t="str">
        <f t="shared" si="18"/>
        <v>film &amp; video</v>
      </c>
      <c r="V209" t="str">
        <f t="shared" si="19"/>
        <v>drama</v>
      </c>
    </row>
    <row r="210" spans="1:22" ht="60" x14ac:dyDescent="0.25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v>41989.369988425926</v>
      </c>
      <c r="K210">
        <v>1416127967</v>
      </c>
      <c r="L210">
        <f t="shared" si="16"/>
        <v>2014</v>
      </c>
      <c r="M210" t="str">
        <f t="shared" si="17"/>
        <v>Nov</v>
      </c>
      <c r="N210" s="13">
        <v>41959.369988425926</v>
      </c>
      <c r="O210" t="b">
        <v>0</v>
      </c>
      <c r="P210">
        <v>0</v>
      </c>
      <c r="Q210" t="b">
        <v>0</v>
      </c>
      <c r="R210" t="s">
        <v>8268</v>
      </c>
      <c r="S210" s="4">
        <f t="shared" si="15"/>
        <v>0</v>
      </c>
      <c r="U210" t="str">
        <f t="shared" si="18"/>
        <v>film &amp; video</v>
      </c>
      <c r="V210" t="str">
        <f t="shared" si="19"/>
        <v>drama</v>
      </c>
    </row>
    <row r="211" spans="1:22" ht="60" x14ac:dyDescent="0.25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v>42195.922858796301</v>
      </c>
      <c r="K211">
        <v>1433974135</v>
      </c>
      <c r="L211">
        <f t="shared" si="16"/>
        <v>2015</v>
      </c>
      <c r="M211" t="str">
        <f t="shared" si="17"/>
        <v>Jun</v>
      </c>
      <c r="N211" s="13">
        <v>42165.922858796301</v>
      </c>
      <c r="O211" t="b">
        <v>0</v>
      </c>
      <c r="P211">
        <v>0</v>
      </c>
      <c r="Q211" t="b">
        <v>0</v>
      </c>
      <c r="R211" t="s">
        <v>8268</v>
      </c>
      <c r="S211" s="4">
        <f t="shared" si="15"/>
        <v>0</v>
      </c>
      <c r="U211" t="str">
        <f t="shared" si="18"/>
        <v>film &amp; video</v>
      </c>
      <c r="V211" t="str">
        <f t="shared" si="19"/>
        <v>drama</v>
      </c>
    </row>
    <row r="212" spans="1:22" ht="60" x14ac:dyDescent="0.25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v>42278.208333333328</v>
      </c>
      <c r="K212">
        <v>1441157592</v>
      </c>
      <c r="L212">
        <f t="shared" si="16"/>
        <v>2015</v>
      </c>
      <c r="M212" t="str">
        <f t="shared" si="17"/>
        <v>Sep</v>
      </c>
      <c r="N212" s="13">
        <v>42249.064722222218</v>
      </c>
      <c r="O212" t="b">
        <v>0</v>
      </c>
      <c r="P212">
        <v>33</v>
      </c>
      <c r="Q212" t="b">
        <v>0</v>
      </c>
      <c r="R212" t="s">
        <v>8268</v>
      </c>
      <c r="S212" s="4">
        <f t="shared" si="15"/>
        <v>25.25</v>
      </c>
      <c r="U212" t="str">
        <f t="shared" si="18"/>
        <v>film &amp; video</v>
      </c>
      <c r="V212" t="str">
        <f t="shared" si="19"/>
        <v>drama</v>
      </c>
    </row>
    <row r="213" spans="1:22" ht="60" x14ac:dyDescent="0.25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v>42266.159918981488</v>
      </c>
      <c r="K213">
        <v>1440042617</v>
      </c>
      <c r="L213">
        <f t="shared" si="16"/>
        <v>2015</v>
      </c>
      <c r="M213" t="str">
        <f t="shared" si="17"/>
        <v>Aug</v>
      </c>
      <c r="N213" s="13">
        <v>42236.159918981488</v>
      </c>
      <c r="O213" t="b">
        <v>0</v>
      </c>
      <c r="P213">
        <v>12</v>
      </c>
      <c r="Q213" t="b">
        <v>0</v>
      </c>
      <c r="R213" t="s">
        <v>8268</v>
      </c>
      <c r="S213" s="4">
        <f t="shared" si="15"/>
        <v>44.6</v>
      </c>
      <c r="U213" t="str">
        <f t="shared" si="18"/>
        <v>film &amp; video</v>
      </c>
      <c r="V213" t="str">
        <f t="shared" si="19"/>
        <v>drama</v>
      </c>
    </row>
    <row r="214" spans="1:22" ht="45" x14ac:dyDescent="0.25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v>42476.839351851857</v>
      </c>
      <c r="K214">
        <v>1455656920</v>
      </c>
      <c r="L214">
        <f t="shared" si="16"/>
        <v>2016</v>
      </c>
      <c r="M214" t="str">
        <f t="shared" si="17"/>
        <v>Feb</v>
      </c>
      <c r="N214" s="13">
        <v>42416.881018518514</v>
      </c>
      <c r="O214" t="b">
        <v>0</v>
      </c>
      <c r="P214">
        <v>1</v>
      </c>
      <c r="Q214" t="b">
        <v>0</v>
      </c>
      <c r="R214" t="s">
        <v>8268</v>
      </c>
      <c r="S214" s="4">
        <f t="shared" si="15"/>
        <v>1.5873015873015872E-2</v>
      </c>
      <c r="U214" t="str">
        <f t="shared" si="18"/>
        <v>film &amp; video</v>
      </c>
      <c r="V214" t="str">
        <f t="shared" si="19"/>
        <v>drama</v>
      </c>
    </row>
    <row r="215" spans="1:22" ht="45" x14ac:dyDescent="0.25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v>42232.587974537033</v>
      </c>
      <c r="K215">
        <v>1437142547</v>
      </c>
      <c r="L215">
        <f t="shared" si="16"/>
        <v>2015</v>
      </c>
      <c r="M215" t="str">
        <f t="shared" si="17"/>
        <v>Jul</v>
      </c>
      <c r="N215" s="13">
        <v>42202.594293981485</v>
      </c>
      <c r="O215" t="b">
        <v>0</v>
      </c>
      <c r="P215">
        <v>1</v>
      </c>
      <c r="Q215" t="b">
        <v>0</v>
      </c>
      <c r="R215" t="s">
        <v>8268</v>
      </c>
      <c r="S215" s="4">
        <f t="shared" si="15"/>
        <v>0.04</v>
      </c>
      <c r="U215" t="str">
        <f t="shared" si="18"/>
        <v>film &amp; video</v>
      </c>
      <c r="V215" t="str">
        <f t="shared" si="19"/>
        <v>drama</v>
      </c>
    </row>
    <row r="216" spans="1:22" ht="60" x14ac:dyDescent="0.25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v>42069.64061342593</v>
      </c>
      <c r="K216">
        <v>1420471349</v>
      </c>
      <c r="L216">
        <f t="shared" si="16"/>
        <v>2015</v>
      </c>
      <c r="M216" t="str">
        <f t="shared" si="17"/>
        <v>Jan</v>
      </c>
      <c r="N216" s="13">
        <v>42009.64061342593</v>
      </c>
      <c r="O216" t="b">
        <v>0</v>
      </c>
      <c r="P216">
        <v>1</v>
      </c>
      <c r="Q216" t="b">
        <v>0</v>
      </c>
      <c r="R216" t="s">
        <v>8268</v>
      </c>
      <c r="S216" s="4">
        <f t="shared" si="15"/>
        <v>8.0000000000000002E-3</v>
      </c>
      <c r="U216" t="str">
        <f t="shared" si="18"/>
        <v>film &amp; video</v>
      </c>
      <c r="V216" t="str">
        <f t="shared" si="19"/>
        <v>drama</v>
      </c>
    </row>
    <row r="217" spans="1:22" ht="60" x14ac:dyDescent="0.25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v>42417.999305555553</v>
      </c>
      <c r="K217">
        <v>1452058282</v>
      </c>
      <c r="L217">
        <f t="shared" si="16"/>
        <v>2016</v>
      </c>
      <c r="M217" t="str">
        <f t="shared" si="17"/>
        <v>Jan</v>
      </c>
      <c r="N217" s="13">
        <v>42375.230115740742</v>
      </c>
      <c r="O217" t="b">
        <v>0</v>
      </c>
      <c r="P217">
        <v>1</v>
      </c>
      <c r="Q217" t="b">
        <v>0</v>
      </c>
      <c r="R217" t="s">
        <v>8268</v>
      </c>
      <c r="S217" s="4">
        <f t="shared" si="15"/>
        <v>0.22727272727272727</v>
      </c>
      <c r="U217" t="str">
        <f t="shared" si="18"/>
        <v>film &amp; video</v>
      </c>
      <c r="V217" t="str">
        <f t="shared" si="19"/>
        <v>drama</v>
      </c>
    </row>
    <row r="218" spans="1:22" ht="60" x14ac:dyDescent="0.25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v>42116.917094907403</v>
      </c>
      <c r="K218">
        <v>1425423637</v>
      </c>
      <c r="L218">
        <f t="shared" si="16"/>
        <v>2015</v>
      </c>
      <c r="M218" t="str">
        <f t="shared" si="17"/>
        <v>Mar</v>
      </c>
      <c r="N218" s="13">
        <v>42066.958761574075</v>
      </c>
      <c r="O218" t="b">
        <v>0</v>
      </c>
      <c r="P218">
        <v>84</v>
      </c>
      <c r="Q218" t="b">
        <v>0</v>
      </c>
      <c r="R218" t="s">
        <v>8268</v>
      </c>
      <c r="S218" s="4">
        <f t="shared" si="15"/>
        <v>55.698439999999998</v>
      </c>
      <c r="U218" t="str">
        <f t="shared" si="18"/>
        <v>film &amp; video</v>
      </c>
      <c r="V218" t="str">
        <f t="shared" si="19"/>
        <v>drama</v>
      </c>
    </row>
    <row r="219" spans="1:22" x14ac:dyDescent="0.25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v>42001.64061342593</v>
      </c>
      <c r="K219">
        <v>1417101749</v>
      </c>
      <c r="L219">
        <f t="shared" si="16"/>
        <v>2014</v>
      </c>
      <c r="M219" t="str">
        <f t="shared" si="17"/>
        <v>Nov</v>
      </c>
      <c r="N219" s="13">
        <v>41970.64061342593</v>
      </c>
      <c r="O219" t="b">
        <v>0</v>
      </c>
      <c r="P219">
        <v>38</v>
      </c>
      <c r="Q219" t="b">
        <v>0</v>
      </c>
      <c r="R219" t="s">
        <v>8268</v>
      </c>
      <c r="S219" s="4">
        <f t="shared" si="15"/>
        <v>11.943</v>
      </c>
      <c r="U219" t="str">
        <f t="shared" si="18"/>
        <v>film &amp; video</v>
      </c>
      <c r="V219" t="str">
        <f t="shared" si="19"/>
        <v>drama</v>
      </c>
    </row>
    <row r="220" spans="1:22" ht="60" x14ac:dyDescent="0.25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v>42139.628344907411</v>
      </c>
      <c r="K220">
        <v>1426518289</v>
      </c>
      <c r="L220">
        <f t="shared" si="16"/>
        <v>2015</v>
      </c>
      <c r="M220" t="str">
        <f t="shared" si="17"/>
        <v>Mar</v>
      </c>
      <c r="N220" s="13">
        <v>42079.628344907411</v>
      </c>
      <c r="O220" t="b">
        <v>0</v>
      </c>
      <c r="P220">
        <v>1</v>
      </c>
      <c r="Q220" t="b">
        <v>0</v>
      </c>
      <c r="R220" t="s">
        <v>8268</v>
      </c>
      <c r="S220" s="4">
        <f t="shared" si="15"/>
        <v>2</v>
      </c>
      <c r="U220" t="str">
        <f t="shared" si="18"/>
        <v>film &amp; video</v>
      </c>
      <c r="V220" t="str">
        <f t="shared" si="19"/>
        <v>drama</v>
      </c>
    </row>
    <row r="221" spans="1:22" ht="45" x14ac:dyDescent="0.25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v>42461.290972222225</v>
      </c>
      <c r="K221">
        <v>1456732225</v>
      </c>
      <c r="L221">
        <f t="shared" si="16"/>
        <v>2016</v>
      </c>
      <c r="M221" t="str">
        <f t="shared" si="17"/>
        <v>Feb</v>
      </c>
      <c r="N221" s="13">
        <v>42429.326678240745</v>
      </c>
      <c r="O221" t="b">
        <v>0</v>
      </c>
      <c r="P221">
        <v>76</v>
      </c>
      <c r="Q221" t="b">
        <v>0</v>
      </c>
      <c r="R221" t="s">
        <v>8268</v>
      </c>
      <c r="S221" s="4">
        <f t="shared" si="15"/>
        <v>17.63</v>
      </c>
      <c r="U221" t="str">
        <f t="shared" si="18"/>
        <v>film &amp; video</v>
      </c>
      <c r="V221" t="str">
        <f t="shared" si="19"/>
        <v>drama</v>
      </c>
    </row>
    <row r="222" spans="1:22" ht="45" x14ac:dyDescent="0.25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v>42236.837499999994</v>
      </c>
      <c r="K222">
        <v>1436542030</v>
      </c>
      <c r="L222">
        <f t="shared" si="16"/>
        <v>2015</v>
      </c>
      <c r="M222" t="str">
        <f t="shared" si="17"/>
        <v>Jul</v>
      </c>
      <c r="N222" s="13">
        <v>42195.643865740742</v>
      </c>
      <c r="O222" t="b">
        <v>0</v>
      </c>
      <c r="P222">
        <v>3</v>
      </c>
      <c r="Q222" t="b">
        <v>0</v>
      </c>
      <c r="R222" t="s">
        <v>8268</v>
      </c>
      <c r="S222" s="4">
        <f t="shared" si="15"/>
        <v>0.72</v>
      </c>
      <c r="U222" t="str">
        <f t="shared" si="18"/>
        <v>film &amp; video</v>
      </c>
      <c r="V222" t="str">
        <f t="shared" si="19"/>
        <v>drama</v>
      </c>
    </row>
    <row r="223" spans="1:22" ht="30" x14ac:dyDescent="0.25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v>42091.79587962963</v>
      </c>
      <c r="K223">
        <v>1422389164</v>
      </c>
      <c r="L223">
        <f t="shared" si="16"/>
        <v>2015</v>
      </c>
      <c r="M223" t="str">
        <f t="shared" si="17"/>
        <v>Jan</v>
      </c>
      <c r="N223" s="13">
        <v>42031.837546296301</v>
      </c>
      <c r="O223" t="b">
        <v>0</v>
      </c>
      <c r="P223">
        <v>0</v>
      </c>
      <c r="Q223" t="b">
        <v>0</v>
      </c>
      <c r="R223" t="s">
        <v>8268</v>
      </c>
      <c r="S223" s="4">
        <f t="shared" si="15"/>
        <v>0</v>
      </c>
      <c r="U223" t="str">
        <f t="shared" si="18"/>
        <v>film &amp; video</v>
      </c>
      <c r="V223" t="str">
        <f t="shared" si="19"/>
        <v>drama</v>
      </c>
    </row>
    <row r="224" spans="1:22" ht="60" x14ac:dyDescent="0.25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v>42090.110416666663</v>
      </c>
      <c r="K224">
        <v>1422383318</v>
      </c>
      <c r="L224">
        <f t="shared" si="16"/>
        <v>2015</v>
      </c>
      <c r="M224" t="str">
        <f t="shared" si="17"/>
        <v>Jan</v>
      </c>
      <c r="N224" s="13">
        <v>42031.769884259258</v>
      </c>
      <c r="O224" t="b">
        <v>0</v>
      </c>
      <c r="P224">
        <v>2</v>
      </c>
      <c r="Q224" t="b">
        <v>0</v>
      </c>
      <c r="R224" t="s">
        <v>8268</v>
      </c>
      <c r="S224" s="4">
        <f t="shared" si="15"/>
        <v>13</v>
      </c>
      <c r="U224" t="str">
        <f t="shared" si="18"/>
        <v>film &amp; video</v>
      </c>
      <c r="V224" t="str">
        <f t="shared" si="19"/>
        <v>drama</v>
      </c>
    </row>
    <row r="225" spans="1:22" ht="60" x14ac:dyDescent="0.25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v>42512.045138888891</v>
      </c>
      <c r="K225">
        <v>1461287350</v>
      </c>
      <c r="L225">
        <f t="shared" si="16"/>
        <v>2016</v>
      </c>
      <c r="M225" t="str">
        <f t="shared" si="17"/>
        <v>Apr</v>
      </c>
      <c r="N225" s="13">
        <v>42482.048032407409</v>
      </c>
      <c r="O225" t="b">
        <v>0</v>
      </c>
      <c r="P225">
        <v>0</v>
      </c>
      <c r="Q225" t="b">
        <v>0</v>
      </c>
      <c r="R225" t="s">
        <v>8268</v>
      </c>
      <c r="S225" s="4">
        <f t="shared" si="15"/>
        <v>0</v>
      </c>
      <c r="U225" t="str">
        <f t="shared" si="18"/>
        <v>film &amp; video</v>
      </c>
      <c r="V225" t="str">
        <f t="shared" si="19"/>
        <v>drama</v>
      </c>
    </row>
    <row r="226" spans="1:22" ht="60" x14ac:dyDescent="0.25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v>42195.235254629632</v>
      </c>
      <c r="K226">
        <v>1431322726</v>
      </c>
      <c r="L226">
        <f t="shared" si="16"/>
        <v>2015</v>
      </c>
      <c r="M226" t="str">
        <f t="shared" si="17"/>
        <v>May</v>
      </c>
      <c r="N226" s="13">
        <v>42135.235254629632</v>
      </c>
      <c r="O226" t="b">
        <v>0</v>
      </c>
      <c r="P226">
        <v>0</v>
      </c>
      <c r="Q226" t="b">
        <v>0</v>
      </c>
      <c r="R226" t="s">
        <v>8268</v>
      </c>
      <c r="S226" s="4">
        <f t="shared" si="15"/>
        <v>0</v>
      </c>
      <c r="U226" t="str">
        <f t="shared" si="18"/>
        <v>film &amp; video</v>
      </c>
      <c r="V226" t="str">
        <f t="shared" si="19"/>
        <v>drama</v>
      </c>
    </row>
    <row r="227" spans="1:22" ht="45" x14ac:dyDescent="0.25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v>42468.919606481482</v>
      </c>
      <c r="K227">
        <v>1457564654</v>
      </c>
      <c r="L227">
        <f t="shared" si="16"/>
        <v>2016</v>
      </c>
      <c r="M227" t="str">
        <f t="shared" si="17"/>
        <v>Mar</v>
      </c>
      <c r="N227" s="13">
        <v>42438.961273148147</v>
      </c>
      <c r="O227" t="b">
        <v>0</v>
      </c>
      <c r="P227">
        <v>0</v>
      </c>
      <c r="Q227" t="b">
        <v>0</v>
      </c>
      <c r="R227" t="s">
        <v>8268</v>
      </c>
      <c r="S227" s="4">
        <f t="shared" si="15"/>
        <v>0</v>
      </c>
      <c r="U227" t="str">
        <f t="shared" si="18"/>
        <v>film &amp; video</v>
      </c>
      <c r="V227" t="str">
        <f t="shared" si="19"/>
        <v>drama</v>
      </c>
    </row>
    <row r="228" spans="1:22" ht="45" x14ac:dyDescent="0.25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v>42155.395138888889</v>
      </c>
      <c r="K228">
        <v>1428854344</v>
      </c>
      <c r="L228">
        <f t="shared" si="16"/>
        <v>2015</v>
      </c>
      <c r="M228" t="str">
        <f t="shared" si="17"/>
        <v>Apr</v>
      </c>
      <c r="N228" s="13">
        <v>42106.666018518517</v>
      </c>
      <c r="O228" t="b">
        <v>0</v>
      </c>
      <c r="P228">
        <v>2</v>
      </c>
      <c r="Q228" t="b">
        <v>0</v>
      </c>
      <c r="R228" t="s">
        <v>8268</v>
      </c>
      <c r="S228" s="4">
        <f t="shared" si="15"/>
        <v>0.86206896551724133</v>
      </c>
      <c r="U228" t="str">
        <f t="shared" si="18"/>
        <v>film &amp; video</v>
      </c>
      <c r="V228" t="str">
        <f t="shared" si="19"/>
        <v>drama</v>
      </c>
    </row>
    <row r="229" spans="1:22" ht="45" x14ac:dyDescent="0.25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v>42194.893993055557</v>
      </c>
      <c r="K229">
        <v>1433885241</v>
      </c>
      <c r="L229">
        <f t="shared" si="16"/>
        <v>2015</v>
      </c>
      <c r="M229" t="str">
        <f t="shared" si="17"/>
        <v>Jun</v>
      </c>
      <c r="N229" s="13">
        <v>42164.893993055557</v>
      </c>
      <c r="O229" t="b">
        <v>0</v>
      </c>
      <c r="P229">
        <v>0</v>
      </c>
      <c r="Q229" t="b">
        <v>0</v>
      </c>
      <c r="R229" t="s">
        <v>8268</v>
      </c>
      <c r="S229" s="4">
        <f t="shared" si="15"/>
        <v>0</v>
      </c>
      <c r="U229" t="str">
        <f t="shared" si="18"/>
        <v>film &amp; video</v>
      </c>
      <c r="V229" t="str">
        <f t="shared" si="19"/>
        <v>drama</v>
      </c>
    </row>
    <row r="230" spans="1:22" ht="30" x14ac:dyDescent="0.25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v>42156.686400462961</v>
      </c>
      <c r="K230">
        <v>1427992105</v>
      </c>
      <c r="L230">
        <f t="shared" si="16"/>
        <v>2015</v>
      </c>
      <c r="M230" t="str">
        <f t="shared" si="17"/>
        <v>Apr</v>
      </c>
      <c r="N230" s="13">
        <v>42096.686400462961</v>
      </c>
      <c r="O230" t="b">
        <v>0</v>
      </c>
      <c r="P230">
        <v>0</v>
      </c>
      <c r="Q230" t="b">
        <v>0</v>
      </c>
      <c r="R230" t="s">
        <v>8268</v>
      </c>
      <c r="S230" s="4">
        <f t="shared" si="15"/>
        <v>0</v>
      </c>
      <c r="U230" t="str">
        <f t="shared" si="18"/>
        <v>film &amp; video</v>
      </c>
      <c r="V230" t="str">
        <f t="shared" si="19"/>
        <v>drama</v>
      </c>
    </row>
    <row r="231" spans="1:22" ht="60" x14ac:dyDescent="0.25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v>42413.933993055558</v>
      </c>
      <c r="K231">
        <v>1452810297</v>
      </c>
      <c r="L231">
        <f t="shared" si="16"/>
        <v>2016</v>
      </c>
      <c r="M231" t="str">
        <f t="shared" si="17"/>
        <v>Jan</v>
      </c>
      <c r="N231" s="13">
        <v>42383.933993055558</v>
      </c>
      <c r="O231" t="b">
        <v>0</v>
      </c>
      <c r="P231">
        <v>0</v>
      </c>
      <c r="Q231" t="b">
        <v>0</v>
      </c>
      <c r="R231" t="s">
        <v>8268</v>
      </c>
      <c r="S231" s="4">
        <f t="shared" si="15"/>
        <v>0</v>
      </c>
      <c r="U231" t="str">
        <f t="shared" si="18"/>
        <v>film &amp; video</v>
      </c>
      <c r="V231" t="str">
        <f t="shared" si="19"/>
        <v>drama</v>
      </c>
    </row>
    <row r="232" spans="1:22" ht="60" x14ac:dyDescent="0.25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v>42159.777210648142</v>
      </c>
      <c r="K232">
        <v>1430851151</v>
      </c>
      <c r="L232">
        <f t="shared" si="16"/>
        <v>2015</v>
      </c>
      <c r="M232" t="str">
        <f t="shared" si="17"/>
        <v>May</v>
      </c>
      <c r="N232" s="13">
        <v>42129.777210648142</v>
      </c>
      <c r="O232" t="b">
        <v>0</v>
      </c>
      <c r="P232">
        <v>2</v>
      </c>
      <c r="Q232" t="b">
        <v>0</v>
      </c>
      <c r="R232" t="s">
        <v>8268</v>
      </c>
      <c r="S232" s="4">
        <f t="shared" si="15"/>
        <v>0.4</v>
      </c>
      <c r="U232" t="str">
        <f t="shared" si="18"/>
        <v>film &amp; video</v>
      </c>
      <c r="V232" t="str">
        <f t="shared" si="19"/>
        <v>drama</v>
      </c>
    </row>
    <row r="233" spans="1:22" ht="60" x14ac:dyDescent="0.25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v>42371.958923611113</v>
      </c>
      <c r="K233">
        <v>1449183651</v>
      </c>
      <c r="L233">
        <f t="shared" si="16"/>
        <v>2015</v>
      </c>
      <c r="M233" t="str">
        <f t="shared" si="17"/>
        <v>Dec</v>
      </c>
      <c r="N233" s="13">
        <v>42341.958923611113</v>
      </c>
      <c r="O233" t="b">
        <v>0</v>
      </c>
      <c r="P233">
        <v>0</v>
      </c>
      <c r="Q233" t="b">
        <v>0</v>
      </c>
      <c r="R233" t="s">
        <v>8268</v>
      </c>
      <c r="S233" s="4">
        <f t="shared" si="15"/>
        <v>0</v>
      </c>
      <c r="U233" t="str">
        <f t="shared" si="18"/>
        <v>film &amp; video</v>
      </c>
      <c r="V233" t="str">
        <f t="shared" si="19"/>
        <v>drama</v>
      </c>
    </row>
    <row r="234" spans="1:22" ht="60" x14ac:dyDescent="0.25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v>42062.82576388889</v>
      </c>
      <c r="K234">
        <v>1422474546</v>
      </c>
      <c r="L234">
        <f t="shared" si="16"/>
        <v>2015</v>
      </c>
      <c r="M234" t="str">
        <f t="shared" si="17"/>
        <v>Jan</v>
      </c>
      <c r="N234" s="13">
        <v>42032.82576388889</v>
      </c>
      <c r="O234" t="b">
        <v>0</v>
      </c>
      <c r="P234">
        <v>7</v>
      </c>
      <c r="Q234" t="b">
        <v>0</v>
      </c>
      <c r="R234" t="s">
        <v>8268</v>
      </c>
      <c r="S234" s="4">
        <f t="shared" si="15"/>
        <v>2.75</v>
      </c>
      <c r="U234" t="str">
        <f t="shared" si="18"/>
        <v>film &amp; video</v>
      </c>
      <c r="V234" t="str">
        <f t="shared" si="19"/>
        <v>drama</v>
      </c>
    </row>
    <row r="235" spans="1:22" ht="45" x14ac:dyDescent="0.25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v>42642.911712962959</v>
      </c>
      <c r="K235">
        <v>1472593972</v>
      </c>
      <c r="L235">
        <f t="shared" si="16"/>
        <v>2016</v>
      </c>
      <c r="M235" t="str">
        <f t="shared" si="17"/>
        <v>Aug</v>
      </c>
      <c r="N235" s="13">
        <v>42612.911712962959</v>
      </c>
      <c r="O235" t="b">
        <v>0</v>
      </c>
      <c r="P235">
        <v>0</v>
      </c>
      <c r="Q235" t="b">
        <v>0</v>
      </c>
      <c r="R235" t="s">
        <v>8268</v>
      </c>
      <c r="S235" s="4">
        <f t="shared" si="15"/>
        <v>0</v>
      </c>
      <c r="U235" t="str">
        <f t="shared" si="18"/>
        <v>film &amp; video</v>
      </c>
      <c r="V235" t="str">
        <f t="shared" si="19"/>
        <v>drama</v>
      </c>
    </row>
    <row r="236" spans="1:22" ht="60" x14ac:dyDescent="0.25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v>42176.035405092596</v>
      </c>
      <c r="K236">
        <v>1431391859</v>
      </c>
      <c r="L236">
        <f t="shared" si="16"/>
        <v>2015</v>
      </c>
      <c r="M236" t="str">
        <f t="shared" si="17"/>
        <v>May</v>
      </c>
      <c r="N236" s="13">
        <v>42136.035405092596</v>
      </c>
      <c r="O236" t="b">
        <v>0</v>
      </c>
      <c r="P236">
        <v>5</v>
      </c>
      <c r="Q236" t="b">
        <v>0</v>
      </c>
      <c r="R236" t="s">
        <v>8268</v>
      </c>
      <c r="S236" s="4">
        <f t="shared" si="15"/>
        <v>40.1</v>
      </c>
      <c r="U236" t="str">
        <f t="shared" si="18"/>
        <v>film &amp; video</v>
      </c>
      <c r="V236" t="str">
        <f t="shared" si="19"/>
        <v>drama</v>
      </c>
    </row>
    <row r="237" spans="1:22" ht="45" x14ac:dyDescent="0.25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v>42194.908530092594</v>
      </c>
      <c r="K237">
        <v>1433886497</v>
      </c>
      <c r="L237">
        <f t="shared" si="16"/>
        <v>2015</v>
      </c>
      <c r="M237" t="str">
        <f t="shared" si="17"/>
        <v>Jun</v>
      </c>
      <c r="N237" s="13">
        <v>42164.908530092594</v>
      </c>
      <c r="O237" t="b">
        <v>0</v>
      </c>
      <c r="P237">
        <v>0</v>
      </c>
      <c r="Q237" t="b">
        <v>0</v>
      </c>
      <c r="R237" t="s">
        <v>8268</v>
      </c>
      <c r="S237" s="4">
        <f t="shared" si="15"/>
        <v>0</v>
      </c>
      <c r="U237" t="str">
        <f t="shared" si="18"/>
        <v>film &amp; video</v>
      </c>
      <c r="V237" t="str">
        <f t="shared" si="19"/>
        <v>drama</v>
      </c>
    </row>
    <row r="238" spans="1:22" ht="60" x14ac:dyDescent="0.25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v>42374</v>
      </c>
      <c r="K238">
        <v>1447380099</v>
      </c>
      <c r="L238">
        <f t="shared" si="16"/>
        <v>2015</v>
      </c>
      <c r="M238" t="str">
        <f t="shared" si="17"/>
        <v>Nov</v>
      </c>
      <c r="N238" s="13">
        <v>42321.08447916666</v>
      </c>
      <c r="O238" t="b">
        <v>0</v>
      </c>
      <c r="P238">
        <v>0</v>
      </c>
      <c r="Q238" t="b">
        <v>0</v>
      </c>
      <c r="R238" t="s">
        <v>8268</v>
      </c>
      <c r="S238" s="4">
        <f t="shared" si="15"/>
        <v>0</v>
      </c>
      <c r="U238" t="str">
        <f t="shared" si="18"/>
        <v>film &amp; video</v>
      </c>
      <c r="V238" t="str">
        <f t="shared" si="19"/>
        <v>drama</v>
      </c>
    </row>
    <row r="239" spans="1:22" ht="30" x14ac:dyDescent="0.25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v>42437.577187499999</v>
      </c>
      <c r="K239">
        <v>1452261069</v>
      </c>
      <c r="L239">
        <f t="shared" si="16"/>
        <v>2016</v>
      </c>
      <c r="M239" t="str">
        <f t="shared" si="17"/>
        <v>Jan</v>
      </c>
      <c r="N239" s="13">
        <v>42377.577187499999</v>
      </c>
      <c r="O239" t="b">
        <v>0</v>
      </c>
      <c r="P239">
        <v>1</v>
      </c>
      <c r="Q239" t="b">
        <v>0</v>
      </c>
      <c r="R239" t="s">
        <v>8268</v>
      </c>
      <c r="S239" s="4">
        <f t="shared" si="15"/>
        <v>0.33333333333333331</v>
      </c>
      <c r="U239" t="str">
        <f t="shared" si="18"/>
        <v>film &amp; video</v>
      </c>
      <c r="V239" t="str">
        <f t="shared" si="19"/>
        <v>drama</v>
      </c>
    </row>
    <row r="240" spans="1:22" ht="60" x14ac:dyDescent="0.25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v>42734.375</v>
      </c>
      <c r="K240">
        <v>1481324760</v>
      </c>
      <c r="L240">
        <f t="shared" si="16"/>
        <v>2016</v>
      </c>
      <c r="M240" t="str">
        <f t="shared" si="17"/>
        <v>Dec</v>
      </c>
      <c r="N240" s="13">
        <v>42713.962499999994</v>
      </c>
      <c r="O240" t="b">
        <v>0</v>
      </c>
      <c r="P240">
        <v>0</v>
      </c>
      <c r="Q240" t="b">
        <v>0</v>
      </c>
      <c r="R240" t="s">
        <v>8268</v>
      </c>
      <c r="S240" s="4">
        <f t="shared" si="15"/>
        <v>0</v>
      </c>
      <c r="U240" t="str">
        <f t="shared" si="18"/>
        <v>film &amp; video</v>
      </c>
      <c r="V240" t="str">
        <f t="shared" si="19"/>
        <v>drama</v>
      </c>
    </row>
    <row r="241" spans="1:22" ht="45" x14ac:dyDescent="0.25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v>42316.5</v>
      </c>
      <c r="K241">
        <v>1445308730</v>
      </c>
      <c r="L241">
        <f t="shared" si="16"/>
        <v>2015</v>
      </c>
      <c r="M241" t="str">
        <f t="shared" si="17"/>
        <v>Oct</v>
      </c>
      <c r="N241" s="13">
        <v>42297.110300925924</v>
      </c>
      <c r="O241" t="b">
        <v>0</v>
      </c>
      <c r="P241">
        <v>5</v>
      </c>
      <c r="Q241" t="b">
        <v>0</v>
      </c>
      <c r="R241" t="s">
        <v>8268</v>
      </c>
      <c r="S241" s="4">
        <f t="shared" si="15"/>
        <v>25</v>
      </c>
      <c r="U241" t="str">
        <f t="shared" si="18"/>
        <v>film &amp; video</v>
      </c>
      <c r="V241" t="str">
        <f t="shared" si="19"/>
        <v>drama</v>
      </c>
    </row>
    <row r="242" spans="1:22" ht="60" x14ac:dyDescent="0.25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v>41399.708460648151</v>
      </c>
      <c r="K242">
        <v>1363885211</v>
      </c>
      <c r="L242">
        <f t="shared" si="16"/>
        <v>2013</v>
      </c>
      <c r="M242" t="str">
        <f t="shared" si="17"/>
        <v>Mar</v>
      </c>
      <c r="N242" s="13">
        <v>41354.708460648151</v>
      </c>
      <c r="O242" t="b">
        <v>1</v>
      </c>
      <c r="P242">
        <v>137</v>
      </c>
      <c r="Q242" t="b">
        <v>1</v>
      </c>
      <c r="R242" t="s">
        <v>8269</v>
      </c>
      <c r="S242" s="4">
        <f t="shared" si="15"/>
        <v>107.63413333333334</v>
      </c>
      <c r="U242" t="str">
        <f t="shared" si="18"/>
        <v>film &amp; video</v>
      </c>
      <c r="V242" t="str">
        <f t="shared" si="19"/>
        <v>documentary</v>
      </c>
    </row>
    <row r="243" spans="1:22" ht="60" x14ac:dyDescent="0.25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v>41994.697962962964</v>
      </c>
      <c r="K243">
        <v>1415292304</v>
      </c>
      <c r="L243">
        <f t="shared" si="16"/>
        <v>2014</v>
      </c>
      <c r="M243" t="str">
        <f t="shared" si="17"/>
        <v>Nov</v>
      </c>
      <c r="N243" s="13">
        <v>41949.697962962964</v>
      </c>
      <c r="O243" t="b">
        <v>1</v>
      </c>
      <c r="P243">
        <v>376</v>
      </c>
      <c r="Q243" t="b">
        <v>1</v>
      </c>
      <c r="R243" t="s">
        <v>8269</v>
      </c>
      <c r="S243" s="4">
        <f t="shared" si="15"/>
        <v>112.63736263736264</v>
      </c>
      <c r="U243" t="str">
        <f t="shared" si="18"/>
        <v>film &amp; video</v>
      </c>
      <c r="V243" t="str">
        <f t="shared" si="19"/>
        <v>documentary</v>
      </c>
    </row>
    <row r="244" spans="1:22" ht="45" x14ac:dyDescent="0.25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v>40897.492939814816</v>
      </c>
      <c r="K244">
        <v>1321357790</v>
      </c>
      <c r="L244">
        <f t="shared" si="16"/>
        <v>2011</v>
      </c>
      <c r="M244" t="str">
        <f t="shared" si="17"/>
        <v>Nov</v>
      </c>
      <c r="N244" s="13">
        <v>40862.492939814816</v>
      </c>
      <c r="O244" t="b">
        <v>1</v>
      </c>
      <c r="P244">
        <v>202</v>
      </c>
      <c r="Q244" t="b">
        <v>1</v>
      </c>
      <c r="R244" t="s">
        <v>8269</v>
      </c>
      <c r="S244" s="4">
        <f t="shared" si="15"/>
        <v>113.46153846153847</v>
      </c>
      <c r="U244" t="str">
        <f t="shared" si="18"/>
        <v>film &amp; video</v>
      </c>
      <c r="V244" t="str">
        <f t="shared" si="19"/>
        <v>documentary</v>
      </c>
    </row>
    <row r="245" spans="1:22" ht="45" x14ac:dyDescent="0.25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v>41692.047500000001</v>
      </c>
      <c r="K245">
        <v>1390439304</v>
      </c>
      <c r="L245">
        <f t="shared" si="16"/>
        <v>2014</v>
      </c>
      <c r="M245" t="str">
        <f t="shared" si="17"/>
        <v>Jan</v>
      </c>
      <c r="N245" s="13">
        <v>41662.047500000001</v>
      </c>
      <c r="O245" t="b">
        <v>1</v>
      </c>
      <c r="P245">
        <v>328</v>
      </c>
      <c r="Q245" t="b">
        <v>1</v>
      </c>
      <c r="R245" t="s">
        <v>8269</v>
      </c>
      <c r="S245" s="4">
        <f t="shared" si="15"/>
        <v>102.592</v>
      </c>
      <c r="U245" t="str">
        <f t="shared" si="18"/>
        <v>film &amp; video</v>
      </c>
      <c r="V245" t="str">
        <f t="shared" si="19"/>
        <v>documentary</v>
      </c>
    </row>
    <row r="246" spans="1:22" ht="60" x14ac:dyDescent="0.25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v>40253.29583333333</v>
      </c>
      <c r="K246">
        <v>1265269559</v>
      </c>
      <c r="L246">
        <f t="shared" si="16"/>
        <v>2010</v>
      </c>
      <c r="M246" t="str">
        <f t="shared" si="17"/>
        <v>Feb</v>
      </c>
      <c r="N246" s="13">
        <v>40213.323599537034</v>
      </c>
      <c r="O246" t="b">
        <v>1</v>
      </c>
      <c r="P246">
        <v>84</v>
      </c>
      <c r="Q246" t="b">
        <v>1</v>
      </c>
      <c r="R246" t="s">
        <v>8269</v>
      </c>
      <c r="S246" s="4">
        <f t="shared" si="15"/>
        <v>113.75714285714285</v>
      </c>
      <c r="U246" t="str">
        <f t="shared" si="18"/>
        <v>film &amp; video</v>
      </c>
      <c r="V246" t="str">
        <f t="shared" si="19"/>
        <v>documentary</v>
      </c>
    </row>
    <row r="247" spans="1:22" ht="60" x14ac:dyDescent="0.25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v>41137.053067129629</v>
      </c>
      <c r="K247">
        <v>1342487785</v>
      </c>
      <c r="L247">
        <f t="shared" si="16"/>
        <v>2012</v>
      </c>
      <c r="M247" t="str">
        <f t="shared" si="17"/>
        <v>Jul</v>
      </c>
      <c r="N247" s="13">
        <v>41107.053067129629</v>
      </c>
      <c r="O247" t="b">
        <v>1</v>
      </c>
      <c r="P247">
        <v>96</v>
      </c>
      <c r="Q247" t="b">
        <v>1</v>
      </c>
      <c r="R247" t="s">
        <v>8269</v>
      </c>
      <c r="S247" s="4">
        <f t="shared" si="15"/>
        <v>103.72</v>
      </c>
      <c r="U247" t="str">
        <f t="shared" si="18"/>
        <v>film &amp; video</v>
      </c>
      <c r="V247" t="str">
        <f t="shared" si="19"/>
        <v>documentary</v>
      </c>
    </row>
    <row r="248" spans="1:22" ht="45" x14ac:dyDescent="0.25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v>40530.405150462961</v>
      </c>
      <c r="K248">
        <v>1288341805</v>
      </c>
      <c r="L248">
        <f t="shared" si="16"/>
        <v>2010</v>
      </c>
      <c r="M248" t="str">
        <f t="shared" si="17"/>
        <v>Oct</v>
      </c>
      <c r="N248" s="13">
        <v>40480.363483796296</v>
      </c>
      <c r="O248" t="b">
        <v>1</v>
      </c>
      <c r="P248">
        <v>223</v>
      </c>
      <c r="Q248" t="b">
        <v>1</v>
      </c>
      <c r="R248" t="s">
        <v>8269</v>
      </c>
      <c r="S248" s="4">
        <f t="shared" si="15"/>
        <v>305.45999999999998</v>
      </c>
      <c r="U248" t="str">
        <f t="shared" si="18"/>
        <v>film &amp; video</v>
      </c>
      <c r="V248" t="str">
        <f t="shared" si="19"/>
        <v>documentary</v>
      </c>
    </row>
    <row r="249" spans="1:22" ht="60" x14ac:dyDescent="0.25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v>40467.152083333334</v>
      </c>
      <c r="K249">
        <v>1284042614</v>
      </c>
      <c r="L249">
        <f t="shared" si="16"/>
        <v>2010</v>
      </c>
      <c r="M249" t="str">
        <f t="shared" si="17"/>
        <v>Sep</v>
      </c>
      <c r="N249" s="13">
        <v>40430.604328703703</v>
      </c>
      <c r="O249" t="b">
        <v>1</v>
      </c>
      <c r="P249">
        <v>62</v>
      </c>
      <c r="Q249" t="b">
        <v>1</v>
      </c>
      <c r="R249" t="s">
        <v>8269</v>
      </c>
      <c r="S249" s="4">
        <f t="shared" si="15"/>
        <v>134.1</v>
      </c>
      <c r="U249" t="str">
        <f t="shared" si="18"/>
        <v>film &amp; video</v>
      </c>
      <c r="V249" t="str">
        <f t="shared" si="19"/>
        <v>documentary</v>
      </c>
    </row>
    <row r="250" spans="1:22" ht="60" x14ac:dyDescent="0.25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v>40915.774409722224</v>
      </c>
      <c r="K250">
        <v>1322073309</v>
      </c>
      <c r="L250">
        <f t="shared" si="16"/>
        <v>2011</v>
      </c>
      <c r="M250" t="str">
        <f t="shared" si="17"/>
        <v>Nov</v>
      </c>
      <c r="N250" s="13">
        <v>40870.774409722224</v>
      </c>
      <c r="O250" t="b">
        <v>1</v>
      </c>
      <c r="P250">
        <v>146</v>
      </c>
      <c r="Q250" t="b">
        <v>1</v>
      </c>
      <c r="R250" t="s">
        <v>8269</v>
      </c>
      <c r="S250" s="4">
        <f t="shared" si="15"/>
        <v>101.33294117647058</v>
      </c>
      <c r="U250" t="str">
        <f t="shared" si="18"/>
        <v>film &amp; video</v>
      </c>
      <c r="V250" t="str">
        <f t="shared" si="19"/>
        <v>documentary</v>
      </c>
    </row>
    <row r="251" spans="1:22" ht="60" x14ac:dyDescent="0.25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v>40412.736111111109</v>
      </c>
      <c r="K251">
        <v>1275603020</v>
      </c>
      <c r="L251">
        <f t="shared" si="16"/>
        <v>2010</v>
      </c>
      <c r="M251" t="str">
        <f t="shared" si="17"/>
        <v>Jun</v>
      </c>
      <c r="N251" s="13">
        <v>40332.923842592594</v>
      </c>
      <c r="O251" t="b">
        <v>1</v>
      </c>
      <c r="P251">
        <v>235</v>
      </c>
      <c r="Q251" t="b">
        <v>1</v>
      </c>
      <c r="R251" t="s">
        <v>8269</v>
      </c>
      <c r="S251" s="4">
        <f t="shared" si="15"/>
        <v>112.92</v>
      </c>
      <c r="U251" t="str">
        <f t="shared" si="18"/>
        <v>film &amp; video</v>
      </c>
      <c r="V251" t="str">
        <f t="shared" si="19"/>
        <v>documentary</v>
      </c>
    </row>
    <row r="252" spans="1:22" ht="60" x14ac:dyDescent="0.25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v>41431.565868055557</v>
      </c>
      <c r="K252">
        <v>1367933691</v>
      </c>
      <c r="L252">
        <f t="shared" si="16"/>
        <v>2013</v>
      </c>
      <c r="M252" t="str">
        <f t="shared" si="17"/>
        <v>May</v>
      </c>
      <c r="N252" s="13">
        <v>41401.565868055557</v>
      </c>
      <c r="O252" t="b">
        <v>1</v>
      </c>
      <c r="P252">
        <v>437</v>
      </c>
      <c r="Q252" t="b">
        <v>1</v>
      </c>
      <c r="R252" t="s">
        <v>8269</v>
      </c>
      <c r="S252" s="4">
        <f t="shared" si="15"/>
        <v>105.58333333333333</v>
      </c>
      <c r="U252" t="str">
        <f t="shared" si="18"/>
        <v>film &amp; video</v>
      </c>
      <c r="V252" t="str">
        <f t="shared" si="19"/>
        <v>documentary</v>
      </c>
    </row>
    <row r="253" spans="1:22" ht="45" x14ac:dyDescent="0.25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v>41045.791666666664</v>
      </c>
      <c r="K253">
        <v>1334429646</v>
      </c>
      <c r="L253">
        <f t="shared" si="16"/>
        <v>2012</v>
      </c>
      <c r="M253" t="str">
        <f t="shared" si="17"/>
        <v>Apr</v>
      </c>
      <c r="N253" s="13">
        <v>41013.787569444445</v>
      </c>
      <c r="O253" t="b">
        <v>1</v>
      </c>
      <c r="P253">
        <v>77</v>
      </c>
      <c r="Q253" t="b">
        <v>1</v>
      </c>
      <c r="R253" t="s">
        <v>8269</v>
      </c>
      <c r="S253" s="4">
        <f t="shared" si="15"/>
        <v>125.57142857142857</v>
      </c>
      <c r="U253" t="str">
        <f t="shared" si="18"/>
        <v>film &amp; video</v>
      </c>
      <c r="V253" t="str">
        <f t="shared" si="19"/>
        <v>documentary</v>
      </c>
    </row>
    <row r="254" spans="1:22" ht="45" x14ac:dyDescent="0.25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v>40330.165972222225</v>
      </c>
      <c r="K254">
        <v>1269878058</v>
      </c>
      <c r="L254">
        <f t="shared" si="16"/>
        <v>2010</v>
      </c>
      <c r="M254" t="str">
        <f t="shared" si="17"/>
        <v>Mar</v>
      </c>
      <c r="N254" s="13">
        <v>40266.662708333337</v>
      </c>
      <c r="O254" t="b">
        <v>1</v>
      </c>
      <c r="P254">
        <v>108</v>
      </c>
      <c r="Q254" t="b">
        <v>1</v>
      </c>
      <c r="R254" t="s">
        <v>8269</v>
      </c>
      <c r="S254" s="4">
        <f t="shared" si="15"/>
        <v>184.56</v>
      </c>
      <c r="U254" t="str">
        <f t="shared" si="18"/>
        <v>film &amp; video</v>
      </c>
      <c r="V254" t="str">
        <f t="shared" si="19"/>
        <v>documentary</v>
      </c>
    </row>
    <row r="255" spans="1:22" ht="60" x14ac:dyDescent="0.25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v>40954.650868055556</v>
      </c>
      <c r="K255">
        <v>1326728235</v>
      </c>
      <c r="L255">
        <f t="shared" si="16"/>
        <v>2012</v>
      </c>
      <c r="M255" t="str">
        <f t="shared" si="17"/>
        <v>Jan</v>
      </c>
      <c r="N255" s="13">
        <v>40924.650868055556</v>
      </c>
      <c r="O255" t="b">
        <v>1</v>
      </c>
      <c r="P255">
        <v>7</v>
      </c>
      <c r="Q255" t="b">
        <v>1</v>
      </c>
      <c r="R255" t="s">
        <v>8269</v>
      </c>
      <c r="S255" s="4">
        <f t="shared" si="15"/>
        <v>100.73333333333333</v>
      </c>
      <c r="U255" t="str">
        <f t="shared" si="18"/>
        <v>film &amp; video</v>
      </c>
      <c r="V255" t="str">
        <f t="shared" si="19"/>
        <v>documentary</v>
      </c>
    </row>
    <row r="256" spans="1:22" ht="45" x14ac:dyDescent="0.25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v>42294.083333333328</v>
      </c>
      <c r="K256">
        <v>1442443910</v>
      </c>
      <c r="L256">
        <f t="shared" si="16"/>
        <v>2015</v>
      </c>
      <c r="M256" t="str">
        <f t="shared" si="17"/>
        <v>Sep</v>
      </c>
      <c r="N256" s="13">
        <v>42263.952662037031</v>
      </c>
      <c r="O256" t="b">
        <v>1</v>
      </c>
      <c r="P256">
        <v>314</v>
      </c>
      <c r="Q256" t="b">
        <v>1</v>
      </c>
      <c r="R256" t="s">
        <v>8269</v>
      </c>
      <c r="S256" s="4">
        <f t="shared" si="15"/>
        <v>116.94725</v>
      </c>
      <c r="U256" t="str">
        <f t="shared" si="18"/>
        <v>film &amp; video</v>
      </c>
      <c r="V256" t="str">
        <f t="shared" si="19"/>
        <v>documentary</v>
      </c>
    </row>
    <row r="257" spans="1:22" ht="30" x14ac:dyDescent="0.25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v>40618.48474537037</v>
      </c>
      <c r="K257">
        <v>1297687082</v>
      </c>
      <c r="L257">
        <f t="shared" si="16"/>
        <v>2011</v>
      </c>
      <c r="M257" t="str">
        <f t="shared" si="17"/>
        <v>Feb</v>
      </c>
      <c r="N257" s="13">
        <v>40588.526412037041</v>
      </c>
      <c r="O257" t="b">
        <v>1</v>
      </c>
      <c r="P257">
        <v>188</v>
      </c>
      <c r="Q257" t="b">
        <v>1</v>
      </c>
      <c r="R257" t="s">
        <v>8269</v>
      </c>
      <c r="S257" s="4">
        <f t="shared" si="15"/>
        <v>106.73325</v>
      </c>
      <c r="U257" t="str">
        <f t="shared" si="18"/>
        <v>film &amp; video</v>
      </c>
      <c r="V257" t="str">
        <f t="shared" si="19"/>
        <v>documentary</v>
      </c>
    </row>
    <row r="258" spans="1:22" ht="60" x14ac:dyDescent="0.25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v>41349.769293981481</v>
      </c>
      <c r="K258">
        <v>1360866467</v>
      </c>
      <c r="L258">
        <f t="shared" si="16"/>
        <v>2013</v>
      </c>
      <c r="M258" t="str">
        <f t="shared" si="17"/>
        <v>Feb</v>
      </c>
      <c r="N258" s="13">
        <v>41319.769293981481</v>
      </c>
      <c r="O258" t="b">
        <v>1</v>
      </c>
      <c r="P258">
        <v>275</v>
      </c>
      <c r="Q258" t="b">
        <v>1</v>
      </c>
      <c r="R258" t="s">
        <v>8269</v>
      </c>
      <c r="S258" s="4">
        <f t="shared" ref="S258:S321" si="20">E258*100/D258</f>
        <v>139.1</v>
      </c>
      <c r="U258" t="str">
        <f t="shared" si="18"/>
        <v>film &amp; video</v>
      </c>
      <c r="V258" t="str">
        <f t="shared" si="19"/>
        <v>documentary</v>
      </c>
    </row>
    <row r="259" spans="1:22" ht="60" x14ac:dyDescent="0.25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v>42509.626875000002</v>
      </c>
      <c r="K259">
        <v>1461078162</v>
      </c>
      <c r="L259">
        <f t="shared" ref="L259:L322" si="21">YEAR(N259)</f>
        <v>2016</v>
      </c>
      <c r="M259" t="str">
        <f t="shared" ref="M259:M322" si="22">TEXT(N259, "MMM")</f>
        <v>Apr</v>
      </c>
      <c r="N259" s="13">
        <v>42479.626875000002</v>
      </c>
      <c r="O259" t="b">
        <v>1</v>
      </c>
      <c r="P259">
        <v>560</v>
      </c>
      <c r="Q259" t="b">
        <v>1</v>
      </c>
      <c r="R259" t="s">
        <v>8269</v>
      </c>
      <c r="S259" s="4">
        <f t="shared" si="20"/>
        <v>106.7264857142857</v>
      </c>
      <c r="U259" t="str">
        <f t="shared" ref="U259:U322" si="23">LEFT(R259, SEARCH("/",R259,1)-1)</f>
        <v>film &amp; video</v>
      </c>
      <c r="V259" t="str">
        <f t="shared" ref="V259:V322" si="24">RIGHT(R259,LEN(R259)-SEARCH("/",R259,SEARCH("/",R259,1)))</f>
        <v>documentary</v>
      </c>
    </row>
    <row r="260" spans="1:22" ht="60" x14ac:dyDescent="0.25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v>40712.051689814813</v>
      </c>
      <c r="K260">
        <v>1305767666</v>
      </c>
      <c r="L260">
        <f t="shared" si="21"/>
        <v>2011</v>
      </c>
      <c r="M260" t="str">
        <f t="shared" si="22"/>
        <v>May</v>
      </c>
      <c r="N260" s="13">
        <v>40682.051689814813</v>
      </c>
      <c r="O260" t="b">
        <v>1</v>
      </c>
      <c r="P260">
        <v>688</v>
      </c>
      <c r="Q260" t="b">
        <v>1</v>
      </c>
      <c r="R260" t="s">
        <v>8269</v>
      </c>
      <c r="S260" s="4">
        <f t="shared" si="20"/>
        <v>191.14</v>
      </c>
      <c r="U260" t="str">
        <f t="shared" si="23"/>
        <v>film &amp; video</v>
      </c>
      <c r="V260" t="str">
        <f t="shared" si="24"/>
        <v>documentary</v>
      </c>
    </row>
    <row r="261" spans="1:22" ht="60" x14ac:dyDescent="0.25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v>42102.738067129627</v>
      </c>
      <c r="K261">
        <v>1425922969</v>
      </c>
      <c r="L261">
        <f t="shared" si="21"/>
        <v>2015</v>
      </c>
      <c r="M261" t="str">
        <f t="shared" si="22"/>
        <v>Mar</v>
      </c>
      <c r="N261" s="13">
        <v>42072.738067129627</v>
      </c>
      <c r="O261" t="b">
        <v>1</v>
      </c>
      <c r="P261">
        <v>942</v>
      </c>
      <c r="Q261" t="b">
        <v>1</v>
      </c>
      <c r="R261" t="s">
        <v>8269</v>
      </c>
      <c r="S261" s="4">
        <f t="shared" si="20"/>
        <v>131.93789333333334</v>
      </c>
      <c r="U261" t="str">
        <f t="shared" si="23"/>
        <v>film &amp; video</v>
      </c>
      <c r="V261" t="str">
        <f t="shared" si="24"/>
        <v>documentary</v>
      </c>
    </row>
    <row r="262" spans="1:22" ht="45" x14ac:dyDescent="0.25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v>40376.415972222225</v>
      </c>
      <c r="K262">
        <v>1275415679</v>
      </c>
      <c r="L262">
        <f t="shared" si="21"/>
        <v>2010</v>
      </c>
      <c r="M262" t="str">
        <f t="shared" si="22"/>
        <v>Jun</v>
      </c>
      <c r="N262" s="13">
        <v>40330.755543981482</v>
      </c>
      <c r="O262" t="b">
        <v>1</v>
      </c>
      <c r="P262">
        <v>88</v>
      </c>
      <c r="Q262" t="b">
        <v>1</v>
      </c>
      <c r="R262" t="s">
        <v>8269</v>
      </c>
      <c r="S262" s="4">
        <f t="shared" si="20"/>
        <v>106.4</v>
      </c>
      <c r="U262" t="str">
        <f t="shared" si="23"/>
        <v>film &amp; video</v>
      </c>
      <c r="V262" t="str">
        <f t="shared" si="24"/>
        <v>documentary</v>
      </c>
    </row>
    <row r="263" spans="1:22" ht="45" x14ac:dyDescent="0.25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v>41067.621527777781</v>
      </c>
      <c r="K263">
        <v>1334783704</v>
      </c>
      <c r="L263">
        <f t="shared" si="21"/>
        <v>2012</v>
      </c>
      <c r="M263" t="str">
        <f t="shared" si="22"/>
        <v>Apr</v>
      </c>
      <c r="N263" s="13">
        <v>41017.885462962964</v>
      </c>
      <c r="O263" t="b">
        <v>1</v>
      </c>
      <c r="P263">
        <v>220</v>
      </c>
      <c r="Q263" t="b">
        <v>1</v>
      </c>
      <c r="R263" t="s">
        <v>8269</v>
      </c>
      <c r="S263" s="4">
        <f t="shared" si="20"/>
        <v>107.4</v>
      </c>
      <c r="U263" t="str">
        <f t="shared" si="23"/>
        <v>film &amp; video</v>
      </c>
      <c r="V263" t="str">
        <f t="shared" si="24"/>
        <v>documentary</v>
      </c>
    </row>
    <row r="264" spans="1:22" ht="30" x14ac:dyDescent="0.25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v>40600.24800925926</v>
      </c>
      <c r="K264">
        <v>1294811828</v>
      </c>
      <c r="L264">
        <f t="shared" si="21"/>
        <v>2011</v>
      </c>
      <c r="M264" t="str">
        <f t="shared" si="22"/>
        <v>Jan</v>
      </c>
      <c r="N264" s="13">
        <v>40555.24800925926</v>
      </c>
      <c r="O264" t="b">
        <v>1</v>
      </c>
      <c r="P264">
        <v>145</v>
      </c>
      <c r="Q264" t="b">
        <v>1</v>
      </c>
      <c r="R264" t="s">
        <v>8269</v>
      </c>
      <c r="S264" s="4">
        <f t="shared" si="20"/>
        <v>240</v>
      </c>
      <c r="U264" t="str">
        <f t="shared" si="23"/>
        <v>film &amp; video</v>
      </c>
      <c r="V264" t="str">
        <f t="shared" si="24"/>
        <v>documentary</v>
      </c>
    </row>
    <row r="265" spans="1:22" ht="60" x14ac:dyDescent="0.25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v>41179.954791666663</v>
      </c>
      <c r="K265">
        <v>1346194494</v>
      </c>
      <c r="L265">
        <f t="shared" si="21"/>
        <v>2012</v>
      </c>
      <c r="M265" t="str">
        <f t="shared" si="22"/>
        <v>Aug</v>
      </c>
      <c r="N265" s="13">
        <v>41149.954791666663</v>
      </c>
      <c r="O265" t="b">
        <v>1</v>
      </c>
      <c r="P265">
        <v>963</v>
      </c>
      <c r="Q265" t="b">
        <v>1</v>
      </c>
      <c r="R265" t="s">
        <v>8269</v>
      </c>
      <c r="S265" s="4">
        <f t="shared" si="20"/>
        <v>118.08108</v>
      </c>
      <c r="U265" t="str">
        <f t="shared" si="23"/>
        <v>film &amp; video</v>
      </c>
      <c r="V265" t="str">
        <f t="shared" si="24"/>
        <v>documentary</v>
      </c>
    </row>
    <row r="266" spans="1:22" ht="60" x14ac:dyDescent="0.25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v>41040.620312500003</v>
      </c>
      <c r="K266">
        <v>1334155995</v>
      </c>
      <c r="L266">
        <f t="shared" si="21"/>
        <v>2012</v>
      </c>
      <c r="M266" t="str">
        <f t="shared" si="22"/>
        <v>Apr</v>
      </c>
      <c r="N266" s="13">
        <v>41010.620312500003</v>
      </c>
      <c r="O266" t="b">
        <v>1</v>
      </c>
      <c r="P266">
        <v>91</v>
      </c>
      <c r="Q266" t="b">
        <v>1</v>
      </c>
      <c r="R266" t="s">
        <v>8269</v>
      </c>
      <c r="S266" s="4">
        <f t="shared" si="20"/>
        <v>118.2</v>
      </c>
      <c r="U266" t="str">
        <f t="shared" si="23"/>
        <v>film &amp; video</v>
      </c>
      <c r="V266" t="str">
        <f t="shared" si="24"/>
        <v>documentary</v>
      </c>
    </row>
    <row r="267" spans="1:22" ht="60" x14ac:dyDescent="0.25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v>40308.844444444447</v>
      </c>
      <c r="K267">
        <v>1269928430</v>
      </c>
      <c r="L267">
        <f t="shared" si="21"/>
        <v>2010</v>
      </c>
      <c r="M267" t="str">
        <f t="shared" si="22"/>
        <v>Mar</v>
      </c>
      <c r="N267" s="13">
        <v>40267.245717592588</v>
      </c>
      <c r="O267" t="b">
        <v>1</v>
      </c>
      <c r="P267">
        <v>58</v>
      </c>
      <c r="Q267" t="b">
        <v>1</v>
      </c>
      <c r="R267" t="s">
        <v>8269</v>
      </c>
      <c r="S267" s="4">
        <f t="shared" si="20"/>
        <v>111.1</v>
      </c>
      <c r="U267" t="str">
        <f t="shared" si="23"/>
        <v>film &amp; video</v>
      </c>
      <c r="V267" t="str">
        <f t="shared" si="24"/>
        <v>documentary</v>
      </c>
    </row>
    <row r="268" spans="1:22" ht="60" x14ac:dyDescent="0.25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v>40291.160416666666</v>
      </c>
      <c r="K268">
        <v>1264565507</v>
      </c>
      <c r="L268">
        <f t="shared" si="21"/>
        <v>2010</v>
      </c>
      <c r="M268" t="str">
        <f t="shared" si="22"/>
        <v>Jan</v>
      </c>
      <c r="N268" s="13">
        <v>40205.174849537041</v>
      </c>
      <c r="O268" t="b">
        <v>1</v>
      </c>
      <c r="P268">
        <v>36</v>
      </c>
      <c r="Q268" t="b">
        <v>1</v>
      </c>
      <c r="R268" t="s">
        <v>8269</v>
      </c>
      <c r="S268" s="4">
        <f t="shared" si="20"/>
        <v>145.5</v>
      </c>
      <c r="U268" t="str">
        <f t="shared" si="23"/>
        <v>film &amp; video</v>
      </c>
      <c r="V268" t="str">
        <f t="shared" si="24"/>
        <v>documentary</v>
      </c>
    </row>
    <row r="269" spans="1:22" ht="45" x14ac:dyDescent="0.25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v>41815.452534722222</v>
      </c>
      <c r="K269">
        <v>1401101499</v>
      </c>
      <c r="L269">
        <f t="shared" si="21"/>
        <v>2014</v>
      </c>
      <c r="M269" t="str">
        <f t="shared" si="22"/>
        <v>May</v>
      </c>
      <c r="N269" s="13">
        <v>41785.452534722222</v>
      </c>
      <c r="O269" t="b">
        <v>1</v>
      </c>
      <c r="P269">
        <v>165</v>
      </c>
      <c r="Q269" t="b">
        <v>1</v>
      </c>
      <c r="R269" t="s">
        <v>8269</v>
      </c>
      <c r="S269" s="4">
        <f t="shared" si="20"/>
        <v>131.62883248730964</v>
      </c>
      <c r="U269" t="str">
        <f t="shared" si="23"/>
        <v>film &amp; video</v>
      </c>
      <c r="V269" t="str">
        <f t="shared" si="24"/>
        <v>documentary</v>
      </c>
    </row>
    <row r="270" spans="1:22" ht="60" x14ac:dyDescent="0.25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v>40854.194189814814</v>
      </c>
      <c r="K270">
        <v>1316749178</v>
      </c>
      <c r="L270">
        <f t="shared" si="21"/>
        <v>2011</v>
      </c>
      <c r="M270" t="str">
        <f t="shared" si="22"/>
        <v>Sep</v>
      </c>
      <c r="N270" s="13">
        <v>40809.15252314815</v>
      </c>
      <c r="O270" t="b">
        <v>1</v>
      </c>
      <c r="P270">
        <v>111</v>
      </c>
      <c r="Q270" t="b">
        <v>1</v>
      </c>
      <c r="R270" t="s">
        <v>8269</v>
      </c>
      <c r="S270" s="4">
        <f t="shared" si="20"/>
        <v>111.4</v>
      </c>
      <c r="U270" t="str">
        <f t="shared" si="23"/>
        <v>film &amp; video</v>
      </c>
      <c r="V270" t="str">
        <f t="shared" si="24"/>
        <v>documentary</v>
      </c>
    </row>
    <row r="271" spans="1:22" ht="60" x14ac:dyDescent="0.25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v>42788.197013888886</v>
      </c>
      <c r="K271">
        <v>1485146622</v>
      </c>
      <c r="L271">
        <f t="shared" si="21"/>
        <v>2017</v>
      </c>
      <c r="M271" t="str">
        <f t="shared" si="22"/>
        <v>Jan</v>
      </c>
      <c r="N271" s="13">
        <v>42758.197013888886</v>
      </c>
      <c r="O271" t="b">
        <v>1</v>
      </c>
      <c r="P271">
        <v>1596</v>
      </c>
      <c r="Q271" t="b">
        <v>1</v>
      </c>
      <c r="R271" t="s">
        <v>8269</v>
      </c>
      <c r="S271" s="4">
        <f t="shared" si="20"/>
        <v>147.23376999999999</v>
      </c>
      <c r="U271" t="str">
        <f t="shared" si="23"/>
        <v>film &amp; video</v>
      </c>
      <c r="V271" t="str">
        <f t="shared" si="24"/>
        <v>documentary</v>
      </c>
    </row>
    <row r="272" spans="1:22" ht="45" x14ac:dyDescent="0.25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v>40688.166666666664</v>
      </c>
      <c r="K272">
        <v>1301950070</v>
      </c>
      <c r="L272">
        <f t="shared" si="21"/>
        <v>2011</v>
      </c>
      <c r="M272" t="str">
        <f t="shared" si="22"/>
        <v>Apr</v>
      </c>
      <c r="N272" s="13">
        <v>40637.866550925923</v>
      </c>
      <c r="O272" t="b">
        <v>1</v>
      </c>
      <c r="P272">
        <v>61</v>
      </c>
      <c r="Q272" t="b">
        <v>1</v>
      </c>
      <c r="R272" t="s">
        <v>8269</v>
      </c>
      <c r="S272" s="4">
        <f t="shared" si="20"/>
        <v>152.60869565217391</v>
      </c>
      <c r="U272" t="str">
        <f t="shared" si="23"/>
        <v>film &amp; video</v>
      </c>
      <c r="V272" t="str">
        <f t="shared" si="24"/>
        <v>documentary</v>
      </c>
    </row>
    <row r="273" spans="1:22" ht="60" x14ac:dyDescent="0.25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v>41641.333333333336</v>
      </c>
      <c r="K273">
        <v>1386123861</v>
      </c>
      <c r="L273">
        <f t="shared" si="21"/>
        <v>2013</v>
      </c>
      <c r="M273" t="str">
        <f t="shared" si="22"/>
        <v>Dec</v>
      </c>
      <c r="N273" s="13">
        <v>41612.10024305556</v>
      </c>
      <c r="O273" t="b">
        <v>1</v>
      </c>
      <c r="P273">
        <v>287</v>
      </c>
      <c r="Q273" t="b">
        <v>1</v>
      </c>
      <c r="R273" t="s">
        <v>8269</v>
      </c>
      <c r="S273" s="4">
        <f t="shared" si="20"/>
        <v>104.68</v>
      </c>
      <c r="U273" t="str">
        <f t="shared" si="23"/>
        <v>film &amp; video</v>
      </c>
      <c r="V273" t="str">
        <f t="shared" si="24"/>
        <v>documentary</v>
      </c>
    </row>
    <row r="274" spans="1:22" ht="60" x14ac:dyDescent="0.25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v>40296.78402777778</v>
      </c>
      <c r="K274">
        <v>1267220191</v>
      </c>
      <c r="L274">
        <f t="shared" si="21"/>
        <v>2010</v>
      </c>
      <c r="M274" t="str">
        <f t="shared" si="22"/>
        <v>Feb</v>
      </c>
      <c r="N274" s="13">
        <v>40235.900358796294</v>
      </c>
      <c r="O274" t="b">
        <v>1</v>
      </c>
      <c r="P274">
        <v>65</v>
      </c>
      <c r="Q274" t="b">
        <v>1</v>
      </c>
      <c r="R274" t="s">
        <v>8269</v>
      </c>
      <c r="S274" s="4">
        <f t="shared" si="20"/>
        <v>177.43366666666665</v>
      </c>
      <c r="U274" t="str">
        <f t="shared" si="23"/>
        <v>film &amp; video</v>
      </c>
      <c r="V274" t="str">
        <f t="shared" si="24"/>
        <v>documentary</v>
      </c>
    </row>
    <row r="275" spans="1:22" ht="60" x14ac:dyDescent="0.25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v>40727.498449074075</v>
      </c>
      <c r="K275">
        <v>1307102266</v>
      </c>
      <c r="L275">
        <f t="shared" si="21"/>
        <v>2011</v>
      </c>
      <c r="M275" t="str">
        <f t="shared" si="22"/>
        <v>Jun</v>
      </c>
      <c r="N275" s="13">
        <v>40697.498449074075</v>
      </c>
      <c r="O275" t="b">
        <v>1</v>
      </c>
      <c r="P275">
        <v>118</v>
      </c>
      <c r="Q275" t="b">
        <v>1</v>
      </c>
      <c r="R275" t="s">
        <v>8269</v>
      </c>
      <c r="S275" s="4">
        <f t="shared" si="20"/>
        <v>107.7758</v>
      </c>
      <c r="U275" t="str">
        <f t="shared" si="23"/>
        <v>film &amp; video</v>
      </c>
      <c r="V275" t="str">
        <f t="shared" si="24"/>
        <v>documentary</v>
      </c>
    </row>
    <row r="276" spans="1:22" ht="60" x14ac:dyDescent="0.25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v>41004.290972222225</v>
      </c>
      <c r="K276">
        <v>1330638829</v>
      </c>
      <c r="L276">
        <f t="shared" si="21"/>
        <v>2012</v>
      </c>
      <c r="M276" t="str">
        <f t="shared" si="22"/>
        <v>Mar</v>
      </c>
      <c r="N276" s="13">
        <v>40969.912372685183</v>
      </c>
      <c r="O276" t="b">
        <v>1</v>
      </c>
      <c r="P276">
        <v>113</v>
      </c>
      <c r="Q276" t="b">
        <v>1</v>
      </c>
      <c r="R276" t="s">
        <v>8269</v>
      </c>
      <c r="S276" s="4">
        <f t="shared" si="20"/>
        <v>156</v>
      </c>
      <c r="U276" t="str">
        <f t="shared" si="23"/>
        <v>film &amp; video</v>
      </c>
      <c r="V276" t="str">
        <f t="shared" si="24"/>
        <v>documentary</v>
      </c>
    </row>
    <row r="277" spans="1:22" ht="45" x14ac:dyDescent="0.25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v>41223.073680555557</v>
      </c>
      <c r="K277">
        <v>1349916366</v>
      </c>
      <c r="L277">
        <f t="shared" si="21"/>
        <v>2012</v>
      </c>
      <c r="M277" t="str">
        <f t="shared" si="22"/>
        <v>Oct</v>
      </c>
      <c r="N277" s="13">
        <v>41193.032013888893</v>
      </c>
      <c r="O277" t="b">
        <v>1</v>
      </c>
      <c r="P277">
        <v>332</v>
      </c>
      <c r="Q277" t="b">
        <v>1</v>
      </c>
      <c r="R277" t="s">
        <v>8269</v>
      </c>
      <c r="S277" s="4">
        <f t="shared" si="20"/>
        <v>108.395</v>
      </c>
      <c r="U277" t="str">
        <f t="shared" si="23"/>
        <v>film &amp; video</v>
      </c>
      <c r="V277" t="str">
        <f t="shared" si="24"/>
        <v>documentary</v>
      </c>
    </row>
    <row r="278" spans="1:22" ht="60" x14ac:dyDescent="0.25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v>41027.040208333332</v>
      </c>
      <c r="K278">
        <v>1330394274</v>
      </c>
      <c r="L278">
        <f t="shared" si="21"/>
        <v>2012</v>
      </c>
      <c r="M278" t="str">
        <f t="shared" si="22"/>
        <v>Feb</v>
      </c>
      <c r="N278" s="13">
        <v>40967.081874999996</v>
      </c>
      <c r="O278" t="b">
        <v>1</v>
      </c>
      <c r="P278">
        <v>62</v>
      </c>
      <c r="Q278" t="b">
        <v>1</v>
      </c>
      <c r="R278" t="s">
        <v>8269</v>
      </c>
      <c r="S278" s="4">
        <f t="shared" si="20"/>
        <v>147.6</v>
      </c>
      <c r="U278" t="str">
        <f t="shared" si="23"/>
        <v>film &amp; video</v>
      </c>
      <c r="V278" t="str">
        <f t="shared" si="24"/>
        <v>documentary</v>
      </c>
    </row>
    <row r="279" spans="1:22" ht="60" x14ac:dyDescent="0.25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v>42147.891423611116</v>
      </c>
      <c r="K279">
        <v>1429824219</v>
      </c>
      <c r="L279">
        <f t="shared" si="21"/>
        <v>2015</v>
      </c>
      <c r="M279" t="str">
        <f t="shared" si="22"/>
        <v>Apr</v>
      </c>
      <c r="N279" s="13">
        <v>42117.891423611116</v>
      </c>
      <c r="O279" t="b">
        <v>1</v>
      </c>
      <c r="P279">
        <v>951</v>
      </c>
      <c r="Q279" t="b">
        <v>1</v>
      </c>
      <c r="R279" t="s">
        <v>8269</v>
      </c>
      <c r="S279" s="4">
        <f t="shared" si="20"/>
        <v>110.38153846153845</v>
      </c>
      <c r="U279" t="str">
        <f t="shared" si="23"/>
        <v>film &amp; video</v>
      </c>
      <c r="V279" t="str">
        <f t="shared" si="24"/>
        <v>documentary</v>
      </c>
    </row>
    <row r="280" spans="1:22" ht="45" x14ac:dyDescent="0.25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v>41194.040960648148</v>
      </c>
      <c r="K280">
        <v>1347411539</v>
      </c>
      <c r="L280">
        <f t="shared" si="21"/>
        <v>2012</v>
      </c>
      <c r="M280" t="str">
        <f t="shared" si="22"/>
        <v>Sep</v>
      </c>
      <c r="N280" s="13">
        <v>41164.040960648148</v>
      </c>
      <c r="O280" t="b">
        <v>1</v>
      </c>
      <c r="P280">
        <v>415</v>
      </c>
      <c r="Q280" t="b">
        <v>1</v>
      </c>
      <c r="R280" t="s">
        <v>8269</v>
      </c>
      <c r="S280" s="4">
        <f t="shared" si="20"/>
        <v>150.34814814814814</v>
      </c>
      <c r="U280" t="str">
        <f t="shared" si="23"/>
        <v>film &amp; video</v>
      </c>
      <c r="V280" t="str">
        <f t="shared" si="24"/>
        <v>documentary</v>
      </c>
    </row>
    <row r="281" spans="1:22" ht="60" x14ac:dyDescent="0.25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v>42793.084027777775</v>
      </c>
      <c r="K281">
        <v>1485237096</v>
      </c>
      <c r="L281">
        <f t="shared" si="21"/>
        <v>2017</v>
      </c>
      <c r="M281" t="str">
        <f t="shared" si="22"/>
        <v>Jan</v>
      </c>
      <c r="N281" s="13">
        <v>42759.244166666671</v>
      </c>
      <c r="O281" t="b">
        <v>1</v>
      </c>
      <c r="P281">
        <v>305</v>
      </c>
      <c r="Q281" t="b">
        <v>1</v>
      </c>
      <c r="R281" t="s">
        <v>8269</v>
      </c>
      <c r="S281" s="4">
        <f t="shared" si="20"/>
        <v>157.31829411764707</v>
      </c>
      <c r="U281" t="str">
        <f t="shared" si="23"/>
        <v>film &amp; video</v>
      </c>
      <c r="V281" t="str">
        <f t="shared" si="24"/>
        <v>documentary</v>
      </c>
    </row>
    <row r="282" spans="1:22" ht="60" x14ac:dyDescent="0.25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v>41789.590682870366</v>
      </c>
      <c r="K282">
        <v>1397571035</v>
      </c>
      <c r="L282">
        <f t="shared" si="21"/>
        <v>2014</v>
      </c>
      <c r="M282" t="str">
        <f t="shared" si="22"/>
        <v>Apr</v>
      </c>
      <c r="N282" s="13">
        <v>41744.590682870366</v>
      </c>
      <c r="O282" t="b">
        <v>1</v>
      </c>
      <c r="P282">
        <v>2139</v>
      </c>
      <c r="Q282" t="b">
        <v>1</v>
      </c>
      <c r="R282" t="s">
        <v>8269</v>
      </c>
      <c r="S282" s="4">
        <f t="shared" si="20"/>
        <v>156.14400000000001</v>
      </c>
      <c r="U282" t="str">
        <f t="shared" si="23"/>
        <v>film &amp; video</v>
      </c>
      <c r="V282" t="str">
        <f t="shared" si="24"/>
        <v>documentary</v>
      </c>
    </row>
    <row r="283" spans="1:22" ht="60" x14ac:dyDescent="0.25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v>40035.80972222222</v>
      </c>
      <c r="K283">
        <v>1242532513</v>
      </c>
      <c r="L283">
        <f t="shared" si="21"/>
        <v>2009</v>
      </c>
      <c r="M283" t="str">
        <f t="shared" si="22"/>
        <v>May</v>
      </c>
      <c r="N283" s="13">
        <v>39950.163344907407</v>
      </c>
      <c r="O283" t="b">
        <v>1</v>
      </c>
      <c r="P283">
        <v>79</v>
      </c>
      <c r="Q283" t="b">
        <v>1</v>
      </c>
      <c r="R283" t="s">
        <v>8269</v>
      </c>
      <c r="S283" s="4">
        <f t="shared" si="20"/>
        <v>120.58763636363636</v>
      </c>
      <c r="U283" t="str">
        <f t="shared" si="23"/>
        <v>film &amp; video</v>
      </c>
      <c r="V283" t="str">
        <f t="shared" si="24"/>
        <v>documentary</v>
      </c>
    </row>
    <row r="284" spans="1:22" ht="45" x14ac:dyDescent="0.25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v>40231.916666666664</v>
      </c>
      <c r="K284">
        <v>1263679492</v>
      </c>
      <c r="L284">
        <f t="shared" si="21"/>
        <v>2010</v>
      </c>
      <c r="M284" t="str">
        <f t="shared" si="22"/>
        <v>Jan</v>
      </c>
      <c r="N284" s="13">
        <v>40194.920046296298</v>
      </c>
      <c r="O284" t="b">
        <v>1</v>
      </c>
      <c r="P284">
        <v>179</v>
      </c>
      <c r="Q284" t="b">
        <v>1</v>
      </c>
      <c r="R284" t="s">
        <v>8269</v>
      </c>
      <c r="S284" s="4">
        <f t="shared" si="20"/>
        <v>101.18888888888888</v>
      </c>
      <c r="U284" t="str">
        <f t="shared" si="23"/>
        <v>film &amp; video</v>
      </c>
      <c r="V284" t="str">
        <f t="shared" si="24"/>
        <v>documentary</v>
      </c>
    </row>
    <row r="285" spans="1:22" ht="30" x14ac:dyDescent="0.25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v>40695.207638888889</v>
      </c>
      <c r="K285">
        <v>1305219744</v>
      </c>
      <c r="L285">
        <f t="shared" si="21"/>
        <v>2011</v>
      </c>
      <c r="M285" t="str">
        <f t="shared" si="22"/>
        <v>May</v>
      </c>
      <c r="N285" s="13">
        <v>40675.71</v>
      </c>
      <c r="O285" t="b">
        <v>1</v>
      </c>
      <c r="P285">
        <v>202</v>
      </c>
      <c r="Q285" t="b">
        <v>1</v>
      </c>
      <c r="R285" t="s">
        <v>8269</v>
      </c>
      <c r="S285" s="4">
        <f t="shared" si="20"/>
        <v>114.27249999999999</v>
      </c>
      <c r="U285" t="str">
        <f t="shared" si="23"/>
        <v>film &amp; video</v>
      </c>
      <c r="V285" t="str">
        <f t="shared" si="24"/>
        <v>documentary</v>
      </c>
    </row>
    <row r="286" spans="1:22" ht="60" x14ac:dyDescent="0.25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v>40929.738194444442</v>
      </c>
      <c r="K286">
        <v>1325007780</v>
      </c>
      <c r="L286">
        <f t="shared" si="21"/>
        <v>2011</v>
      </c>
      <c r="M286" t="str">
        <f t="shared" si="22"/>
        <v>Dec</v>
      </c>
      <c r="N286" s="13">
        <v>40904.738194444442</v>
      </c>
      <c r="O286" t="b">
        <v>1</v>
      </c>
      <c r="P286">
        <v>760</v>
      </c>
      <c r="Q286" t="b">
        <v>1</v>
      </c>
      <c r="R286" t="s">
        <v>8269</v>
      </c>
      <c r="S286" s="4">
        <f t="shared" si="20"/>
        <v>104.62615</v>
      </c>
      <c r="U286" t="str">
        <f t="shared" si="23"/>
        <v>film &amp; video</v>
      </c>
      <c r="V286" t="str">
        <f t="shared" si="24"/>
        <v>documentary</v>
      </c>
    </row>
    <row r="287" spans="1:22" ht="45" x14ac:dyDescent="0.25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v>41536.756111111114</v>
      </c>
      <c r="K287">
        <v>1377022128</v>
      </c>
      <c r="L287">
        <f t="shared" si="21"/>
        <v>2013</v>
      </c>
      <c r="M287" t="str">
        <f t="shared" si="22"/>
        <v>Aug</v>
      </c>
      <c r="N287" s="13">
        <v>41506.756111111114</v>
      </c>
      <c r="O287" t="b">
        <v>1</v>
      </c>
      <c r="P287">
        <v>563</v>
      </c>
      <c r="Q287" t="b">
        <v>1</v>
      </c>
      <c r="R287" t="s">
        <v>8269</v>
      </c>
      <c r="S287" s="4">
        <f t="shared" si="20"/>
        <v>228.82507142857142</v>
      </c>
      <c r="U287" t="str">
        <f t="shared" si="23"/>
        <v>film &amp; video</v>
      </c>
      <c r="V287" t="str">
        <f t="shared" si="24"/>
        <v>documentary</v>
      </c>
    </row>
    <row r="288" spans="1:22" ht="60" x14ac:dyDescent="0.25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v>41358.774583333332</v>
      </c>
      <c r="K288">
        <v>1360352124</v>
      </c>
      <c r="L288">
        <f t="shared" si="21"/>
        <v>2013</v>
      </c>
      <c r="M288" t="str">
        <f t="shared" si="22"/>
        <v>Feb</v>
      </c>
      <c r="N288" s="13">
        <v>41313.816249999996</v>
      </c>
      <c r="O288" t="b">
        <v>1</v>
      </c>
      <c r="P288">
        <v>135</v>
      </c>
      <c r="Q288" t="b">
        <v>1</v>
      </c>
      <c r="R288" t="s">
        <v>8269</v>
      </c>
      <c r="S288" s="4">
        <f t="shared" si="20"/>
        <v>109.15333333333334</v>
      </c>
      <c r="U288" t="str">
        <f t="shared" si="23"/>
        <v>film &amp; video</v>
      </c>
      <c r="V288" t="str">
        <f t="shared" si="24"/>
        <v>documentary</v>
      </c>
    </row>
    <row r="289" spans="1:22" ht="30" x14ac:dyDescent="0.25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v>41215.166666666664</v>
      </c>
      <c r="K289">
        <v>1349160018</v>
      </c>
      <c r="L289">
        <f t="shared" si="21"/>
        <v>2012</v>
      </c>
      <c r="M289" t="str">
        <f t="shared" si="22"/>
        <v>Oct</v>
      </c>
      <c r="N289" s="13">
        <v>41184.277986111112</v>
      </c>
      <c r="O289" t="b">
        <v>1</v>
      </c>
      <c r="P289">
        <v>290</v>
      </c>
      <c r="Q289" t="b">
        <v>1</v>
      </c>
      <c r="R289" t="s">
        <v>8269</v>
      </c>
      <c r="S289" s="4">
        <f t="shared" si="20"/>
        <v>176.3</v>
      </c>
      <c r="U289" t="str">
        <f t="shared" si="23"/>
        <v>film &amp; video</v>
      </c>
      <c r="V289" t="str">
        <f t="shared" si="24"/>
        <v>documentary</v>
      </c>
    </row>
    <row r="290" spans="1:22" ht="60" x14ac:dyDescent="0.25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v>41086.168900462959</v>
      </c>
      <c r="K290">
        <v>1337659393</v>
      </c>
      <c r="L290">
        <f t="shared" si="21"/>
        <v>2012</v>
      </c>
      <c r="M290" t="str">
        <f t="shared" si="22"/>
        <v>May</v>
      </c>
      <c r="N290" s="13">
        <v>41051.168900462959</v>
      </c>
      <c r="O290" t="b">
        <v>1</v>
      </c>
      <c r="P290">
        <v>447</v>
      </c>
      <c r="Q290" t="b">
        <v>1</v>
      </c>
      <c r="R290" t="s">
        <v>8269</v>
      </c>
      <c r="S290" s="4">
        <f t="shared" si="20"/>
        <v>103.21062000000001</v>
      </c>
      <c r="U290" t="str">
        <f t="shared" si="23"/>
        <v>film &amp; video</v>
      </c>
      <c r="V290" t="str">
        <f t="shared" si="24"/>
        <v>documentary</v>
      </c>
    </row>
    <row r="291" spans="1:22" ht="60" x14ac:dyDescent="0.25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v>41580.456412037034</v>
      </c>
      <c r="K291">
        <v>1380797834</v>
      </c>
      <c r="L291">
        <f t="shared" si="21"/>
        <v>2013</v>
      </c>
      <c r="M291" t="str">
        <f t="shared" si="22"/>
        <v>Oct</v>
      </c>
      <c r="N291" s="13">
        <v>41550.456412037034</v>
      </c>
      <c r="O291" t="b">
        <v>1</v>
      </c>
      <c r="P291">
        <v>232</v>
      </c>
      <c r="Q291" t="b">
        <v>1</v>
      </c>
      <c r="R291" t="s">
        <v>8269</v>
      </c>
      <c r="S291" s="4">
        <f t="shared" si="20"/>
        <v>104.82</v>
      </c>
      <c r="U291" t="str">
        <f t="shared" si="23"/>
        <v>film &amp; video</v>
      </c>
      <c r="V291" t="str">
        <f t="shared" si="24"/>
        <v>documentary</v>
      </c>
    </row>
    <row r="292" spans="1:22" ht="45" x14ac:dyDescent="0.25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v>40576.332638888889</v>
      </c>
      <c r="K292">
        <v>1292316697</v>
      </c>
      <c r="L292">
        <f t="shared" si="21"/>
        <v>2010</v>
      </c>
      <c r="M292" t="str">
        <f t="shared" si="22"/>
        <v>Dec</v>
      </c>
      <c r="N292" s="13">
        <v>40526.36917824074</v>
      </c>
      <c r="O292" t="b">
        <v>1</v>
      </c>
      <c r="P292">
        <v>168</v>
      </c>
      <c r="Q292" t="b">
        <v>1</v>
      </c>
      <c r="R292" t="s">
        <v>8269</v>
      </c>
      <c r="S292" s="4">
        <f t="shared" si="20"/>
        <v>106.68444444444444</v>
      </c>
      <c r="U292" t="str">
        <f t="shared" si="23"/>
        <v>film &amp; video</v>
      </c>
      <c r="V292" t="str">
        <f t="shared" si="24"/>
        <v>documentary</v>
      </c>
    </row>
    <row r="293" spans="1:22" ht="45" x14ac:dyDescent="0.25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v>41395.000694444447</v>
      </c>
      <c r="K293">
        <v>1365791246</v>
      </c>
      <c r="L293">
        <f t="shared" si="21"/>
        <v>2013</v>
      </c>
      <c r="M293" t="str">
        <f t="shared" si="22"/>
        <v>Apr</v>
      </c>
      <c r="N293" s="13">
        <v>41376.769050925926</v>
      </c>
      <c r="O293" t="b">
        <v>1</v>
      </c>
      <c r="P293">
        <v>128</v>
      </c>
      <c r="Q293" t="b">
        <v>1</v>
      </c>
      <c r="R293" t="s">
        <v>8269</v>
      </c>
      <c r="S293" s="4">
        <f t="shared" si="20"/>
        <v>120.02</v>
      </c>
      <c r="U293" t="str">
        <f t="shared" si="23"/>
        <v>film &amp; video</v>
      </c>
      <c r="V293" t="str">
        <f t="shared" si="24"/>
        <v>documentary</v>
      </c>
    </row>
    <row r="294" spans="1:22" ht="60" x14ac:dyDescent="0.25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v>40845.165972222225</v>
      </c>
      <c r="K294">
        <v>1317064599</v>
      </c>
      <c r="L294">
        <f t="shared" si="21"/>
        <v>2011</v>
      </c>
      <c r="M294" t="str">
        <f t="shared" si="22"/>
        <v>Sep</v>
      </c>
      <c r="N294" s="13">
        <v>40812.803229166668</v>
      </c>
      <c r="O294" t="b">
        <v>1</v>
      </c>
      <c r="P294">
        <v>493</v>
      </c>
      <c r="Q294" t="b">
        <v>1</v>
      </c>
      <c r="R294" t="s">
        <v>8269</v>
      </c>
      <c r="S294" s="4">
        <f t="shared" si="20"/>
        <v>101.50693333333334</v>
      </c>
      <c r="U294" t="str">
        <f t="shared" si="23"/>
        <v>film &amp; video</v>
      </c>
      <c r="V294" t="str">
        <f t="shared" si="24"/>
        <v>documentary</v>
      </c>
    </row>
    <row r="295" spans="1:22" ht="60" x14ac:dyDescent="0.25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v>41749.667986111112</v>
      </c>
      <c r="K295">
        <v>1395417714</v>
      </c>
      <c r="L295">
        <f t="shared" si="21"/>
        <v>2014</v>
      </c>
      <c r="M295" t="str">
        <f t="shared" si="22"/>
        <v>Mar</v>
      </c>
      <c r="N295" s="13">
        <v>41719.667986111112</v>
      </c>
      <c r="O295" t="b">
        <v>1</v>
      </c>
      <c r="P295">
        <v>131</v>
      </c>
      <c r="Q295" t="b">
        <v>1</v>
      </c>
      <c r="R295" t="s">
        <v>8269</v>
      </c>
      <c r="S295" s="4">
        <f t="shared" si="20"/>
        <v>101.38461538461539</v>
      </c>
      <c r="U295" t="str">
        <f t="shared" si="23"/>
        <v>film &amp; video</v>
      </c>
      <c r="V295" t="str">
        <f t="shared" si="24"/>
        <v>documentary</v>
      </c>
    </row>
    <row r="296" spans="1:22" ht="90" x14ac:dyDescent="0.25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v>40378.666666666664</v>
      </c>
      <c r="K296">
        <v>1276480894</v>
      </c>
      <c r="L296">
        <f t="shared" si="21"/>
        <v>2010</v>
      </c>
      <c r="M296" t="str">
        <f t="shared" si="22"/>
        <v>Jun</v>
      </c>
      <c r="N296" s="13">
        <v>40343.084421296298</v>
      </c>
      <c r="O296" t="b">
        <v>1</v>
      </c>
      <c r="P296">
        <v>50</v>
      </c>
      <c r="Q296" t="b">
        <v>1</v>
      </c>
      <c r="R296" t="s">
        <v>8269</v>
      </c>
      <c r="S296" s="4">
        <f t="shared" si="20"/>
        <v>100</v>
      </c>
      <c r="U296" t="str">
        <f t="shared" si="23"/>
        <v>film &amp; video</v>
      </c>
      <c r="V296" t="str">
        <f t="shared" si="24"/>
        <v>documentary</v>
      </c>
    </row>
    <row r="297" spans="1:22" ht="60" x14ac:dyDescent="0.25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v>41579</v>
      </c>
      <c r="K297">
        <v>1378080409</v>
      </c>
      <c r="L297">
        <f t="shared" si="21"/>
        <v>2013</v>
      </c>
      <c r="M297" t="str">
        <f t="shared" si="22"/>
        <v>Sep</v>
      </c>
      <c r="N297" s="13">
        <v>41519.004733796297</v>
      </c>
      <c r="O297" t="b">
        <v>1</v>
      </c>
      <c r="P297">
        <v>665</v>
      </c>
      <c r="Q297" t="b">
        <v>1</v>
      </c>
      <c r="R297" t="s">
        <v>8269</v>
      </c>
      <c r="S297" s="4">
        <f t="shared" si="20"/>
        <v>133.10911999999999</v>
      </c>
      <c r="U297" t="str">
        <f t="shared" si="23"/>
        <v>film &amp; video</v>
      </c>
      <c r="V297" t="str">
        <f t="shared" si="24"/>
        <v>documentary</v>
      </c>
    </row>
    <row r="298" spans="1:22" ht="45" x14ac:dyDescent="0.25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v>41159.475497685184</v>
      </c>
      <c r="K298">
        <v>1344857083</v>
      </c>
      <c r="L298">
        <f t="shared" si="21"/>
        <v>2012</v>
      </c>
      <c r="M298" t="str">
        <f t="shared" si="22"/>
        <v>Aug</v>
      </c>
      <c r="N298" s="13">
        <v>41134.475497685184</v>
      </c>
      <c r="O298" t="b">
        <v>1</v>
      </c>
      <c r="P298">
        <v>129</v>
      </c>
      <c r="Q298" t="b">
        <v>1</v>
      </c>
      <c r="R298" t="s">
        <v>8269</v>
      </c>
      <c r="S298" s="4">
        <f t="shared" si="20"/>
        <v>118.72620000000001</v>
      </c>
      <c r="U298" t="str">
        <f t="shared" si="23"/>
        <v>film &amp; video</v>
      </c>
      <c r="V298" t="str">
        <f t="shared" si="24"/>
        <v>documentary</v>
      </c>
    </row>
    <row r="299" spans="1:22" ht="60" x14ac:dyDescent="0.25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v>42125.165972222225</v>
      </c>
      <c r="K299">
        <v>1427390901</v>
      </c>
      <c r="L299">
        <f t="shared" si="21"/>
        <v>2015</v>
      </c>
      <c r="M299" t="str">
        <f t="shared" si="22"/>
        <v>Mar</v>
      </c>
      <c r="N299" s="13">
        <v>42089.72802083334</v>
      </c>
      <c r="O299" t="b">
        <v>1</v>
      </c>
      <c r="P299">
        <v>142</v>
      </c>
      <c r="Q299" t="b">
        <v>1</v>
      </c>
      <c r="R299" t="s">
        <v>8269</v>
      </c>
      <c r="S299" s="4">
        <f t="shared" si="20"/>
        <v>100.64</v>
      </c>
      <c r="U299" t="str">
        <f t="shared" si="23"/>
        <v>film &amp; video</v>
      </c>
      <c r="V299" t="str">
        <f t="shared" si="24"/>
        <v>documentary</v>
      </c>
    </row>
    <row r="300" spans="1:22" ht="30" x14ac:dyDescent="0.25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v>41768.875</v>
      </c>
      <c r="K300">
        <v>1394536048</v>
      </c>
      <c r="L300">
        <f t="shared" si="21"/>
        <v>2014</v>
      </c>
      <c r="M300" t="str">
        <f t="shared" si="22"/>
        <v>Mar</v>
      </c>
      <c r="N300" s="13">
        <v>41709.463518518518</v>
      </c>
      <c r="O300" t="b">
        <v>1</v>
      </c>
      <c r="P300">
        <v>2436</v>
      </c>
      <c r="Q300" t="b">
        <v>1</v>
      </c>
      <c r="R300" t="s">
        <v>8269</v>
      </c>
      <c r="S300" s="4">
        <f t="shared" si="20"/>
        <v>108.9324126984127</v>
      </c>
      <c r="U300" t="str">
        <f t="shared" si="23"/>
        <v>film &amp; video</v>
      </c>
      <c r="V300" t="str">
        <f t="shared" si="24"/>
        <v>documentary</v>
      </c>
    </row>
    <row r="301" spans="1:22" ht="60" x14ac:dyDescent="0.25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v>40499.266898148147</v>
      </c>
      <c r="K301">
        <v>1287379460</v>
      </c>
      <c r="L301">
        <f t="shared" si="21"/>
        <v>2010</v>
      </c>
      <c r="M301" t="str">
        <f t="shared" si="22"/>
        <v>Oct</v>
      </c>
      <c r="N301" s="13">
        <v>40469.225231481483</v>
      </c>
      <c r="O301" t="b">
        <v>1</v>
      </c>
      <c r="P301">
        <v>244</v>
      </c>
      <c r="Q301" t="b">
        <v>1</v>
      </c>
      <c r="R301" t="s">
        <v>8269</v>
      </c>
      <c r="S301" s="4">
        <f t="shared" si="20"/>
        <v>178.95249999999999</v>
      </c>
      <c r="U301" t="str">
        <f t="shared" si="23"/>
        <v>film &amp; video</v>
      </c>
      <c r="V301" t="str">
        <f t="shared" si="24"/>
        <v>documentary</v>
      </c>
    </row>
    <row r="302" spans="1:22" ht="60" x14ac:dyDescent="0.25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v>40657.959930555553</v>
      </c>
      <c r="K302">
        <v>1301007738</v>
      </c>
      <c r="L302">
        <f t="shared" si="21"/>
        <v>2011</v>
      </c>
      <c r="M302" t="str">
        <f t="shared" si="22"/>
        <v>Mar</v>
      </c>
      <c r="N302" s="13">
        <v>40626.959930555553</v>
      </c>
      <c r="O302" t="b">
        <v>1</v>
      </c>
      <c r="P302">
        <v>298</v>
      </c>
      <c r="Q302" t="b">
        <v>1</v>
      </c>
      <c r="R302" t="s">
        <v>8269</v>
      </c>
      <c r="S302" s="4">
        <f t="shared" si="20"/>
        <v>101.72264</v>
      </c>
      <c r="U302" t="str">
        <f t="shared" si="23"/>
        <v>film &amp; video</v>
      </c>
      <c r="V302" t="str">
        <f t="shared" si="24"/>
        <v>documentary</v>
      </c>
    </row>
    <row r="303" spans="1:22" ht="45" x14ac:dyDescent="0.25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v>41352.696006944447</v>
      </c>
      <c r="K303">
        <v>1360258935</v>
      </c>
      <c r="L303">
        <f t="shared" si="21"/>
        <v>2013</v>
      </c>
      <c r="M303" t="str">
        <f t="shared" si="22"/>
        <v>Feb</v>
      </c>
      <c r="N303" s="13">
        <v>41312.737673611111</v>
      </c>
      <c r="O303" t="b">
        <v>1</v>
      </c>
      <c r="P303">
        <v>251</v>
      </c>
      <c r="Q303" t="b">
        <v>1</v>
      </c>
      <c r="R303" t="s">
        <v>8269</v>
      </c>
      <c r="S303" s="4">
        <f t="shared" si="20"/>
        <v>118.735</v>
      </c>
      <c r="U303" t="str">
        <f t="shared" si="23"/>
        <v>film &amp; video</v>
      </c>
      <c r="V303" t="str">
        <f t="shared" si="24"/>
        <v>documentary</v>
      </c>
    </row>
    <row r="304" spans="1:22" ht="60" x14ac:dyDescent="0.25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v>40963.856921296298</v>
      </c>
      <c r="K304">
        <v>1327523638</v>
      </c>
      <c r="L304">
        <f t="shared" si="21"/>
        <v>2012</v>
      </c>
      <c r="M304" t="str">
        <f t="shared" si="22"/>
        <v>Jan</v>
      </c>
      <c r="N304" s="13">
        <v>40933.856921296298</v>
      </c>
      <c r="O304" t="b">
        <v>1</v>
      </c>
      <c r="P304">
        <v>108</v>
      </c>
      <c r="Q304" t="b">
        <v>1</v>
      </c>
      <c r="R304" t="s">
        <v>8269</v>
      </c>
      <c r="S304" s="4">
        <f t="shared" si="20"/>
        <v>100.46</v>
      </c>
      <c r="U304" t="str">
        <f t="shared" si="23"/>
        <v>film &amp; video</v>
      </c>
      <c r="V304" t="str">
        <f t="shared" si="24"/>
        <v>documentary</v>
      </c>
    </row>
    <row r="305" spans="1:22" ht="45" x14ac:dyDescent="0.25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v>41062.071134259262</v>
      </c>
      <c r="K305">
        <v>1336009346</v>
      </c>
      <c r="L305">
        <f t="shared" si="21"/>
        <v>2012</v>
      </c>
      <c r="M305" t="str">
        <f t="shared" si="22"/>
        <v>May</v>
      </c>
      <c r="N305" s="13">
        <v>41032.071134259262</v>
      </c>
      <c r="O305" t="b">
        <v>1</v>
      </c>
      <c r="P305">
        <v>82</v>
      </c>
      <c r="Q305" t="b">
        <v>1</v>
      </c>
      <c r="R305" t="s">
        <v>8269</v>
      </c>
      <c r="S305" s="4">
        <f t="shared" si="20"/>
        <v>137.46666666666667</v>
      </c>
      <c r="U305" t="str">
        <f t="shared" si="23"/>
        <v>film &amp; video</v>
      </c>
      <c r="V305" t="str">
        <f t="shared" si="24"/>
        <v>documentary</v>
      </c>
    </row>
    <row r="306" spans="1:22" ht="30" x14ac:dyDescent="0.25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v>41153.083333333336</v>
      </c>
      <c r="K306">
        <v>1343096197</v>
      </c>
      <c r="L306">
        <f t="shared" si="21"/>
        <v>2012</v>
      </c>
      <c r="M306" t="str">
        <f t="shared" si="22"/>
        <v>Jul</v>
      </c>
      <c r="N306" s="13">
        <v>41114.094872685186</v>
      </c>
      <c r="O306" t="b">
        <v>1</v>
      </c>
      <c r="P306">
        <v>74</v>
      </c>
      <c r="Q306" t="b">
        <v>1</v>
      </c>
      <c r="R306" t="s">
        <v>8269</v>
      </c>
      <c r="S306" s="4">
        <f t="shared" si="20"/>
        <v>231.64705882352942</v>
      </c>
      <c r="U306" t="str">
        <f t="shared" si="23"/>
        <v>film &amp; video</v>
      </c>
      <c r="V306" t="str">
        <f t="shared" si="24"/>
        <v>documentary</v>
      </c>
    </row>
    <row r="307" spans="1:22" ht="45" x14ac:dyDescent="0.25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v>40978.630196759259</v>
      </c>
      <c r="K307">
        <v>1328800049</v>
      </c>
      <c r="L307">
        <f t="shared" si="21"/>
        <v>2012</v>
      </c>
      <c r="M307" t="str">
        <f t="shared" si="22"/>
        <v>Feb</v>
      </c>
      <c r="N307" s="13">
        <v>40948.630196759259</v>
      </c>
      <c r="O307" t="b">
        <v>1</v>
      </c>
      <c r="P307">
        <v>189</v>
      </c>
      <c r="Q307" t="b">
        <v>1</v>
      </c>
      <c r="R307" t="s">
        <v>8269</v>
      </c>
      <c r="S307" s="4">
        <f t="shared" si="20"/>
        <v>130.33333333333334</v>
      </c>
      <c r="U307" t="str">
        <f t="shared" si="23"/>
        <v>film &amp; video</v>
      </c>
      <c r="V307" t="str">
        <f t="shared" si="24"/>
        <v>documentary</v>
      </c>
    </row>
    <row r="308" spans="1:22" ht="30" x14ac:dyDescent="0.25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v>41353.795520833337</v>
      </c>
      <c r="K308">
        <v>1362081933</v>
      </c>
      <c r="L308">
        <f t="shared" si="21"/>
        <v>2013</v>
      </c>
      <c r="M308" t="str">
        <f t="shared" si="22"/>
        <v>Feb</v>
      </c>
      <c r="N308" s="13">
        <v>41333.837187500001</v>
      </c>
      <c r="O308" t="b">
        <v>1</v>
      </c>
      <c r="P308">
        <v>80</v>
      </c>
      <c r="Q308" t="b">
        <v>1</v>
      </c>
      <c r="R308" t="s">
        <v>8269</v>
      </c>
      <c r="S308" s="4">
        <f t="shared" si="20"/>
        <v>292.89999999999998</v>
      </c>
      <c r="U308" t="str">
        <f t="shared" si="23"/>
        <v>film &amp; video</v>
      </c>
      <c r="V308" t="str">
        <f t="shared" si="24"/>
        <v>documentary</v>
      </c>
    </row>
    <row r="309" spans="1:22" x14ac:dyDescent="0.25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v>41312.944456018515</v>
      </c>
      <c r="K309">
        <v>1357684801</v>
      </c>
      <c r="L309">
        <f t="shared" si="21"/>
        <v>2013</v>
      </c>
      <c r="M309" t="str">
        <f t="shared" si="22"/>
        <v>Jan</v>
      </c>
      <c r="N309" s="13">
        <v>41282.944456018515</v>
      </c>
      <c r="O309" t="b">
        <v>1</v>
      </c>
      <c r="P309">
        <v>576</v>
      </c>
      <c r="Q309" t="b">
        <v>1</v>
      </c>
      <c r="R309" t="s">
        <v>8269</v>
      </c>
      <c r="S309" s="4">
        <f t="shared" si="20"/>
        <v>111.31818181818181</v>
      </c>
      <c r="U309" t="str">
        <f t="shared" si="23"/>
        <v>film &amp; video</v>
      </c>
      <c r="V309" t="str">
        <f t="shared" si="24"/>
        <v>documentary</v>
      </c>
    </row>
    <row r="310" spans="1:22" ht="60" x14ac:dyDescent="0.25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v>40612.694560185184</v>
      </c>
      <c r="K310">
        <v>1295887210</v>
      </c>
      <c r="L310">
        <f t="shared" si="21"/>
        <v>2011</v>
      </c>
      <c r="M310" t="str">
        <f t="shared" si="22"/>
        <v>Jan</v>
      </c>
      <c r="N310" s="13">
        <v>40567.694560185184</v>
      </c>
      <c r="O310" t="b">
        <v>1</v>
      </c>
      <c r="P310">
        <v>202</v>
      </c>
      <c r="Q310" t="b">
        <v>1</v>
      </c>
      <c r="R310" t="s">
        <v>8269</v>
      </c>
      <c r="S310" s="4">
        <f t="shared" si="20"/>
        <v>105.56666666666666</v>
      </c>
      <c r="U310" t="str">
        <f t="shared" si="23"/>
        <v>film &amp; video</v>
      </c>
      <c r="V310" t="str">
        <f t="shared" si="24"/>
        <v>documentary</v>
      </c>
    </row>
    <row r="311" spans="1:22" ht="60" x14ac:dyDescent="0.25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v>41155.751550925925</v>
      </c>
      <c r="K311">
        <v>1344880934</v>
      </c>
      <c r="L311">
        <f t="shared" si="21"/>
        <v>2012</v>
      </c>
      <c r="M311" t="str">
        <f t="shared" si="22"/>
        <v>Aug</v>
      </c>
      <c r="N311" s="13">
        <v>41134.751550925925</v>
      </c>
      <c r="O311" t="b">
        <v>1</v>
      </c>
      <c r="P311">
        <v>238</v>
      </c>
      <c r="Q311" t="b">
        <v>1</v>
      </c>
      <c r="R311" t="s">
        <v>8269</v>
      </c>
      <c r="S311" s="4">
        <f t="shared" si="20"/>
        <v>118.94444444444444</v>
      </c>
      <c r="U311" t="str">
        <f t="shared" si="23"/>
        <v>film &amp; video</v>
      </c>
      <c r="V311" t="str">
        <f t="shared" si="24"/>
        <v>documentary</v>
      </c>
    </row>
    <row r="312" spans="1:22" ht="45" x14ac:dyDescent="0.25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v>40836.083333333336</v>
      </c>
      <c r="K312">
        <v>1317788623</v>
      </c>
      <c r="L312">
        <f t="shared" si="21"/>
        <v>2011</v>
      </c>
      <c r="M312" t="str">
        <f t="shared" si="22"/>
        <v>Oct</v>
      </c>
      <c r="N312" s="13">
        <v>40821.183136574073</v>
      </c>
      <c r="O312" t="b">
        <v>1</v>
      </c>
      <c r="P312">
        <v>36</v>
      </c>
      <c r="Q312" t="b">
        <v>1</v>
      </c>
      <c r="R312" t="s">
        <v>8269</v>
      </c>
      <c r="S312" s="4">
        <f t="shared" si="20"/>
        <v>104.129</v>
      </c>
      <c r="U312" t="str">
        <f t="shared" si="23"/>
        <v>film &amp; video</v>
      </c>
      <c r="V312" t="str">
        <f t="shared" si="24"/>
        <v>documentary</v>
      </c>
    </row>
    <row r="313" spans="1:22" ht="45" x14ac:dyDescent="0.25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v>40909.332638888889</v>
      </c>
      <c r="K313">
        <v>1321852592</v>
      </c>
      <c r="L313">
        <f t="shared" si="21"/>
        <v>2011</v>
      </c>
      <c r="M313" t="str">
        <f t="shared" si="22"/>
        <v>Nov</v>
      </c>
      <c r="N313" s="13">
        <v>40868.219814814816</v>
      </c>
      <c r="O313" t="b">
        <v>1</v>
      </c>
      <c r="P313">
        <v>150</v>
      </c>
      <c r="Q313" t="b">
        <v>1</v>
      </c>
      <c r="R313" t="s">
        <v>8269</v>
      </c>
      <c r="S313" s="4">
        <f t="shared" si="20"/>
        <v>104.10165000000001</v>
      </c>
      <c r="U313" t="str">
        <f t="shared" si="23"/>
        <v>film &amp; video</v>
      </c>
      <c r="V313" t="str">
        <f t="shared" si="24"/>
        <v>documentary</v>
      </c>
    </row>
    <row r="314" spans="1:22" ht="60" x14ac:dyDescent="0.25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v>41378.877685185187</v>
      </c>
      <c r="K314">
        <v>1363381432</v>
      </c>
      <c r="L314">
        <f t="shared" si="21"/>
        <v>2013</v>
      </c>
      <c r="M314" t="str">
        <f t="shared" si="22"/>
        <v>Mar</v>
      </c>
      <c r="N314" s="13">
        <v>41348.877685185187</v>
      </c>
      <c r="O314" t="b">
        <v>1</v>
      </c>
      <c r="P314">
        <v>146</v>
      </c>
      <c r="Q314" t="b">
        <v>1</v>
      </c>
      <c r="R314" t="s">
        <v>8269</v>
      </c>
      <c r="S314" s="4">
        <f t="shared" si="20"/>
        <v>111.875</v>
      </c>
      <c r="U314" t="str">
        <f t="shared" si="23"/>
        <v>film &amp; video</v>
      </c>
      <c r="V314" t="str">
        <f t="shared" si="24"/>
        <v>documentary</v>
      </c>
    </row>
    <row r="315" spans="1:22" ht="60" x14ac:dyDescent="0.25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v>40401.665972222225</v>
      </c>
      <c r="K315">
        <v>1277702894</v>
      </c>
      <c r="L315">
        <f t="shared" si="21"/>
        <v>2010</v>
      </c>
      <c r="M315" t="str">
        <f t="shared" si="22"/>
        <v>Jun</v>
      </c>
      <c r="N315" s="13">
        <v>40357.227939814817</v>
      </c>
      <c r="O315" t="b">
        <v>1</v>
      </c>
      <c r="P315">
        <v>222</v>
      </c>
      <c r="Q315" t="b">
        <v>1</v>
      </c>
      <c r="R315" t="s">
        <v>8269</v>
      </c>
      <c r="S315" s="4">
        <f t="shared" si="20"/>
        <v>104.73529411764706</v>
      </c>
      <c r="U315" t="str">
        <f t="shared" si="23"/>
        <v>film &amp; video</v>
      </c>
      <c r="V315" t="str">
        <f t="shared" si="24"/>
        <v>documentary</v>
      </c>
    </row>
    <row r="316" spans="1:22" ht="60" x14ac:dyDescent="0.25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v>41334.833194444444</v>
      </c>
      <c r="K316">
        <v>1359575988</v>
      </c>
      <c r="L316">
        <f t="shared" si="21"/>
        <v>2013</v>
      </c>
      <c r="M316" t="str">
        <f t="shared" si="22"/>
        <v>Jan</v>
      </c>
      <c r="N316" s="13">
        <v>41304.833194444444</v>
      </c>
      <c r="O316" t="b">
        <v>1</v>
      </c>
      <c r="P316">
        <v>120</v>
      </c>
      <c r="Q316" t="b">
        <v>1</v>
      </c>
      <c r="R316" t="s">
        <v>8269</v>
      </c>
      <c r="S316" s="4">
        <f t="shared" si="20"/>
        <v>385.15</v>
      </c>
      <c r="U316" t="str">
        <f t="shared" si="23"/>
        <v>film &amp; video</v>
      </c>
      <c r="V316" t="str">
        <f t="shared" si="24"/>
        <v>documentary</v>
      </c>
    </row>
    <row r="317" spans="1:22" ht="45" x14ac:dyDescent="0.25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v>41143.77238425926</v>
      </c>
      <c r="K317">
        <v>1343068334</v>
      </c>
      <c r="L317">
        <f t="shared" si="21"/>
        <v>2012</v>
      </c>
      <c r="M317" t="str">
        <f t="shared" si="22"/>
        <v>Jul</v>
      </c>
      <c r="N317" s="13">
        <v>41113.77238425926</v>
      </c>
      <c r="O317" t="b">
        <v>1</v>
      </c>
      <c r="P317">
        <v>126</v>
      </c>
      <c r="Q317" t="b">
        <v>1</v>
      </c>
      <c r="R317" t="s">
        <v>8269</v>
      </c>
      <c r="S317" s="4">
        <f t="shared" si="20"/>
        <v>101.248</v>
      </c>
      <c r="U317" t="str">
        <f t="shared" si="23"/>
        <v>film &amp; video</v>
      </c>
      <c r="V317" t="str">
        <f t="shared" si="24"/>
        <v>documentary</v>
      </c>
    </row>
    <row r="318" spans="1:22" ht="45" x14ac:dyDescent="0.25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v>41984.207638888889</v>
      </c>
      <c r="K318">
        <v>1415398197</v>
      </c>
      <c r="L318">
        <f t="shared" si="21"/>
        <v>2014</v>
      </c>
      <c r="M318" t="str">
        <f t="shared" si="22"/>
        <v>Nov</v>
      </c>
      <c r="N318" s="13">
        <v>41950.923576388886</v>
      </c>
      <c r="O318" t="b">
        <v>1</v>
      </c>
      <c r="P318">
        <v>158</v>
      </c>
      <c r="Q318" t="b">
        <v>1</v>
      </c>
      <c r="R318" t="s">
        <v>8269</v>
      </c>
      <c r="S318" s="4">
        <f t="shared" si="20"/>
        <v>113.77333333333333</v>
      </c>
      <c r="U318" t="str">
        <f t="shared" si="23"/>
        <v>film &amp; video</v>
      </c>
      <c r="V318" t="str">
        <f t="shared" si="24"/>
        <v>documentary</v>
      </c>
    </row>
    <row r="319" spans="1:22" ht="45" x14ac:dyDescent="0.25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v>41619.676886574074</v>
      </c>
      <c r="K319">
        <v>1384186483</v>
      </c>
      <c r="L319">
        <f t="shared" si="21"/>
        <v>2013</v>
      </c>
      <c r="M319" t="str">
        <f t="shared" si="22"/>
        <v>Nov</v>
      </c>
      <c r="N319" s="13">
        <v>41589.676886574074</v>
      </c>
      <c r="O319" t="b">
        <v>1</v>
      </c>
      <c r="P319">
        <v>316</v>
      </c>
      <c r="Q319" t="b">
        <v>1</v>
      </c>
      <c r="R319" t="s">
        <v>8269</v>
      </c>
      <c r="S319" s="4">
        <f t="shared" si="20"/>
        <v>100.80333333333333</v>
      </c>
      <c r="U319" t="str">
        <f t="shared" si="23"/>
        <v>film &amp; video</v>
      </c>
      <c r="V319" t="str">
        <f t="shared" si="24"/>
        <v>documentary</v>
      </c>
    </row>
    <row r="320" spans="1:22" ht="45" x14ac:dyDescent="0.25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v>41359.997118055559</v>
      </c>
      <c r="K320">
        <v>1361753751</v>
      </c>
      <c r="L320">
        <f t="shared" si="21"/>
        <v>2013</v>
      </c>
      <c r="M320" t="str">
        <f t="shared" si="22"/>
        <v>Feb</v>
      </c>
      <c r="N320" s="13">
        <v>41330.038784722223</v>
      </c>
      <c r="O320" t="b">
        <v>1</v>
      </c>
      <c r="P320">
        <v>284</v>
      </c>
      <c r="Q320" t="b">
        <v>1</v>
      </c>
      <c r="R320" t="s">
        <v>8269</v>
      </c>
      <c r="S320" s="4">
        <f t="shared" si="20"/>
        <v>283.32</v>
      </c>
      <c r="U320" t="str">
        <f t="shared" si="23"/>
        <v>film &amp; video</v>
      </c>
      <c r="V320" t="str">
        <f t="shared" si="24"/>
        <v>documentary</v>
      </c>
    </row>
    <row r="321" spans="1:22" ht="60" x14ac:dyDescent="0.25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v>40211.332638888889</v>
      </c>
      <c r="K321">
        <v>1257538029</v>
      </c>
      <c r="L321">
        <f t="shared" si="21"/>
        <v>2009</v>
      </c>
      <c r="M321" t="str">
        <f t="shared" si="22"/>
        <v>Nov</v>
      </c>
      <c r="N321" s="13">
        <v>40123.83829861111</v>
      </c>
      <c r="O321" t="b">
        <v>1</v>
      </c>
      <c r="P321">
        <v>51</v>
      </c>
      <c r="Q321" t="b">
        <v>1</v>
      </c>
      <c r="R321" t="s">
        <v>8269</v>
      </c>
      <c r="S321" s="4">
        <f t="shared" si="20"/>
        <v>112.68</v>
      </c>
      <c r="U321" t="str">
        <f t="shared" si="23"/>
        <v>film &amp; video</v>
      </c>
      <c r="V321" t="str">
        <f t="shared" si="24"/>
        <v>documentary</v>
      </c>
    </row>
    <row r="322" spans="1:22" ht="60" x14ac:dyDescent="0.25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v>42360.958333333328</v>
      </c>
      <c r="K322">
        <v>1448284433</v>
      </c>
      <c r="L322">
        <f t="shared" si="21"/>
        <v>2015</v>
      </c>
      <c r="M322" t="str">
        <f t="shared" si="22"/>
        <v>Nov</v>
      </c>
      <c r="N322" s="13">
        <v>42331.551307870366</v>
      </c>
      <c r="O322" t="b">
        <v>1</v>
      </c>
      <c r="P322">
        <v>158</v>
      </c>
      <c r="Q322" t="b">
        <v>1</v>
      </c>
      <c r="R322" t="s">
        <v>8269</v>
      </c>
      <c r="S322" s="4">
        <f t="shared" ref="S322:S385" si="25">E322*100/D322</f>
        <v>106.58</v>
      </c>
      <c r="U322" t="str">
        <f t="shared" si="23"/>
        <v>film &amp; video</v>
      </c>
      <c r="V322" t="str">
        <f t="shared" si="24"/>
        <v>documentary</v>
      </c>
    </row>
    <row r="323" spans="1:22" ht="45" x14ac:dyDescent="0.25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v>42682.488263888896</v>
      </c>
      <c r="K323">
        <v>1475577786</v>
      </c>
      <c r="L323">
        <f t="shared" ref="L323:L386" si="26">YEAR(N323)</f>
        <v>2016</v>
      </c>
      <c r="M323" t="str">
        <f t="shared" ref="M323:M386" si="27">TEXT(N323, "MMM")</f>
        <v>Oct</v>
      </c>
      <c r="N323" s="13">
        <v>42647.446597222224</v>
      </c>
      <c r="O323" t="b">
        <v>1</v>
      </c>
      <c r="P323">
        <v>337</v>
      </c>
      <c r="Q323" t="b">
        <v>1</v>
      </c>
      <c r="R323" t="s">
        <v>8269</v>
      </c>
      <c r="S323" s="4">
        <f t="shared" si="25"/>
        <v>102.66285714285715</v>
      </c>
      <c r="U323" t="str">
        <f t="shared" ref="U323:U386" si="28">LEFT(R323, SEARCH("/",R323,1)-1)</f>
        <v>film &amp; video</v>
      </c>
      <c r="V323" t="str">
        <f t="shared" ref="V323:V386" si="29">RIGHT(R323,LEN(R323)-SEARCH("/",R323,SEARCH("/",R323,1)))</f>
        <v>documentary</v>
      </c>
    </row>
    <row r="324" spans="1:22" ht="45" x14ac:dyDescent="0.25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v>42503.57</v>
      </c>
      <c r="K324">
        <v>1460554848</v>
      </c>
      <c r="L324">
        <f t="shared" si="26"/>
        <v>2016</v>
      </c>
      <c r="M324" t="str">
        <f t="shared" si="27"/>
        <v>Apr</v>
      </c>
      <c r="N324" s="13">
        <v>42473.57</v>
      </c>
      <c r="O324" t="b">
        <v>1</v>
      </c>
      <c r="P324">
        <v>186</v>
      </c>
      <c r="Q324" t="b">
        <v>1</v>
      </c>
      <c r="R324" t="s">
        <v>8269</v>
      </c>
      <c r="S324" s="4">
        <f t="shared" si="25"/>
        <v>107.91200000000001</v>
      </c>
      <c r="U324" t="str">
        <f t="shared" si="28"/>
        <v>film &amp; video</v>
      </c>
      <c r="V324" t="str">
        <f t="shared" si="29"/>
        <v>documentary</v>
      </c>
    </row>
    <row r="325" spans="1:22" ht="60" x14ac:dyDescent="0.25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v>42725.332638888889</v>
      </c>
      <c r="K325">
        <v>1479886966</v>
      </c>
      <c r="L325">
        <f t="shared" si="26"/>
        <v>2016</v>
      </c>
      <c r="M325" t="str">
        <f t="shared" si="27"/>
        <v>Nov</v>
      </c>
      <c r="N325" s="13">
        <v>42697.32136574074</v>
      </c>
      <c r="O325" t="b">
        <v>1</v>
      </c>
      <c r="P325">
        <v>58</v>
      </c>
      <c r="Q325" t="b">
        <v>1</v>
      </c>
      <c r="R325" t="s">
        <v>8269</v>
      </c>
      <c r="S325" s="4">
        <f t="shared" si="25"/>
        <v>123.07407407407408</v>
      </c>
      <c r="U325" t="str">
        <f t="shared" si="28"/>
        <v>film &amp; video</v>
      </c>
      <c r="V325" t="str">
        <f t="shared" si="29"/>
        <v>documentary</v>
      </c>
    </row>
    <row r="326" spans="1:22" ht="45" x14ac:dyDescent="0.25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v>42217.626250000001</v>
      </c>
      <c r="K326">
        <v>1435590108</v>
      </c>
      <c r="L326">
        <f t="shared" si="26"/>
        <v>2015</v>
      </c>
      <c r="M326" t="str">
        <f t="shared" si="27"/>
        <v>Jun</v>
      </c>
      <c r="N326" s="13">
        <v>42184.626250000001</v>
      </c>
      <c r="O326" t="b">
        <v>1</v>
      </c>
      <c r="P326">
        <v>82</v>
      </c>
      <c r="Q326" t="b">
        <v>1</v>
      </c>
      <c r="R326" t="s">
        <v>8269</v>
      </c>
      <c r="S326" s="4">
        <f t="shared" si="25"/>
        <v>101.6</v>
      </c>
      <c r="U326" t="str">
        <f t="shared" si="28"/>
        <v>film &amp; video</v>
      </c>
      <c r="V326" t="str">
        <f t="shared" si="29"/>
        <v>documentary</v>
      </c>
    </row>
    <row r="327" spans="1:22" ht="45" x14ac:dyDescent="0.25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v>42724.187881944439</v>
      </c>
      <c r="K327">
        <v>1479184233</v>
      </c>
      <c r="L327">
        <f t="shared" si="26"/>
        <v>2016</v>
      </c>
      <c r="M327" t="str">
        <f t="shared" si="27"/>
        <v>Nov</v>
      </c>
      <c r="N327" s="13">
        <v>42689.187881944439</v>
      </c>
      <c r="O327" t="b">
        <v>1</v>
      </c>
      <c r="P327">
        <v>736</v>
      </c>
      <c r="Q327" t="b">
        <v>1</v>
      </c>
      <c r="R327" t="s">
        <v>8269</v>
      </c>
      <c r="S327" s="4">
        <f t="shared" si="25"/>
        <v>104.396</v>
      </c>
      <c r="U327" t="str">
        <f t="shared" si="28"/>
        <v>film &amp; video</v>
      </c>
      <c r="V327" t="str">
        <f t="shared" si="29"/>
        <v>documentary</v>
      </c>
    </row>
    <row r="328" spans="1:22" ht="45" x14ac:dyDescent="0.25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v>42808.956250000003</v>
      </c>
      <c r="K328">
        <v>1486625606</v>
      </c>
      <c r="L328">
        <f t="shared" si="26"/>
        <v>2017</v>
      </c>
      <c r="M328" t="str">
        <f t="shared" si="27"/>
        <v>Feb</v>
      </c>
      <c r="N328" s="13">
        <v>42775.314884259264</v>
      </c>
      <c r="O328" t="b">
        <v>1</v>
      </c>
      <c r="P328">
        <v>1151</v>
      </c>
      <c r="Q328" t="b">
        <v>1</v>
      </c>
      <c r="R328" t="s">
        <v>8269</v>
      </c>
      <c r="S328" s="4">
        <f t="shared" si="25"/>
        <v>112.92973333333333</v>
      </c>
      <c r="U328" t="str">
        <f t="shared" si="28"/>
        <v>film &amp; video</v>
      </c>
      <c r="V328" t="str">
        <f t="shared" si="29"/>
        <v>documentary</v>
      </c>
    </row>
    <row r="329" spans="1:22" ht="60" x14ac:dyDescent="0.25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v>42085.333333333328</v>
      </c>
      <c r="K329">
        <v>1424669929</v>
      </c>
      <c r="L329">
        <f t="shared" si="26"/>
        <v>2015</v>
      </c>
      <c r="M329" t="str">
        <f t="shared" si="27"/>
        <v>Feb</v>
      </c>
      <c r="N329" s="13">
        <v>42058.235289351855</v>
      </c>
      <c r="O329" t="b">
        <v>1</v>
      </c>
      <c r="P329">
        <v>34</v>
      </c>
      <c r="Q329" t="b">
        <v>1</v>
      </c>
      <c r="R329" t="s">
        <v>8269</v>
      </c>
      <c r="S329" s="4">
        <f t="shared" si="25"/>
        <v>136.4</v>
      </c>
      <c r="U329" t="str">
        <f t="shared" si="28"/>
        <v>film &amp; video</v>
      </c>
      <c r="V329" t="str">
        <f t="shared" si="29"/>
        <v>documentary</v>
      </c>
    </row>
    <row r="330" spans="1:22" ht="45" x14ac:dyDescent="0.25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v>42309.166666666672</v>
      </c>
      <c r="K330">
        <v>1443739388</v>
      </c>
      <c r="L330">
        <f t="shared" si="26"/>
        <v>2015</v>
      </c>
      <c r="M330" t="str">
        <f t="shared" si="27"/>
        <v>Oct</v>
      </c>
      <c r="N330" s="13">
        <v>42278.946620370371</v>
      </c>
      <c r="O330" t="b">
        <v>1</v>
      </c>
      <c r="P330">
        <v>498</v>
      </c>
      <c r="Q330" t="b">
        <v>1</v>
      </c>
      <c r="R330" t="s">
        <v>8269</v>
      </c>
      <c r="S330" s="4">
        <f t="shared" si="25"/>
        <v>103.6144</v>
      </c>
      <c r="U330" t="str">
        <f t="shared" si="28"/>
        <v>film &amp; video</v>
      </c>
      <c r="V330" t="str">
        <f t="shared" si="29"/>
        <v>documentary</v>
      </c>
    </row>
    <row r="331" spans="1:22" ht="45" x14ac:dyDescent="0.25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v>42315.166666666672</v>
      </c>
      <c r="K331">
        <v>1444821127</v>
      </c>
      <c r="L331">
        <f t="shared" si="26"/>
        <v>2015</v>
      </c>
      <c r="M331" t="str">
        <f t="shared" si="27"/>
        <v>Oct</v>
      </c>
      <c r="N331" s="13">
        <v>42291.46674768519</v>
      </c>
      <c r="O331" t="b">
        <v>1</v>
      </c>
      <c r="P331">
        <v>167</v>
      </c>
      <c r="Q331" t="b">
        <v>1</v>
      </c>
      <c r="R331" t="s">
        <v>8269</v>
      </c>
      <c r="S331" s="4">
        <f t="shared" si="25"/>
        <v>105.5</v>
      </c>
      <c r="U331" t="str">
        <f t="shared" si="28"/>
        <v>film &amp; video</v>
      </c>
      <c r="V331" t="str">
        <f t="shared" si="29"/>
        <v>documentary</v>
      </c>
    </row>
    <row r="332" spans="1:22" ht="60" x14ac:dyDescent="0.25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v>41411.165972222225</v>
      </c>
      <c r="K332">
        <v>1366028563</v>
      </c>
      <c r="L332">
        <f t="shared" si="26"/>
        <v>2013</v>
      </c>
      <c r="M332" t="str">
        <f t="shared" si="27"/>
        <v>Apr</v>
      </c>
      <c r="N332" s="13">
        <v>41379.515775462962</v>
      </c>
      <c r="O332" t="b">
        <v>1</v>
      </c>
      <c r="P332">
        <v>340</v>
      </c>
      <c r="Q332" t="b">
        <v>1</v>
      </c>
      <c r="R332" t="s">
        <v>8269</v>
      </c>
      <c r="S332" s="4">
        <f t="shared" si="25"/>
        <v>101.82857142857142</v>
      </c>
      <c r="U332" t="str">
        <f t="shared" si="28"/>
        <v>film &amp; video</v>
      </c>
      <c r="V332" t="str">
        <f t="shared" si="29"/>
        <v>documentary</v>
      </c>
    </row>
    <row r="333" spans="1:22" ht="45" x14ac:dyDescent="0.25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v>42538.581412037034</v>
      </c>
      <c r="K333">
        <v>1463493434</v>
      </c>
      <c r="L333">
        <f t="shared" si="26"/>
        <v>2016</v>
      </c>
      <c r="M333" t="str">
        <f t="shared" si="27"/>
        <v>May</v>
      </c>
      <c r="N333" s="13">
        <v>42507.581412037034</v>
      </c>
      <c r="O333" t="b">
        <v>1</v>
      </c>
      <c r="P333">
        <v>438</v>
      </c>
      <c r="Q333" t="b">
        <v>1</v>
      </c>
      <c r="R333" t="s">
        <v>8269</v>
      </c>
      <c r="S333" s="4">
        <f t="shared" si="25"/>
        <v>106.605</v>
      </c>
      <c r="U333" t="str">
        <f t="shared" si="28"/>
        <v>film &amp; video</v>
      </c>
      <c r="V333" t="str">
        <f t="shared" si="29"/>
        <v>documentary</v>
      </c>
    </row>
    <row r="334" spans="1:22" ht="60" x14ac:dyDescent="0.25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v>42305.333333333328</v>
      </c>
      <c r="K334">
        <v>1442420377</v>
      </c>
      <c r="L334">
        <f t="shared" si="26"/>
        <v>2015</v>
      </c>
      <c r="M334" t="str">
        <f t="shared" si="27"/>
        <v>Sep</v>
      </c>
      <c r="N334" s="13">
        <v>42263.680289351847</v>
      </c>
      <c r="O334" t="b">
        <v>1</v>
      </c>
      <c r="P334">
        <v>555</v>
      </c>
      <c r="Q334" t="b">
        <v>1</v>
      </c>
      <c r="R334" t="s">
        <v>8269</v>
      </c>
      <c r="S334" s="4">
        <f t="shared" si="25"/>
        <v>113.015</v>
      </c>
      <c r="U334" t="str">
        <f t="shared" si="28"/>
        <v>film &amp; video</v>
      </c>
      <c r="V334" t="str">
        <f t="shared" si="29"/>
        <v>documentary</v>
      </c>
    </row>
    <row r="335" spans="1:22" ht="60" x14ac:dyDescent="0.25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v>42467.59480324074</v>
      </c>
      <c r="K335">
        <v>1457450191</v>
      </c>
      <c r="L335">
        <f t="shared" si="26"/>
        <v>2016</v>
      </c>
      <c r="M335" t="str">
        <f t="shared" si="27"/>
        <v>Mar</v>
      </c>
      <c r="N335" s="13">
        <v>42437.636469907404</v>
      </c>
      <c r="O335" t="b">
        <v>1</v>
      </c>
      <c r="P335">
        <v>266</v>
      </c>
      <c r="Q335" t="b">
        <v>1</v>
      </c>
      <c r="R335" t="s">
        <v>8269</v>
      </c>
      <c r="S335" s="4">
        <f t="shared" si="25"/>
        <v>125.22750000000001</v>
      </c>
      <c r="U335" t="str">
        <f t="shared" si="28"/>
        <v>film &amp; video</v>
      </c>
      <c r="V335" t="str">
        <f t="shared" si="29"/>
        <v>documentary</v>
      </c>
    </row>
    <row r="336" spans="1:22" ht="60" x14ac:dyDescent="0.25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v>42139.791666666672</v>
      </c>
      <c r="K336">
        <v>1428423757</v>
      </c>
      <c r="L336">
        <f t="shared" si="26"/>
        <v>2015</v>
      </c>
      <c r="M336" t="str">
        <f t="shared" si="27"/>
        <v>Apr</v>
      </c>
      <c r="N336" s="13">
        <v>42101.682372685187</v>
      </c>
      <c r="O336" t="b">
        <v>1</v>
      </c>
      <c r="P336">
        <v>69</v>
      </c>
      <c r="Q336" t="b">
        <v>1</v>
      </c>
      <c r="R336" t="s">
        <v>8269</v>
      </c>
      <c r="S336" s="4">
        <f t="shared" si="25"/>
        <v>101.19</v>
      </c>
      <c r="U336" t="str">
        <f t="shared" si="28"/>
        <v>film &amp; video</v>
      </c>
      <c r="V336" t="str">
        <f t="shared" si="29"/>
        <v>documentary</v>
      </c>
    </row>
    <row r="337" spans="1:22" ht="60" x14ac:dyDescent="0.25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v>42132.916666666672</v>
      </c>
      <c r="K337">
        <v>1428428515</v>
      </c>
      <c r="L337">
        <f t="shared" si="26"/>
        <v>2015</v>
      </c>
      <c r="M337" t="str">
        <f t="shared" si="27"/>
        <v>Apr</v>
      </c>
      <c r="N337" s="13">
        <v>42101.737442129626</v>
      </c>
      <c r="O337" t="b">
        <v>1</v>
      </c>
      <c r="P337">
        <v>80</v>
      </c>
      <c r="Q337" t="b">
        <v>1</v>
      </c>
      <c r="R337" t="s">
        <v>8269</v>
      </c>
      <c r="S337" s="4">
        <f t="shared" si="25"/>
        <v>102.76470588235294</v>
      </c>
      <c r="U337" t="str">
        <f t="shared" si="28"/>
        <v>film &amp; video</v>
      </c>
      <c r="V337" t="str">
        <f t="shared" si="29"/>
        <v>documentary</v>
      </c>
    </row>
    <row r="338" spans="1:22" ht="45" x14ac:dyDescent="0.25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v>42321.637939814813</v>
      </c>
      <c r="K338">
        <v>1444832318</v>
      </c>
      <c r="L338">
        <f t="shared" si="26"/>
        <v>2015</v>
      </c>
      <c r="M338" t="str">
        <f t="shared" si="27"/>
        <v>Oct</v>
      </c>
      <c r="N338" s="13">
        <v>42291.596273148149</v>
      </c>
      <c r="O338" t="b">
        <v>1</v>
      </c>
      <c r="P338">
        <v>493</v>
      </c>
      <c r="Q338" t="b">
        <v>1</v>
      </c>
      <c r="R338" t="s">
        <v>8269</v>
      </c>
      <c r="S338" s="4">
        <f t="shared" si="25"/>
        <v>116.83911999999999</v>
      </c>
      <c r="U338" t="str">
        <f t="shared" si="28"/>
        <v>film &amp; video</v>
      </c>
      <c r="V338" t="str">
        <f t="shared" si="29"/>
        <v>documentary</v>
      </c>
    </row>
    <row r="339" spans="1:22" ht="60" x14ac:dyDescent="0.25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v>42077.086898148147</v>
      </c>
      <c r="K339">
        <v>1423710308</v>
      </c>
      <c r="L339">
        <f t="shared" si="26"/>
        <v>2015</v>
      </c>
      <c r="M339" t="str">
        <f t="shared" si="27"/>
        <v>Feb</v>
      </c>
      <c r="N339" s="13">
        <v>42047.128564814819</v>
      </c>
      <c r="O339" t="b">
        <v>1</v>
      </c>
      <c r="P339">
        <v>31</v>
      </c>
      <c r="Q339" t="b">
        <v>1</v>
      </c>
      <c r="R339" t="s">
        <v>8269</v>
      </c>
      <c r="S339" s="4">
        <f t="shared" si="25"/>
        <v>101.16833333333334</v>
      </c>
      <c r="U339" t="str">
        <f t="shared" si="28"/>
        <v>film &amp; video</v>
      </c>
      <c r="V339" t="str">
        <f t="shared" si="29"/>
        <v>documentary</v>
      </c>
    </row>
    <row r="340" spans="1:22" ht="60" x14ac:dyDescent="0.25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v>42616.041666666672</v>
      </c>
      <c r="K340">
        <v>1468001290</v>
      </c>
      <c r="L340">
        <f t="shared" si="26"/>
        <v>2016</v>
      </c>
      <c r="M340" t="str">
        <f t="shared" si="27"/>
        <v>Jul</v>
      </c>
      <c r="N340" s="13">
        <v>42559.755671296298</v>
      </c>
      <c r="O340" t="b">
        <v>1</v>
      </c>
      <c r="P340">
        <v>236</v>
      </c>
      <c r="Q340" t="b">
        <v>1</v>
      </c>
      <c r="R340" t="s">
        <v>8269</v>
      </c>
      <c r="S340" s="4">
        <f t="shared" si="25"/>
        <v>110.1336</v>
      </c>
      <c r="U340" t="str">
        <f t="shared" si="28"/>
        <v>film &amp; video</v>
      </c>
      <c r="V340" t="str">
        <f t="shared" si="29"/>
        <v>documentary</v>
      </c>
    </row>
    <row r="341" spans="1:22" ht="45" x14ac:dyDescent="0.25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v>42123.760046296295</v>
      </c>
      <c r="K341">
        <v>1427739268</v>
      </c>
      <c r="L341">
        <f t="shared" si="26"/>
        <v>2015</v>
      </c>
      <c r="M341" t="str">
        <f t="shared" si="27"/>
        <v>Mar</v>
      </c>
      <c r="N341" s="13">
        <v>42093.760046296295</v>
      </c>
      <c r="O341" t="b">
        <v>1</v>
      </c>
      <c r="P341">
        <v>89</v>
      </c>
      <c r="Q341" t="b">
        <v>1</v>
      </c>
      <c r="R341" t="s">
        <v>8269</v>
      </c>
      <c r="S341" s="4">
        <f t="shared" si="25"/>
        <v>108.08333333333333</v>
      </c>
      <c r="U341" t="str">
        <f t="shared" si="28"/>
        <v>film &amp; video</v>
      </c>
      <c r="V341" t="str">
        <f t="shared" si="29"/>
        <v>documentary</v>
      </c>
    </row>
    <row r="342" spans="1:22" ht="45" x14ac:dyDescent="0.25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v>42802.875</v>
      </c>
      <c r="K342">
        <v>1486397007</v>
      </c>
      <c r="L342">
        <f t="shared" si="26"/>
        <v>2017</v>
      </c>
      <c r="M342" t="str">
        <f t="shared" si="27"/>
        <v>Feb</v>
      </c>
      <c r="N342" s="13">
        <v>42772.669062500005</v>
      </c>
      <c r="O342" t="b">
        <v>1</v>
      </c>
      <c r="P342">
        <v>299</v>
      </c>
      <c r="Q342" t="b">
        <v>1</v>
      </c>
      <c r="R342" t="s">
        <v>8269</v>
      </c>
      <c r="S342" s="4">
        <f t="shared" si="25"/>
        <v>125.02285714285715</v>
      </c>
      <c r="U342" t="str">
        <f t="shared" si="28"/>
        <v>film &amp; video</v>
      </c>
      <c r="V342" t="str">
        <f t="shared" si="29"/>
        <v>documentary</v>
      </c>
    </row>
    <row r="343" spans="1:22" ht="60" x14ac:dyDescent="0.25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v>41913.165972222225</v>
      </c>
      <c r="K343">
        <v>1410555998</v>
      </c>
      <c r="L343">
        <f t="shared" si="26"/>
        <v>2014</v>
      </c>
      <c r="M343" t="str">
        <f t="shared" si="27"/>
        <v>Sep</v>
      </c>
      <c r="N343" s="13">
        <v>41894.879606481481</v>
      </c>
      <c r="O343" t="b">
        <v>1</v>
      </c>
      <c r="P343">
        <v>55</v>
      </c>
      <c r="Q343" t="b">
        <v>1</v>
      </c>
      <c r="R343" t="s">
        <v>8269</v>
      </c>
      <c r="S343" s="4">
        <f t="shared" si="25"/>
        <v>106.71428571428571</v>
      </c>
      <c r="U343" t="str">
        <f t="shared" si="28"/>
        <v>film &amp; video</v>
      </c>
      <c r="V343" t="str">
        <f t="shared" si="29"/>
        <v>documentary</v>
      </c>
    </row>
    <row r="344" spans="1:22" ht="30" x14ac:dyDescent="0.25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v>42489.780844907407</v>
      </c>
      <c r="K344">
        <v>1459363465</v>
      </c>
      <c r="L344">
        <f t="shared" si="26"/>
        <v>2016</v>
      </c>
      <c r="M344" t="str">
        <f t="shared" si="27"/>
        <v>Mar</v>
      </c>
      <c r="N344" s="13">
        <v>42459.780844907407</v>
      </c>
      <c r="O344" t="b">
        <v>1</v>
      </c>
      <c r="P344">
        <v>325</v>
      </c>
      <c r="Q344" t="b">
        <v>1</v>
      </c>
      <c r="R344" t="s">
        <v>8269</v>
      </c>
      <c r="S344" s="4">
        <f t="shared" si="25"/>
        <v>100.3664</v>
      </c>
      <c r="U344" t="str">
        <f t="shared" si="28"/>
        <v>film &amp; video</v>
      </c>
      <c r="V344" t="str">
        <f t="shared" si="29"/>
        <v>documentary</v>
      </c>
    </row>
    <row r="345" spans="1:22" ht="60" x14ac:dyDescent="0.25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v>41957.125</v>
      </c>
      <c r="K345">
        <v>1413308545</v>
      </c>
      <c r="L345">
        <f t="shared" si="26"/>
        <v>2014</v>
      </c>
      <c r="M345" t="str">
        <f t="shared" si="27"/>
        <v>Oct</v>
      </c>
      <c r="N345" s="13">
        <v>41926.73778935185</v>
      </c>
      <c r="O345" t="b">
        <v>1</v>
      </c>
      <c r="P345">
        <v>524</v>
      </c>
      <c r="Q345" t="b">
        <v>1</v>
      </c>
      <c r="R345" t="s">
        <v>8269</v>
      </c>
      <c r="S345" s="4">
        <f t="shared" si="25"/>
        <v>102.02863333333333</v>
      </c>
      <c r="U345" t="str">
        <f t="shared" si="28"/>
        <v>film &amp; video</v>
      </c>
      <c r="V345" t="str">
        <f t="shared" si="29"/>
        <v>documentary</v>
      </c>
    </row>
    <row r="346" spans="1:22" ht="60" x14ac:dyDescent="0.25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v>42156.097222222219</v>
      </c>
      <c r="K346">
        <v>1429312694</v>
      </c>
      <c r="L346">
        <f t="shared" si="26"/>
        <v>2015</v>
      </c>
      <c r="M346" t="str">
        <f t="shared" si="27"/>
        <v>Apr</v>
      </c>
      <c r="N346" s="13">
        <v>42111.970995370371</v>
      </c>
      <c r="O346" t="b">
        <v>1</v>
      </c>
      <c r="P346">
        <v>285</v>
      </c>
      <c r="Q346" t="b">
        <v>1</v>
      </c>
      <c r="R346" t="s">
        <v>8269</v>
      </c>
      <c r="S346" s="4">
        <f t="shared" si="25"/>
        <v>102.08358208955224</v>
      </c>
      <c r="U346" t="str">
        <f t="shared" si="28"/>
        <v>film &amp; video</v>
      </c>
      <c r="V346" t="str">
        <f t="shared" si="29"/>
        <v>documentary</v>
      </c>
    </row>
    <row r="347" spans="1:22" ht="45" x14ac:dyDescent="0.25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v>42144.944328703699</v>
      </c>
      <c r="K347">
        <v>1429569590</v>
      </c>
      <c r="L347">
        <f t="shared" si="26"/>
        <v>2015</v>
      </c>
      <c r="M347" t="str">
        <f t="shared" si="27"/>
        <v>Apr</v>
      </c>
      <c r="N347" s="13">
        <v>42114.944328703699</v>
      </c>
      <c r="O347" t="b">
        <v>1</v>
      </c>
      <c r="P347">
        <v>179</v>
      </c>
      <c r="Q347" t="b">
        <v>1</v>
      </c>
      <c r="R347" t="s">
        <v>8269</v>
      </c>
      <c r="S347" s="4">
        <f t="shared" si="25"/>
        <v>123.27586206896552</v>
      </c>
      <c r="U347" t="str">
        <f t="shared" si="28"/>
        <v>film &amp; video</v>
      </c>
      <c r="V347" t="str">
        <f t="shared" si="29"/>
        <v>documentary</v>
      </c>
    </row>
    <row r="348" spans="1:22" ht="60" x14ac:dyDescent="0.25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v>42291.500243055561</v>
      </c>
      <c r="K348">
        <v>1442232021</v>
      </c>
      <c r="L348">
        <f t="shared" si="26"/>
        <v>2015</v>
      </c>
      <c r="M348" t="str">
        <f t="shared" si="27"/>
        <v>Sep</v>
      </c>
      <c r="N348" s="13">
        <v>42261.500243055561</v>
      </c>
      <c r="O348" t="b">
        <v>1</v>
      </c>
      <c r="P348">
        <v>188</v>
      </c>
      <c r="Q348" t="b">
        <v>1</v>
      </c>
      <c r="R348" t="s">
        <v>8269</v>
      </c>
      <c r="S348" s="4">
        <f t="shared" si="25"/>
        <v>170.28880000000001</v>
      </c>
      <c r="U348" t="str">
        <f t="shared" si="28"/>
        <v>film &amp; video</v>
      </c>
      <c r="V348" t="str">
        <f t="shared" si="29"/>
        <v>documentary</v>
      </c>
    </row>
    <row r="349" spans="1:22" ht="60" x14ac:dyDescent="0.25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v>42322.537141203706</v>
      </c>
      <c r="K349">
        <v>1444910009</v>
      </c>
      <c r="L349">
        <f t="shared" si="26"/>
        <v>2015</v>
      </c>
      <c r="M349" t="str">
        <f t="shared" si="27"/>
        <v>Oct</v>
      </c>
      <c r="N349" s="13">
        <v>42292.495474537034</v>
      </c>
      <c r="O349" t="b">
        <v>1</v>
      </c>
      <c r="P349">
        <v>379</v>
      </c>
      <c r="Q349" t="b">
        <v>1</v>
      </c>
      <c r="R349" t="s">
        <v>8269</v>
      </c>
      <c r="S349" s="4">
        <f t="shared" si="25"/>
        <v>111.59050000000001</v>
      </c>
      <c r="U349" t="str">
        <f t="shared" si="28"/>
        <v>film &amp; video</v>
      </c>
      <c r="V349" t="str">
        <f t="shared" si="29"/>
        <v>documentary</v>
      </c>
    </row>
    <row r="350" spans="1:22" ht="60" x14ac:dyDescent="0.25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v>42237.58699074074</v>
      </c>
      <c r="K350">
        <v>1437573916</v>
      </c>
      <c r="L350">
        <f t="shared" si="26"/>
        <v>2015</v>
      </c>
      <c r="M350" t="str">
        <f t="shared" si="27"/>
        <v>Jul</v>
      </c>
      <c r="N350" s="13">
        <v>42207.58699074074</v>
      </c>
      <c r="O350" t="b">
        <v>1</v>
      </c>
      <c r="P350">
        <v>119</v>
      </c>
      <c r="Q350" t="b">
        <v>1</v>
      </c>
      <c r="R350" t="s">
        <v>8269</v>
      </c>
      <c r="S350" s="4">
        <f t="shared" si="25"/>
        <v>103</v>
      </c>
      <c r="U350" t="str">
        <f t="shared" si="28"/>
        <v>film &amp; video</v>
      </c>
      <c r="V350" t="str">
        <f t="shared" si="29"/>
        <v>documentary</v>
      </c>
    </row>
    <row r="351" spans="1:22" ht="45" x14ac:dyDescent="0.25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v>42790.498935185184</v>
      </c>
      <c r="K351">
        <v>1485345508</v>
      </c>
      <c r="L351">
        <f t="shared" si="26"/>
        <v>2017</v>
      </c>
      <c r="M351" t="str">
        <f t="shared" si="27"/>
        <v>Jan</v>
      </c>
      <c r="N351" s="13">
        <v>42760.498935185184</v>
      </c>
      <c r="O351" t="b">
        <v>1</v>
      </c>
      <c r="P351">
        <v>167</v>
      </c>
      <c r="Q351" t="b">
        <v>1</v>
      </c>
      <c r="R351" t="s">
        <v>8269</v>
      </c>
      <c r="S351" s="4">
        <f t="shared" si="25"/>
        <v>106.63570159857905</v>
      </c>
      <c r="U351" t="str">
        <f t="shared" si="28"/>
        <v>film &amp; video</v>
      </c>
      <c r="V351" t="str">
        <f t="shared" si="29"/>
        <v>documentary</v>
      </c>
    </row>
    <row r="352" spans="1:22" ht="45" x14ac:dyDescent="0.25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v>42624.165972222225</v>
      </c>
      <c r="K352">
        <v>1470274509</v>
      </c>
      <c r="L352">
        <f t="shared" si="26"/>
        <v>2016</v>
      </c>
      <c r="M352" t="str">
        <f t="shared" si="27"/>
        <v>Aug</v>
      </c>
      <c r="N352" s="13">
        <v>42586.066076388888</v>
      </c>
      <c r="O352" t="b">
        <v>1</v>
      </c>
      <c r="P352">
        <v>221</v>
      </c>
      <c r="Q352" t="b">
        <v>1</v>
      </c>
      <c r="R352" t="s">
        <v>8269</v>
      </c>
      <c r="S352" s="4">
        <f t="shared" si="25"/>
        <v>114.76</v>
      </c>
      <c r="U352" t="str">
        <f t="shared" si="28"/>
        <v>film &amp; video</v>
      </c>
      <c r="V352" t="str">
        <f t="shared" si="29"/>
        <v>documentary</v>
      </c>
    </row>
    <row r="353" spans="1:22" ht="60" x14ac:dyDescent="0.25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v>42467.923078703709</v>
      </c>
      <c r="K353">
        <v>1456614554</v>
      </c>
      <c r="L353">
        <f t="shared" si="26"/>
        <v>2016</v>
      </c>
      <c r="M353" t="str">
        <f t="shared" si="27"/>
        <v>Feb</v>
      </c>
      <c r="N353" s="13">
        <v>42427.964745370366</v>
      </c>
      <c r="O353" t="b">
        <v>1</v>
      </c>
      <c r="P353">
        <v>964</v>
      </c>
      <c r="Q353" t="b">
        <v>1</v>
      </c>
      <c r="R353" t="s">
        <v>8269</v>
      </c>
      <c r="S353" s="4">
        <f t="shared" si="25"/>
        <v>127.34117647058824</v>
      </c>
      <c r="U353" t="str">
        <f t="shared" si="28"/>
        <v>film &amp; video</v>
      </c>
      <c r="V353" t="str">
        <f t="shared" si="29"/>
        <v>documentary</v>
      </c>
    </row>
    <row r="354" spans="1:22" ht="60" x14ac:dyDescent="0.25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v>41920.167453703703</v>
      </c>
      <c r="K354">
        <v>1410148868</v>
      </c>
      <c r="L354">
        <f t="shared" si="26"/>
        <v>2014</v>
      </c>
      <c r="M354" t="str">
        <f t="shared" si="27"/>
        <v>Sep</v>
      </c>
      <c r="N354" s="13">
        <v>41890.167453703703</v>
      </c>
      <c r="O354" t="b">
        <v>1</v>
      </c>
      <c r="P354">
        <v>286</v>
      </c>
      <c r="Q354" t="b">
        <v>1</v>
      </c>
      <c r="R354" t="s">
        <v>8269</v>
      </c>
      <c r="S354" s="4">
        <f t="shared" si="25"/>
        <v>116.56</v>
      </c>
      <c r="U354" t="str">
        <f t="shared" si="28"/>
        <v>film &amp; video</v>
      </c>
      <c r="V354" t="str">
        <f t="shared" si="29"/>
        <v>documentary</v>
      </c>
    </row>
    <row r="355" spans="1:22" ht="60" x14ac:dyDescent="0.25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v>42327.833553240736</v>
      </c>
      <c r="K355">
        <v>1445367619</v>
      </c>
      <c r="L355">
        <f t="shared" si="26"/>
        <v>2015</v>
      </c>
      <c r="M355" t="str">
        <f t="shared" si="27"/>
        <v>Oct</v>
      </c>
      <c r="N355" s="13">
        <v>42297.791886574079</v>
      </c>
      <c r="O355" t="b">
        <v>1</v>
      </c>
      <c r="P355">
        <v>613</v>
      </c>
      <c r="Q355" t="b">
        <v>1</v>
      </c>
      <c r="R355" t="s">
        <v>8269</v>
      </c>
      <c r="S355" s="4">
        <f t="shared" si="25"/>
        <v>108.61819426615318</v>
      </c>
      <c r="U355" t="str">
        <f t="shared" si="28"/>
        <v>film &amp; video</v>
      </c>
      <c r="V355" t="str">
        <f t="shared" si="29"/>
        <v>documentary</v>
      </c>
    </row>
    <row r="356" spans="1:22" ht="60" x14ac:dyDescent="0.25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v>42468.786122685182</v>
      </c>
      <c r="K356">
        <v>1457553121</v>
      </c>
      <c r="L356">
        <f t="shared" si="26"/>
        <v>2016</v>
      </c>
      <c r="M356" t="str">
        <f t="shared" si="27"/>
        <v>Mar</v>
      </c>
      <c r="N356" s="13">
        <v>42438.827789351853</v>
      </c>
      <c r="O356" t="b">
        <v>1</v>
      </c>
      <c r="P356">
        <v>29</v>
      </c>
      <c r="Q356" t="b">
        <v>1</v>
      </c>
      <c r="R356" t="s">
        <v>8269</v>
      </c>
      <c r="S356" s="4">
        <f t="shared" si="25"/>
        <v>103.94285714285714</v>
      </c>
      <c r="U356" t="str">
        <f t="shared" si="28"/>
        <v>film &amp; video</v>
      </c>
      <c r="V356" t="str">
        <f t="shared" si="29"/>
        <v>documentary</v>
      </c>
    </row>
    <row r="357" spans="1:22" ht="45" x14ac:dyDescent="0.25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v>41974.3355787037</v>
      </c>
      <c r="K357">
        <v>1414738994</v>
      </c>
      <c r="L357">
        <f t="shared" si="26"/>
        <v>2014</v>
      </c>
      <c r="M357" t="str">
        <f t="shared" si="27"/>
        <v>Oct</v>
      </c>
      <c r="N357" s="13">
        <v>41943.293912037036</v>
      </c>
      <c r="O357" t="b">
        <v>1</v>
      </c>
      <c r="P357">
        <v>165</v>
      </c>
      <c r="Q357" t="b">
        <v>1</v>
      </c>
      <c r="R357" t="s">
        <v>8269</v>
      </c>
      <c r="S357" s="4">
        <f t="shared" si="25"/>
        <v>116.25714285714285</v>
      </c>
      <c r="U357" t="str">
        <f t="shared" si="28"/>
        <v>film &amp; video</v>
      </c>
      <c r="V357" t="str">
        <f t="shared" si="29"/>
        <v>documentary</v>
      </c>
    </row>
    <row r="358" spans="1:22" ht="45" x14ac:dyDescent="0.25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v>42445.761493055557</v>
      </c>
      <c r="K358">
        <v>1455563793</v>
      </c>
      <c r="L358">
        <f t="shared" si="26"/>
        <v>2016</v>
      </c>
      <c r="M358" t="str">
        <f t="shared" si="27"/>
        <v>Feb</v>
      </c>
      <c r="N358" s="13">
        <v>42415.803159722222</v>
      </c>
      <c r="O358" t="b">
        <v>1</v>
      </c>
      <c r="P358">
        <v>97</v>
      </c>
      <c r="Q358" t="b">
        <v>1</v>
      </c>
      <c r="R358" t="s">
        <v>8269</v>
      </c>
      <c r="S358" s="4">
        <f t="shared" si="25"/>
        <v>102.69240000000001</v>
      </c>
      <c r="U358" t="str">
        <f t="shared" si="28"/>
        <v>film &amp; video</v>
      </c>
      <c r="V358" t="str">
        <f t="shared" si="29"/>
        <v>documentary</v>
      </c>
    </row>
    <row r="359" spans="1:22" ht="60" x14ac:dyDescent="0.25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v>42118.222187499996</v>
      </c>
      <c r="K359">
        <v>1426396797</v>
      </c>
      <c r="L359">
        <f t="shared" si="26"/>
        <v>2015</v>
      </c>
      <c r="M359" t="str">
        <f t="shared" si="27"/>
        <v>Mar</v>
      </c>
      <c r="N359" s="13">
        <v>42078.222187499996</v>
      </c>
      <c r="O359" t="b">
        <v>1</v>
      </c>
      <c r="P359">
        <v>303</v>
      </c>
      <c r="Q359" t="b">
        <v>1</v>
      </c>
      <c r="R359" t="s">
        <v>8269</v>
      </c>
      <c r="S359" s="4">
        <f t="shared" si="25"/>
        <v>174</v>
      </c>
      <c r="U359" t="str">
        <f t="shared" si="28"/>
        <v>film &amp; video</v>
      </c>
      <c r="V359" t="str">
        <f t="shared" si="29"/>
        <v>documentary</v>
      </c>
    </row>
    <row r="360" spans="1:22" ht="45" x14ac:dyDescent="0.25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v>42536.625</v>
      </c>
      <c r="K360">
        <v>1463517521</v>
      </c>
      <c r="L360">
        <f t="shared" si="26"/>
        <v>2016</v>
      </c>
      <c r="M360" t="str">
        <f t="shared" si="27"/>
        <v>May</v>
      </c>
      <c r="N360" s="13">
        <v>42507.860196759255</v>
      </c>
      <c r="O360" t="b">
        <v>1</v>
      </c>
      <c r="P360">
        <v>267</v>
      </c>
      <c r="Q360" t="b">
        <v>1</v>
      </c>
      <c r="R360" t="s">
        <v>8269</v>
      </c>
      <c r="S360" s="4">
        <f t="shared" si="25"/>
        <v>103.08799999999999</v>
      </c>
      <c r="U360" t="str">
        <f t="shared" si="28"/>
        <v>film &amp; video</v>
      </c>
      <c r="V360" t="str">
        <f t="shared" si="29"/>
        <v>documentary</v>
      </c>
    </row>
    <row r="361" spans="1:22" ht="45" x14ac:dyDescent="0.25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v>41957.216666666667</v>
      </c>
      <c r="K361">
        <v>1414028490</v>
      </c>
      <c r="L361">
        <f t="shared" si="26"/>
        <v>2014</v>
      </c>
      <c r="M361" t="str">
        <f t="shared" si="27"/>
        <v>Oct</v>
      </c>
      <c r="N361" s="13">
        <v>41935.070486111108</v>
      </c>
      <c r="O361" t="b">
        <v>1</v>
      </c>
      <c r="P361">
        <v>302</v>
      </c>
      <c r="Q361" t="b">
        <v>1</v>
      </c>
      <c r="R361" t="s">
        <v>8269</v>
      </c>
      <c r="S361" s="4">
        <f t="shared" si="25"/>
        <v>104.85537190082644</v>
      </c>
      <c r="U361" t="str">
        <f t="shared" si="28"/>
        <v>film &amp; video</v>
      </c>
      <c r="V361" t="str">
        <f t="shared" si="29"/>
        <v>documentary</v>
      </c>
    </row>
    <row r="362" spans="1:22" ht="60" x14ac:dyDescent="0.25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v>42208.132638888885</v>
      </c>
      <c r="K362">
        <v>1433799180</v>
      </c>
      <c r="L362">
        <f t="shared" si="26"/>
        <v>2015</v>
      </c>
      <c r="M362" t="str">
        <f t="shared" si="27"/>
        <v>Jun</v>
      </c>
      <c r="N362" s="13">
        <v>42163.897916666669</v>
      </c>
      <c r="O362" t="b">
        <v>0</v>
      </c>
      <c r="P362">
        <v>87</v>
      </c>
      <c r="Q362" t="b">
        <v>1</v>
      </c>
      <c r="R362" t="s">
        <v>8269</v>
      </c>
      <c r="S362" s="4">
        <f t="shared" si="25"/>
        <v>101.375</v>
      </c>
      <c r="U362" t="str">
        <f t="shared" si="28"/>
        <v>film &amp; video</v>
      </c>
      <c r="V362" t="str">
        <f t="shared" si="29"/>
        <v>documentary</v>
      </c>
    </row>
    <row r="363" spans="1:22" ht="60" x14ac:dyDescent="0.25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v>41966.042893518519</v>
      </c>
      <c r="K363">
        <v>1414108906</v>
      </c>
      <c r="L363">
        <f t="shared" si="26"/>
        <v>2014</v>
      </c>
      <c r="M363" t="str">
        <f t="shared" si="27"/>
        <v>Oct</v>
      </c>
      <c r="N363" s="13">
        <v>41936.001226851848</v>
      </c>
      <c r="O363" t="b">
        <v>0</v>
      </c>
      <c r="P363">
        <v>354</v>
      </c>
      <c r="Q363" t="b">
        <v>1</v>
      </c>
      <c r="R363" t="s">
        <v>8269</v>
      </c>
      <c r="S363" s="4">
        <f t="shared" si="25"/>
        <v>111.07699999999998</v>
      </c>
      <c r="U363" t="str">
        <f t="shared" si="28"/>
        <v>film &amp; video</v>
      </c>
      <c r="V363" t="str">
        <f t="shared" si="29"/>
        <v>documentary</v>
      </c>
    </row>
    <row r="364" spans="1:22" ht="60" x14ac:dyDescent="0.25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v>41859</v>
      </c>
      <c r="K364">
        <v>1405573391</v>
      </c>
      <c r="L364">
        <f t="shared" si="26"/>
        <v>2014</v>
      </c>
      <c r="M364" t="str">
        <f t="shared" si="27"/>
        <v>Jul</v>
      </c>
      <c r="N364" s="13">
        <v>41837.210543981484</v>
      </c>
      <c r="O364" t="b">
        <v>0</v>
      </c>
      <c r="P364">
        <v>86</v>
      </c>
      <c r="Q364" t="b">
        <v>1</v>
      </c>
      <c r="R364" t="s">
        <v>8269</v>
      </c>
      <c r="S364" s="4">
        <f t="shared" si="25"/>
        <v>124.15933781686498</v>
      </c>
      <c r="U364" t="str">
        <f t="shared" si="28"/>
        <v>film &amp; video</v>
      </c>
      <c r="V364" t="str">
        <f t="shared" si="29"/>
        <v>documentary</v>
      </c>
    </row>
    <row r="365" spans="1:22" ht="60" x14ac:dyDescent="0.25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v>40300.806944444441</v>
      </c>
      <c r="K365">
        <v>1268934736</v>
      </c>
      <c r="L365">
        <f t="shared" si="26"/>
        <v>2010</v>
      </c>
      <c r="M365" t="str">
        <f t="shared" si="27"/>
        <v>Mar</v>
      </c>
      <c r="N365" s="13">
        <v>40255.744629629626</v>
      </c>
      <c r="O365" t="b">
        <v>0</v>
      </c>
      <c r="P365">
        <v>26</v>
      </c>
      <c r="Q365" t="b">
        <v>1</v>
      </c>
      <c r="R365" t="s">
        <v>8269</v>
      </c>
      <c r="S365" s="4">
        <f t="shared" si="25"/>
        <v>101.33333333333333</v>
      </c>
      <c r="U365" t="str">
        <f t="shared" si="28"/>
        <v>film &amp; video</v>
      </c>
      <c r="V365" t="str">
        <f t="shared" si="29"/>
        <v>documentary</v>
      </c>
    </row>
    <row r="366" spans="1:22" ht="60" x14ac:dyDescent="0.25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v>41811.165972222225</v>
      </c>
      <c r="K366">
        <v>1400704672</v>
      </c>
      <c r="L366">
        <f t="shared" si="26"/>
        <v>2014</v>
      </c>
      <c r="M366" t="str">
        <f t="shared" si="27"/>
        <v>May</v>
      </c>
      <c r="N366" s="13">
        <v>41780.859629629631</v>
      </c>
      <c r="O366" t="b">
        <v>0</v>
      </c>
      <c r="P366">
        <v>113</v>
      </c>
      <c r="Q366" t="b">
        <v>1</v>
      </c>
      <c r="R366" t="s">
        <v>8269</v>
      </c>
      <c r="S366" s="4">
        <f t="shared" si="25"/>
        <v>110.16142857142857</v>
      </c>
      <c r="U366" t="str">
        <f t="shared" si="28"/>
        <v>film &amp; video</v>
      </c>
      <c r="V366" t="str">
        <f t="shared" si="29"/>
        <v>documentary</v>
      </c>
    </row>
    <row r="367" spans="1:22" ht="45" x14ac:dyDescent="0.25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v>41698.606469907405</v>
      </c>
      <c r="K367">
        <v>1391005999</v>
      </c>
      <c r="L367">
        <f t="shared" si="26"/>
        <v>2014</v>
      </c>
      <c r="M367" t="str">
        <f t="shared" si="27"/>
        <v>Jan</v>
      </c>
      <c r="N367" s="13">
        <v>41668.606469907405</v>
      </c>
      <c r="O367" t="b">
        <v>0</v>
      </c>
      <c r="P367">
        <v>65</v>
      </c>
      <c r="Q367" t="b">
        <v>1</v>
      </c>
      <c r="R367" t="s">
        <v>8269</v>
      </c>
      <c r="S367" s="4">
        <f t="shared" si="25"/>
        <v>103.97333333333333</v>
      </c>
      <c r="U367" t="str">
        <f t="shared" si="28"/>
        <v>film &amp; video</v>
      </c>
      <c r="V367" t="str">
        <f t="shared" si="29"/>
        <v>documentary</v>
      </c>
    </row>
    <row r="368" spans="1:22" ht="45" x14ac:dyDescent="0.25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v>41049.793032407404</v>
      </c>
      <c r="K368">
        <v>1334948518</v>
      </c>
      <c r="L368">
        <f t="shared" si="26"/>
        <v>2012</v>
      </c>
      <c r="M368" t="str">
        <f t="shared" si="27"/>
        <v>Apr</v>
      </c>
      <c r="N368" s="13">
        <v>41019.793032407404</v>
      </c>
      <c r="O368" t="b">
        <v>0</v>
      </c>
      <c r="P368">
        <v>134</v>
      </c>
      <c r="Q368" t="b">
        <v>1</v>
      </c>
      <c r="R368" t="s">
        <v>8269</v>
      </c>
      <c r="S368" s="4">
        <f t="shared" si="25"/>
        <v>101.31578947368421</v>
      </c>
      <c r="U368" t="str">
        <f t="shared" si="28"/>
        <v>film &amp; video</v>
      </c>
      <c r="V368" t="str">
        <f t="shared" si="29"/>
        <v>documentary</v>
      </c>
    </row>
    <row r="369" spans="1:22" ht="60" x14ac:dyDescent="0.25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v>41395.207638888889</v>
      </c>
      <c r="K369">
        <v>1363960278</v>
      </c>
      <c r="L369">
        <f t="shared" si="26"/>
        <v>2013</v>
      </c>
      <c r="M369" t="str">
        <f t="shared" si="27"/>
        <v>Mar</v>
      </c>
      <c r="N369" s="13">
        <v>41355.577291666668</v>
      </c>
      <c r="O369" t="b">
        <v>0</v>
      </c>
      <c r="P369">
        <v>119</v>
      </c>
      <c r="Q369" t="b">
        <v>1</v>
      </c>
      <c r="R369" t="s">
        <v>8269</v>
      </c>
      <c r="S369" s="4">
        <f t="shared" si="25"/>
        <v>103.3501</v>
      </c>
      <c r="U369" t="str">
        <f t="shared" si="28"/>
        <v>film &amp; video</v>
      </c>
      <c r="V369" t="str">
        <f t="shared" si="29"/>
        <v>documentary</v>
      </c>
    </row>
    <row r="370" spans="1:22" ht="60" x14ac:dyDescent="0.25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v>42078.563912037032</v>
      </c>
      <c r="K370">
        <v>1423405922</v>
      </c>
      <c r="L370">
        <f t="shared" si="26"/>
        <v>2015</v>
      </c>
      <c r="M370" t="str">
        <f t="shared" si="27"/>
        <v>Feb</v>
      </c>
      <c r="N370" s="13">
        <v>42043.605578703704</v>
      </c>
      <c r="O370" t="b">
        <v>0</v>
      </c>
      <c r="P370">
        <v>159</v>
      </c>
      <c r="Q370" t="b">
        <v>1</v>
      </c>
      <c r="R370" t="s">
        <v>8269</v>
      </c>
      <c r="S370" s="4">
        <f t="shared" si="25"/>
        <v>104.11199999999999</v>
      </c>
      <c r="U370" t="str">
        <f t="shared" si="28"/>
        <v>film &amp; video</v>
      </c>
      <c r="V370" t="str">
        <f t="shared" si="29"/>
        <v>documentary</v>
      </c>
    </row>
    <row r="371" spans="1:22" ht="60" x14ac:dyDescent="0.25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v>40923.551724537036</v>
      </c>
      <c r="K371">
        <v>1324041269</v>
      </c>
      <c r="L371">
        <f t="shared" si="26"/>
        <v>2011</v>
      </c>
      <c r="M371" t="str">
        <f t="shared" si="27"/>
        <v>Dec</v>
      </c>
      <c r="N371" s="13">
        <v>40893.551724537036</v>
      </c>
      <c r="O371" t="b">
        <v>0</v>
      </c>
      <c r="P371">
        <v>167</v>
      </c>
      <c r="Q371" t="b">
        <v>1</v>
      </c>
      <c r="R371" t="s">
        <v>8269</v>
      </c>
      <c r="S371" s="4">
        <f t="shared" si="25"/>
        <v>110.15569230769231</v>
      </c>
      <c r="U371" t="str">
        <f t="shared" si="28"/>
        <v>film &amp; video</v>
      </c>
      <c r="V371" t="str">
        <f t="shared" si="29"/>
        <v>documentary</v>
      </c>
    </row>
    <row r="372" spans="1:22" ht="60" x14ac:dyDescent="0.25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v>42741.795138888891</v>
      </c>
      <c r="K372">
        <v>1481137500</v>
      </c>
      <c r="L372">
        <f t="shared" si="26"/>
        <v>2016</v>
      </c>
      <c r="M372" t="str">
        <f t="shared" si="27"/>
        <v>Dec</v>
      </c>
      <c r="N372" s="13">
        <v>42711.795138888891</v>
      </c>
      <c r="O372" t="b">
        <v>0</v>
      </c>
      <c r="P372">
        <v>43</v>
      </c>
      <c r="Q372" t="b">
        <v>1</v>
      </c>
      <c r="R372" t="s">
        <v>8269</v>
      </c>
      <c r="S372" s="4">
        <f t="shared" si="25"/>
        <v>122.02</v>
      </c>
      <c r="U372" t="str">
        <f t="shared" si="28"/>
        <v>film &amp; video</v>
      </c>
      <c r="V372" t="str">
        <f t="shared" si="29"/>
        <v>documentary</v>
      </c>
    </row>
    <row r="373" spans="1:22" ht="60" x14ac:dyDescent="0.25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v>41306.767812500002</v>
      </c>
      <c r="K373">
        <v>1355855139</v>
      </c>
      <c r="L373">
        <f t="shared" si="26"/>
        <v>2012</v>
      </c>
      <c r="M373" t="str">
        <f t="shared" si="27"/>
        <v>Dec</v>
      </c>
      <c r="N373" s="13">
        <v>41261.767812500002</v>
      </c>
      <c r="O373" t="b">
        <v>0</v>
      </c>
      <c r="P373">
        <v>1062</v>
      </c>
      <c r="Q373" t="b">
        <v>1</v>
      </c>
      <c r="R373" t="s">
        <v>8269</v>
      </c>
      <c r="S373" s="4">
        <f t="shared" si="25"/>
        <v>114.16866666666667</v>
      </c>
      <c r="U373" t="str">
        <f t="shared" si="28"/>
        <v>film &amp; video</v>
      </c>
      <c r="V373" t="str">
        <f t="shared" si="29"/>
        <v>documentary</v>
      </c>
    </row>
    <row r="374" spans="1:22" ht="30" x14ac:dyDescent="0.25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v>42465.666666666672</v>
      </c>
      <c r="K374">
        <v>1456408244</v>
      </c>
      <c r="L374">
        <f t="shared" si="26"/>
        <v>2016</v>
      </c>
      <c r="M374" t="str">
        <f t="shared" si="27"/>
        <v>Feb</v>
      </c>
      <c r="N374" s="13">
        <v>42425.576898148152</v>
      </c>
      <c r="O374" t="b">
        <v>0</v>
      </c>
      <c r="P374">
        <v>9</v>
      </c>
      <c r="Q374" t="b">
        <v>1</v>
      </c>
      <c r="R374" t="s">
        <v>8269</v>
      </c>
      <c r="S374" s="4">
        <f t="shared" si="25"/>
        <v>125.33333333333333</v>
      </c>
      <c r="U374" t="str">
        <f t="shared" si="28"/>
        <v>film &amp; video</v>
      </c>
      <c r="V374" t="str">
        <f t="shared" si="29"/>
        <v>documentary</v>
      </c>
    </row>
    <row r="375" spans="1:22" ht="45" x14ac:dyDescent="0.25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v>41108.91201388889</v>
      </c>
      <c r="K375">
        <v>1340056398</v>
      </c>
      <c r="L375">
        <f t="shared" si="26"/>
        <v>2012</v>
      </c>
      <c r="M375" t="str">
        <f t="shared" si="27"/>
        <v>Jun</v>
      </c>
      <c r="N375" s="13">
        <v>41078.91201388889</v>
      </c>
      <c r="O375" t="b">
        <v>0</v>
      </c>
      <c r="P375">
        <v>89</v>
      </c>
      <c r="Q375" t="b">
        <v>1</v>
      </c>
      <c r="R375" t="s">
        <v>8269</v>
      </c>
      <c r="S375" s="4">
        <f t="shared" si="25"/>
        <v>106.66666666666667</v>
      </c>
      <c r="U375" t="str">
        <f t="shared" si="28"/>
        <v>film &amp; video</v>
      </c>
      <c r="V375" t="str">
        <f t="shared" si="29"/>
        <v>documentary</v>
      </c>
    </row>
    <row r="376" spans="1:22" ht="60" x14ac:dyDescent="0.25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v>40802.889247685183</v>
      </c>
      <c r="K376">
        <v>1312320031</v>
      </c>
      <c r="L376">
        <f t="shared" si="26"/>
        <v>2011</v>
      </c>
      <c r="M376" t="str">
        <f t="shared" si="27"/>
        <v>Aug</v>
      </c>
      <c r="N376" s="13">
        <v>40757.889247685183</v>
      </c>
      <c r="O376" t="b">
        <v>0</v>
      </c>
      <c r="P376">
        <v>174</v>
      </c>
      <c r="Q376" t="b">
        <v>1</v>
      </c>
      <c r="R376" t="s">
        <v>8269</v>
      </c>
      <c r="S376" s="4">
        <f t="shared" si="25"/>
        <v>130.65</v>
      </c>
      <c r="U376" t="str">
        <f t="shared" si="28"/>
        <v>film &amp; video</v>
      </c>
      <c r="V376" t="str">
        <f t="shared" si="29"/>
        <v>documentary</v>
      </c>
    </row>
    <row r="377" spans="1:22" ht="60" x14ac:dyDescent="0.25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v>41699.720833333333</v>
      </c>
      <c r="K377">
        <v>1390088311</v>
      </c>
      <c r="L377">
        <f t="shared" si="26"/>
        <v>2014</v>
      </c>
      <c r="M377" t="str">
        <f t="shared" si="27"/>
        <v>Jan</v>
      </c>
      <c r="N377" s="13">
        <v>41657.985081018516</v>
      </c>
      <c r="O377" t="b">
        <v>0</v>
      </c>
      <c r="P377">
        <v>14</v>
      </c>
      <c r="Q377" t="b">
        <v>1</v>
      </c>
      <c r="R377" t="s">
        <v>8269</v>
      </c>
      <c r="S377" s="4">
        <f t="shared" si="25"/>
        <v>120</v>
      </c>
      <c r="U377" t="str">
        <f t="shared" si="28"/>
        <v>film &amp; video</v>
      </c>
      <c r="V377" t="str">
        <f t="shared" si="29"/>
        <v>documentary</v>
      </c>
    </row>
    <row r="378" spans="1:22" ht="60" x14ac:dyDescent="0.25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v>42607.452731481477</v>
      </c>
      <c r="K378">
        <v>1469443916</v>
      </c>
      <c r="L378">
        <f t="shared" si="26"/>
        <v>2016</v>
      </c>
      <c r="M378" t="str">
        <f t="shared" si="27"/>
        <v>Jul</v>
      </c>
      <c r="N378" s="13">
        <v>42576.452731481477</v>
      </c>
      <c r="O378" t="b">
        <v>0</v>
      </c>
      <c r="P378">
        <v>48</v>
      </c>
      <c r="Q378" t="b">
        <v>1</v>
      </c>
      <c r="R378" t="s">
        <v>8269</v>
      </c>
      <c r="S378" s="4">
        <f t="shared" si="25"/>
        <v>105.95918367346938</v>
      </c>
      <c r="U378" t="str">
        <f t="shared" si="28"/>
        <v>film &amp; video</v>
      </c>
      <c r="V378" t="str">
        <f t="shared" si="29"/>
        <v>documentary</v>
      </c>
    </row>
    <row r="379" spans="1:22" ht="45" x14ac:dyDescent="0.25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v>42322.292361111111</v>
      </c>
      <c r="K379">
        <v>1444888868</v>
      </c>
      <c r="L379">
        <f t="shared" si="26"/>
        <v>2015</v>
      </c>
      <c r="M379" t="str">
        <f t="shared" si="27"/>
        <v>Oct</v>
      </c>
      <c r="N379" s="13">
        <v>42292.250787037032</v>
      </c>
      <c r="O379" t="b">
        <v>0</v>
      </c>
      <c r="P379">
        <v>133</v>
      </c>
      <c r="Q379" t="b">
        <v>1</v>
      </c>
      <c r="R379" t="s">
        <v>8269</v>
      </c>
      <c r="S379" s="4">
        <f t="shared" si="25"/>
        <v>114.4</v>
      </c>
      <c r="U379" t="str">
        <f t="shared" si="28"/>
        <v>film &amp; video</v>
      </c>
      <c r="V379" t="str">
        <f t="shared" si="29"/>
        <v>documentary</v>
      </c>
    </row>
    <row r="380" spans="1:22" ht="60" x14ac:dyDescent="0.25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v>42394.994444444441</v>
      </c>
      <c r="K380">
        <v>1451655808</v>
      </c>
      <c r="L380">
        <f t="shared" si="26"/>
        <v>2016</v>
      </c>
      <c r="M380" t="str">
        <f t="shared" si="27"/>
        <v>Jan</v>
      </c>
      <c r="N380" s="13">
        <v>42370.571851851855</v>
      </c>
      <c r="O380" t="b">
        <v>0</v>
      </c>
      <c r="P380">
        <v>83</v>
      </c>
      <c r="Q380" t="b">
        <v>1</v>
      </c>
      <c r="R380" t="s">
        <v>8269</v>
      </c>
      <c r="S380" s="4">
        <f t="shared" si="25"/>
        <v>111.76666666666667</v>
      </c>
      <c r="U380" t="str">
        <f t="shared" si="28"/>
        <v>film &amp; video</v>
      </c>
      <c r="V380" t="str">
        <f t="shared" si="29"/>
        <v>documentary</v>
      </c>
    </row>
    <row r="381" spans="1:22" ht="60" x14ac:dyDescent="0.25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v>41032.688333333332</v>
      </c>
      <c r="K381">
        <v>1332174672</v>
      </c>
      <c r="L381">
        <f t="shared" si="26"/>
        <v>2012</v>
      </c>
      <c r="M381" t="str">
        <f t="shared" si="27"/>
        <v>Mar</v>
      </c>
      <c r="N381" s="13">
        <v>40987.688333333332</v>
      </c>
      <c r="O381" t="b">
        <v>0</v>
      </c>
      <c r="P381">
        <v>149</v>
      </c>
      <c r="Q381" t="b">
        <v>1</v>
      </c>
      <c r="R381" t="s">
        <v>8269</v>
      </c>
      <c r="S381" s="4">
        <f t="shared" si="25"/>
        <v>116.08</v>
      </c>
      <c r="U381" t="str">
        <f t="shared" si="28"/>
        <v>film &amp; video</v>
      </c>
      <c r="V381" t="str">
        <f t="shared" si="29"/>
        <v>documentary</v>
      </c>
    </row>
    <row r="382" spans="1:22" ht="60" x14ac:dyDescent="0.25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v>42392.719814814816</v>
      </c>
      <c r="K382">
        <v>1451409392</v>
      </c>
      <c r="L382">
        <f t="shared" si="26"/>
        <v>2015</v>
      </c>
      <c r="M382" t="str">
        <f t="shared" si="27"/>
        <v>Dec</v>
      </c>
      <c r="N382" s="13">
        <v>42367.719814814816</v>
      </c>
      <c r="O382" t="b">
        <v>0</v>
      </c>
      <c r="P382">
        <v>49</v>
      </c>
      <c r="Q382" t="b">
        <v>1</v>
      </c>
      <c r="R382" t="s">
        <v>8269</v>
      </c>
      <c r="S382" s="4">
        <f t="shared" si="25"/>
        <v>141.5</v>
      </c>
      <c r="U382" t="str">
        <f t="shared" si="28"/>
        <v>film &amp; video</v>
      </c>
      <c r="V382" t="str">
        <f t="shared" si="29"/>
        <v>documentary</v>
      </c>
    </row>
    <row r="383" spans="1:22" ht="45" x14ac:dyDescent="0.25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v>41120.208333333336</v>
      </c>
      <c r="K383">
        <v>1340642717</v>
      </c>
      <c r="L383">
        <f t="shared" si="26"/>
        <v>2012</v>
      </c>
      <c r="M383" t="str">
        <f t="shared" si="27"/>
        <v>Jun</v>
      </c>
      <c r="N383" s="13">
        <v>41085.698113425926</v>
      </c>
      <c r="O383" t="b">
        <v>0</v>
      </c>
      <c r="P383">
        <v>251</v>
      </c>
      <c r="Q383" t="b">
        <v>1</v>
      </c>
      <c r="R383" t="s">
        <v>8269</v>
      </c>
      <c r="S383" s="4">
        <f t="shared" si="25"/>
        <v>104.73</v>
      </c>
      <c r="U383" t="str">
        <f t="shared" si="28"/>
        <v>film &amp; video</v>
      </c>
      <c r="V383" t="str">
        <f t="shared" si="29"/>
        <v>documentary</v>
      </c>
    </row>
    <row r="384" spans="1:22" ht="60" x14ac:dyDescent="0.25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v>41158.709490740745</v>
      </c>
      <c r="K384">
        <v>1345741300</v>
      </c>
      <c r="L384">
        <f t="shared" si="26"/>
        <v>2012</v>
      </c>
      <c r="M384" t="str">
        <f t="shared" si="27"/>
        <v>Aug</v>
      </c>
      <c r="N384" s="13">
        <v>41144.709490740745</v>
      </c>
      <c r="O384" t="b">
        <v>0</v>
      </c>
      <c r="P384">
        <v>22</v>
      </c>
      <c r="Q384" t="b">
        <v>1</v>
      </c>
      <c r="R384" t="s">
        <v>8269</v>
      </c>
      <c r="S384" s="4">
        <f t="shared" si="25"/>
        <v>255.83333333333334</v>
      </c>
      <c r="U384" t="str">
        <f t="shared" si="28"/>
        <v>film &amp; video</v>
      </c>
      <c r="V384" t="str">
        <f t="shared" si="29"/>
        <v>documentary</v>
      </c>
    </row>
    <row r="385" spans="1:22" ht="60" x14ac:dyDescent="0.25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v>41778.117581018516</v>
      </c>
      <c r="K385">
        <v>1398480559</v>
      </c>
      <c r="L385">
        <f t="shared" si="26"/>
        <v>2014</v>
      </c>
      <c r="M385" t="str">
        <f t="shared" si="27"/>
        <v>Apr</v>
      </c>
      <c r="N385" s="13">
        <v>41755.117581018516</v>
      </c>
      <c r="O385" t="b">
        <v>0</v>
      </c>
      <c r="P385">
        <v>48</v>
      </c>
      <c r="Q385" t="b">
        <v>1</v>
      </c>
      <c r="R385" t="s">
        <v>8269</v>
      </c>
      <c r="S385" s="4">
        <f t="shared" si="25"/>
        <v>206.70670670670671</v>
      </c>
      <c r="U385" t="str">
        <f t="shared" si="28"/>
        <v>film &amp; video</v>
      </c>
      <c r="V385" t="str">
        <f t="shared" si="29"/>
        <v>documentary</v>
      </c>
    </row>
    <row r="386" spans="1:22" ht="60" x14ac:dyDescent="0.25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v>42010.781793981485</v>
      </c>
      <c r="K386">
        <v>1417977947</v>
      </c>
      <c r="L386">
        <f t="shared" si="26"/>
        <v>2014</v>
      </c>
      <c r="M386" t="str">
        <f t="shared" si="27"/>
        <v>Dec</v>
      </c>
      <c r="N386" s="13">
        <v>41980.781793981485</v>
      </c>
      <c r="O386" t="b">
        <v>0</v>
      </c>
      <c r="P386">
        <v>383</v>
      </c>
      <c r="Q386" t="b">
        <v>1</v>
      </c>
      <c r="R386" t="s">
        <v>8269</v>
      </c>
      <c r="S386" s="4">
        <f t="shared" ref="S386:S449" si="30">E386*100/D386</f>
        <v>112.105</v>
      </c>
      <c r="U386" t="str">
        <f t="shared" si="28"/>
        <v>film &amp; video</v>
      </c>
      <c r="V386" t="str">
        <f t="shared" si="29"/>
        <v>documentary</v>
      </c>
    </row>
    <row r="387" spans="1:22" ht="60" x14ac:dyDescent="0.25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v>41964.626168981486</v>
      </c>
      <c r="K387">
        <v>1413986501</v>
      </c>
      <c r="L387">
        <f t="shared" ref="L387:L450" si="31">YEAR(N387)</f>
        <v>2014</v>
      </c>
      <c r="M387" t="str">
        <f t="shared" ref="M387:M450" si="32">TEXT(N387, "MMM")</f>
        <v>Oct</v>
      </c>
      <c r="N387" s="13">
        <v>41934.584502314814</v>
      </c>
      <c r="O387" t="b">
        <v>0</v>
      </c>
      <c r="P387">
        <v>237</v>
      </c>
      <c r="Q387" t="b">
        <v>1</v>
      </c>
      <c r="R387" t="s">
        <v>8269</v>
      </c>
      <c r="S387" s="4">
        <f t="shared" si="30"/>
        <v>105.982</v>
      </c>
      <c r="U387" t="str">
        <f t="shared" ref="U387:U450" si="33">LEFT(R387, SEARCH("/",R387,1)-1)</f>
        <v>film &amp; video</v>
      </c>
      <c r="V387" t="str">
        <f t="shared" ref="V387:V450" si="34">RIGHT(R387,LEN(R387)-SEARCH("/",R387,SEARCH("/",R387,1)))</f>
        <v>documentary</v>
      </c>
    </row>
    <row r="388" spans="1:22" ht="60" x14ac:dyDescent="0.25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v>42226.951284722221</v>
      </c>
      <c r="K388">
        <v>1437950991</v>
      </c>
      <c r="L388">
        <f t="shared" si="31"/>
        <v>2015</v>
      </c>
      <c r="M388" t="str">
        <f t="shared" si="32"/>
        <v>Jul</v>
      </c>
      <c r="N388" s="13">
        <v>42211.951284722221</v>
      </c>
      <c r="O388" t="b">
        <v>0</v>
      </c>
      <c r="P388">
        <v>13</v>
      </c>
      <c r="Q388" t="b">
        <v>1</v>
      </c>
      <c r="R388" t="s">
        <v>8269</v>
      </c>
      <c r="S388" s="4">
        <f t="shared" si="30"/>
        <v>100.16666666666667</v>
      </c>
      <c r="U388" t="str">
        <f t="shared" si="33"/>
        <v>film &amp; video</v>
      </c>
      <c r="V388" t="str">
        <f t="shared" si="34"/>
        <v>documentary</v>
      </c>
    </row>
    <row r="389" spans="1:22" ht="60" x14ac:dyDescent="0.25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v>42231.25</v>
      </c>
      <c r="K389">
        <v>1436976858</v>
      </c>
      <c r="L389">
        <f t="shared" si="31"/>
        <v>2015</v>
      </c>
      <c r="M389" t="str">
        <f t="shared" si="32"/>
        <v>Jul</v>
      </c>
      <c r="N389" s="13">
        <v>42200.67659722222</v>
      </c>
      <c r="O389" t="b">
        <v>0</v>
      </c>
      <c r="P389">
        <v>562</v>
      </c>
      <c r="Q389" t="b">
        <v>1</v>
      </c>
      <c r="R389" t="s">
        <v>8269</v>
      </c>
      <c r="S389" s="4">
        <f t="shared" si="30"/>
        <v>213.98947368421054</v>
      </c>
      <c r="U389" t="str">
        <f t="shared" si="33"/>
        <v>film &amp; video</v>
      </c>
      <c r="V389" t="str">
        <f t="shared" si="34"/>
        <v>documentary</v>
      </c>
    </row>
    <row r="390" spans="1:22" ht="45" x14ac:dyDescent="0.25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v>42579.076157407413</v>
      </c>
      <c r="K390">
        <v>1467078580</v>
      </c>
      <c r="L390">
        <f t="shared" si="31"/>
        <v>2016</v>
      </c>
      <c r="M390" t="str">
        <f t="shared" si="32"/>
        <v>Jun</v>
      </c>
      <c r="N390" s="13">
        <v>42549.076157407413</v>
      </c>
      <c r="O390" t="b">
        <v>0</v>
      </c>
      <c r="P390">
        <v>71</v>
      </c>
      <c r="Q390" t="b">
        <v>1</v>
      </c>
      <c r="R390" t="s">
        <v>8269</v>
      </c>
      <c r="S390" s="4">
        <f t="shared" si="30"/>
        <v>126.16</v>
      </c>
      <c r="U390" t="str">
        <f t="shared" si="33"/>
        <v>film &amp; video</v>
      </c>
      <c r="V390" t="str">
        <f t="shared" si="34"/>
        <v>documentary</v>
      </c>
    </row>
    <row r="391" spans="1:22" ht="60" x14ac:dyDescent="0.25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v>41705.957638888889</v>
      </c>
      <c r="K391">
        <v>1391477450</v>
      </c>
      <c r="L391">
        <f t="shared" si="31"/>
        <v>2014</v>
      </c>
      <c r="M391" t="str">
        <f t="shared" si="32"/>
        <v>Feb</v>
      </c>
      <c r="N391" s="13">
        <v>41674.063078703701</v>
      </c>
      <c r="O391" t="b">
        <v>0</v>
      </c>
      <c r="P391">
        <v>1510</v>
      </c>
      <c r="Q391" t="b">
        <v>1</v>
      </c>
      <c r="R391" t="s">
        <v>8269</v>
      </c>
      <c r="S391" s="4">
        <f t="shared" si="30"/>
        <v>181.53547058823528</v>
      </c>
      <c r="U391" t="str">
        <f t="shared" si="33"/>
        <v>film &amp; video</v>
      </c>
      <c r="V391" t="str">
        <f t="shared" si="34"/>
        <v>documentary</v>
      </c>
    </row>
    <row r="392" spans="1:22" ht="45" x14ac:dyDescent="0.25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v>42132.036712962959</v>
      </c>
      <c r="K392">
        <v>1429318372</v>
      </c>
      <c r="L392">
        <f t="shared" si="31"/>
        <v>2015</v>
      </c>
      <c r="M392" t="str">
        <f t="shared" si="32"/>
        <v>Apr</v>
      </c>
      <c r="N392" s="13">
        <v>42112.036712962959</v>
      </c>
      <c r="O392" t="b">
        <v>0</v>
      </c>
      <c r="P392">
        <v>14</v>
      </c>
      <c r="Q392" t="b">
        <v>1</v>
      </c>
      <c r="R392" t="s">
        <v>8269</v>
      </c>
      <c r="S392" s="4">
        <f t="shared" si="30"/>
        <v>100</v>
      </c>
      <c r="U392" t="str">
        <f t="shared" si="33"/>
        <v>film &amp; video</v>
      </c>
      <c r="V392" t="str">
        <f t="shared" si="34"/>
        <v>documentary</v>
      </c>
    </row>
    <row r="393" spans="1:22" ht="45" x14ac:dyDescent="0.25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v>40895.040972222225</v>
      </c>
      <c r="K393">
        <v>1321578051</v>
      </c>
      <c r="L393">
        <f t="shared" si="31"/>
        <v>2011</v>
      </c>
      <c r="M393" t="str">
        <f t="shared" si="32"/>
        <v>Nov</v>
      </c>
      <c r="N393" s="13">
        <v>40865.042256944449</v>
      </c>
      <c r="O393" t="b">
        <v>0</v>
      </c>
      <c r="P393">
        <v>193</v>
      </c>
      <c r="Q393" t="b">
        <v>1</v>
      </c>
      <c r="R393" t="s">
        <v>8269</v>
      </c>
      <c r="S393" s="4">
        <f t="shared" si="30"/>
        <v>100.61</v>
      </c>
      <c r="U393" t="str">
        <f t="shared" si="33"/>
        <v>film &amp; video</v>
      </c>
      <c r="V393" t="str">
        <f t="shared" si="34"/>
        <v>documentary</v>
      </c>
    </row>
    <row r="394" spans="1:22" ht="60" x14ac:dyDescent="0.25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v>40794.125</v>
      </c>
      <c r="K394">
        <v>1312823571</v>
      </c>
      <c r="L394">
        <f t="shared" si="31"/>
        <v>2011</v>
      </c>
      <c r="M394" t="str">
        <f t="shared" si="32"/>
        <v>Aug</v>
      </c>
      <c r="N394" s="13">
        <v>40763.717256944445</v>
      </c>
      <c r="O394" t="b">
        <v>0</v>
      </c>
      <c r="P394">
        <v>206</v>
      </c>
      <c r="Q394" t="b">
        <v>1</v>
      </c>
      <c r="R394" t="s">
        <v>8269</v>
      </c>
      <c r="S394" s="4">
        <f t="shared" si="30"/>
        <v>100.9027027027027</v>
      </c>
      <c r="U394" t="str">
        <f t="shared" si="33"/>
        <v>film &amp; video</v>
      </c>
      <c r="V394" t="str">
        <f t="shared" si="34"/>
        <v>documentary</v>
      </c>
    </row>
    <row r="395" spans="1:22" ht="45" x14ac:dyDescent="0.25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v>41557.708935185183</v>
      </c>
      <c r="K395">
        <v>1378746052</v>
      </c>
      <c r="L395">
        <f t="shared" si="31"/>
        <v>2013</v>
      </c>
      <c r="M395" t="str">
        <f t="shared" si="32"/>
        <v>Sep</v>
      </c>
      <c r="N395" s="13">
        <v>41526.708935185183</v>
      </c>
      <c r="O395" t="b">
        <v>0</v>
      </c>
      <c r="P395">
        <v>351</v>
      </c>
      <c r="Q395" t="b">
        <v>1</v>
      </c>
      <c r="R395" t="s">
        <v>8269</v>
      </c>
      <c r="S395" s="4">
        <f t="shared" si="30"/>
        <v>110.446</v>
      </c>
      <c r="U395" t="str">
        <f t="shared" si="33"/>
        <v>film &amp; video</v>
      </c>
      <c r="V395" t="str">
        <f t="shared" si="34"/>
        <v>documentary</v>
      </c>
    </row>
    <row r="396" spans="1:22" ht="60" x14ac:dyDescent="0.25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v>42477.776412037041</v>
      </c>
      <c r="K396">
        <v>1455737882</v>
      </c>
      <c r="L396">
        <f t="shared" si="31"/>
        <v>2016</v>
      </c>
      <c r="M396" t="str">
        <f t="shared" si="32"/>
        <v>Feb</v>
      </c>
      <c r="N396" s="13">
        <v>42417.818078703705</v>
      </c>
      <c r="O396" t="b">
        <v>0</v>
      </c>
      <c r="P396">
        <v>50</v>
      </c>
      <c r="Q396" t="b">
        <v>1</v>
      </c>
      <c r="R396" t="s">
        <v>8269</v>
      </c>
      <c r="S396" s="4">
        <f t="shared" si="30"/>
        <v>111.8936170212766</v>
      </c>
      <c r="U396" t="str">
        <f t="shared" si="33"/>
        <v>film &amp; video</v>
      </c>
      <c r="V396" t="str">
        <f t="shared" si="34"/>
        <v>documentary</v>
      </c>
    </row>
    <row r="397" spans="1:22" ht="45" x14ac:dyDescent="0.25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v>41026.897222222222</v>
      </c>
      <c r="K397">
        <v>1332452960</v>
      </c>
      <c r="L397">
        <f t="shared" si="31"/>
        <v>2012</v>
      </c>
      <c r="M397" t="str">
        <f t="shared" si="32"/>
        <v>Mar</v>
      </c>
      <c r="N397" s="13">
        <v>40990.909259259257</v>
      </c>
      <c r="O397" t="b">
        <v>0</v>
      </c>
      <c r="P397">
        <v>184</v>
      </c>
      <c r="Q397" t="b">
        <v>1</v>
      </c>
      <c r="R397" t="s">
        <v>8269</v>
      </c>
      <c r="S397" s="4">
        <f t="shared" si="30"/>
        <v>108.0445</v>
      </c>
      <c r="U397" t="str">
        <f t="shared" si="33"/>
        <v>film &amp; video</v>
      </c>
      <c r="V397" t="str">
        <f t="shared" si="34"/>
        <v>documentary</v>
      </c>
    </row>
    <row r="398" spans="1:22" ht="45" x14ac:dyDescent="0.25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v>41097.564884259256</v>
      </c>
      <c r="K398">
        <v>1340372006</v>
      </c>
      <c r="L398">
        <f t="shared" si="31"/>
        <v>2012</v>
      </c>
      <c r="M398" t="str">
        <f t="shared" si="32"/>
        <v>Jun</v>
      </c>
      <c r="N398" s="13">
        <v>41082.564884259256</v>
      </c>
      <c r="O398" t="b">
        <v>0</v>
      </c>
      <c r="P398">
        <v>196</v>
      </c>
      <c r="Q398" t="b">
        <v>1</v>
      </c>
      <c r="R398" t="s">
        <v>8269</v>
      </c>
      <c r="S398" s="4">
        <f t="shared" si="30"/>
        <v>106.66666666666667</v>
      </c>
      <c r="U398" t="str">
        <f t="shared" si="33"/>
        <v>film &amp; video</v>
      </c>
      <c r="V398" t="str">
        <f t="shared" si="34"/>
        <v>documentary</v>
      </c>
    </row>
    <row r="399" spans="1:22" ht="60" x14ac:dyDescent="0.25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v>40422.155555555553</v>
      </c>
      <c r="K399">
        <v>1279651084</v>
      </c>
      <c r="L399">
        <f t="shared" si="31"/>
        <v>2010</v>
      </c>
      <c r="M399" t="str">
        <f t="shared" si="32"/>
        <v>Jul</v>
      </c>
      <c r="N399" s="13">
        <v>40379.776435185187</v>
      </c>
      <c r="O399" t="b">
        <v>0</v>
      </c>
      <c r="P399">
        <v>229</v>
      </c>
      <c r="Q399" t="b">
        <v>1</v>
      </c>
      <c r="R399" t="s">
        <v>8269</v>
      </c>
      <c r="S399" s="4">
        <f t="shared" si="30"/>
        <v>103.90027322404372</v>
      </c>
      <c r="U399" t="str">
        <f t="shared" si="33"/>
        <v>film &amp; video</v>
      </c>
      <c r="V399" t="str">
        <f t="shared" si="34"/>
        <v>documentary</v>
      </c>
    </row>
    <row r="400" spans="1:22" ht="45" x14ac:dyDescent="0.25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v>42123.793124999997</v>
      </c>
      <c r="K400">
        <v>1426446126</v>
      </c>
      <c r="L400">
        <f t="shared" si="31"/>
        <v>2015</v>
      </c>
      <c r="M400" t="str">
        <f t="shared" si="32"/>
        <v>Mar</v>
      </c>
      <c r="N400" s="13">
        <v>42078.793124999997</v>
      </c>
      <c r="O400" t="b">
        <v>0</v>
      </c>
      <c r="P400">
        <v>67</v>
      </c>
      <c r="Q400" t="b">
        <v>1</v>
      </c>
      <c r="R400" t="s">
        <v>8269</v>
      </c>
      <c r="S400" s="4">
        <f t="shared" si="30"/>
        <v>125.16</v>
      </c>
      <c r="U400" t="str">
        <f t="shared" si="33"/>
        <v>film &amp; video</v>
      </c>
      <c r="V400" t="str">
        <f t="shared" si="34"/>
        <v>documentary</v>
      </c>
    </row>
    <row r="401" spans="1:22" ht="60" x14ac:dyDescent="0.25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v>42718.5</v>
      </c>
      <c r="K401">
        <v>1479070867</v>
      </c>
      <c r="L401">
        <f t="shared" si="31"/>
        <v>2016</v>
      </c>
      <c r="M401" t="str">
        <f t="shared" si="32"/>
        <v>Nov</v>
      </c>
      <c r="N401" s="13">
        <v>42687.875775462962</v>
      </c>
      <c r="O401" t="b">
        <v>0</v>
      </c>
      <c r="P401">
        <v>95</v>
      </c>
      <c r="Q401" t="b">
        <v>1</v>
      </c>
      <c r="R401" t="s">
        <v>8269</v>
      </c>
      <c r="S401" s="4">
        <f t="shared" si="30"/>
        <v>106.80500000000001</v>
      </c>
      <c r="U401" t="str">
        <f t="shared" si="33"/>
        <v>film &amp; video</v>
      </c>
      <c r="V401" t="str">
        <f t="shared" si="34"/>
        <v>documentary</v>
      </c>
    </row>
    <row r="402" spans="1:22" ht="45" x14ac:dyDescent="0.25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v>41776.145833333336</v>
      </c>
      <c r="K402">
        <v>1397661347</v>
      </c>
      <c r="L402">
        <f t="shared" si="31"/>
        <v>2014</v>
      </c>
      <c r="M402" t="str">
        <f t="shared" si="32"/>
        <v>Apr</v>
      </c>
      <c r="N402" s="13">
        <v>41745.635960648149</v>
      </c>
      <c r="O402" t="b">
        <v>0</v>
      </c>
      <c r="P402">
        <v>62</v>
      </c>
      <c r="Q402" t="b">
        <v>1</v>
      </c>
      <c r="R402" t="s">
        <v>8269</v>
      </c>
      <c r="S402" s="4">
        <f t="shared" si="30"/>
        <v>112.30249999999999</v>
      </c>
      <c r="U402" t="str">
        <f t="shared" si="33"/>
        <v>film &amp; video</v>
      </c>
      <c r="V402" t="str">
        <f t="shared" si="34"/>
        <v>documentary</v>
      </c>
    </row>
    <row r="403" spans="1:22" ht="60" x14ac:dyDescent="0.25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v>40762.842245370368</v>
      </c>
      <c r="K403">
        <v>1310155970</v>
      </c>
      <c r="L403">
        <f t="shared" si="31"/>
        <v>2011</v>
      </c>
      <c r="M403" t="str">
        <f t="shared" si="32"/>
        <v>Jul</v>
      </c>
      <c r="N403" s="13">
        <v>40732.842245370368</v>
      </c>
      <c r="O403" t="b">
        <v>0</v>
      </c>
      <c r="P403">
        <v>73</v>
      </c>
      <c r="Q403" t="b">
        <v>1</v>
      </c>
      <c r="R403" t="s">
        <v>8269</v>
      </c>
      <c r="S403" s="4">
        <f t="shared" si="30"/>
        <v>103.812</v>
      </c>
      <c r="U403" t="str">
        <f t="shared" si="33"/>
        <v>film &amp; video</v>
      </c>
      <c r="V403" t="str">
        <f t="shared" si="34"/>
        <v>documentary</v>
      </c>
    </row>
    <row r="404" spans="1:22" ht="60" x14ac:dyDescent="0.25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v>42313.58121527778</v>
      </c>
      <c r="K404">
        <v>1444913817</v>
      </c>
      <c r="L404">
        <f t="shared" si="31"/>
        <v>2015</v>
      </c>
      <c r="M404" t="str">
        <f t="shared" si="32"/>
        <v>Oct</v>
      </c>
      <c r="N404" s="13">
        <v>42292.539548611108</v>
      </c>
      <c r="O404" t="b">
        <v>0</v>
      </c>
      <c r="P404">
        <v>43</v>
      </c>
      <c r="Q404" t="b">
        <v>1</v>
      </c>
      <c r="R404" t="s">
        <v>8269</v>
      </c>
      <c r="S404" s="4">
        <f t="shared" si="30"/>
        <v>141.65</v>
      </c>
      <c r="U404" t="str">
        <f t="shared" si="33"/>
        <v>film &amp; video</v>
      </c>
      <c r="V404" t="str">
        <f t="shared" si="34"/>
        <v>documentary</v>
      </c>
    </row>
    <row r="405" spans="1:22" ht="45" x14ac:dyDescent="0.25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v>40765.297222222223</v>
      </c>
      <c r="K405">
        <v>1308900441</v>
      </c>
      <c r="L405">
        <f t="shared" si="31"/>
        <v>2011</v>
      </c>
      <c r="M405" t="str">
        <f t="shared" si="32"/>
        <v>Jun</v>
      </c>
      <c r="N405" s="13">
        <v>40718.310659722221</v>
      </c>
      <c r="O405" t="b">
        <v>0</v>
      </c>
      <c r="P405">
        <v>70</v>
      </c>
      <c r="Q405" t="b">
        <v>1</v>
      </c>
      <c r="R405" t="s">
        <v>8269</v>
      </c>
      <c r="S405" s="4">
        <f t="shared" si="30"/>
        <v>105.26</v>
      </c>
      <c r="U405" t="str">
        <f t="shared" si="33"/>
        <v>film &amp; video</v>
      </c>
      <c r="V405" t="str">
        <f t="shared" si="34"/>
        <v>documentary</v>
      </c>
    </row>
    <row r="406" spans="1:22" ht="45" x14ac:dyDescent="0.25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v>41675.961111111108</v>
      </c>
      <c r="K406">
        <v>1389107062</v>
      </c>
      <c r="L406">
        <f t="shared" si="31"/>
        <v>2014</v>
      </c>
      <c r="M406" t="str">
        <f t="shared" si="32"/>
        <v>Jan</v>
      </c>
      <c r="N406" s="13">
        <v>41646.628032407411</v>
      </c>
      <c r="O406" t="b">
        <v>0</v>
      </c>
      <c r="P406">
        <v>271</v>
      </c>
      <c r="Q406" t="b">
        <v>1</v>
      </c>
      <c r="R406" t="s">
        <v>8269</v>
      </c>
      <c r="S406" s="4">
        <f t="shared" si="30"/>
        <v>103.09142857142857</v>
      </c>
      <c r="U406" t="str">
        <f t="shared" si="33"/>
        <v>film &amp; video</v>
      </c>
      <c r="V406" t="str">
        <f t="shared" si="34"/>
        <v>documentary</v>
      </c>
    </row>
    <row r="407" spans="1:22" ht="45" x14ac:dyDescent="0.25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v>41704.08494212963</v>
      </c>
      <c r="K407">
        <v>1391479339</v>
      </c>
      <c r="L407">
        <f t="shared" si="31"/>
        <v>2014</v>
      </c>
      <c r="M407" t="str">
        <f t="shared" si="32"/>
        <v>Feb</v>
      </c>
      <c r="N407" s="13">
        <v>41674.08494212963</v>
      </c>
      <c r="O407" t="b">
        <v>0</v>
      </c>
      <c r="P407">
        <v>55</v>
      </c>
      <c r="Q407" t="b">
        <v>1</v>
      </c>
      <c r="R407" t="s">
        <v>8269</v>
      </c>
      <c r="S407" s="4">
        <f t="shared" si="30"/>
        <v>107.65957446808511</v>
      </c>
      <c r="U407" t="str">
        <f t="shared" si="33"/>
        <v>film &amp; video</v>
      </c>
      <c r="V407" t="str">
        <f t="shared" si="34"/>
        <v>documentary</v>
      </c>
    </row>
    <row r="408" spans="1:22" ht="60" x14ac:dyDescent="0.25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v>40672.249305555553</v>
      </c>
      <c r="K408">
        <v>1301975637</v>
      </c>
      <c r="L408">
        <f t="shared" si="31"/>
        <v>2011</v>
      </c>
      <c r="M408" t="str">
        <f t="shared" si="32"/>
        <v>Apr</v>
      </c>
      <c r="N408" s="13">
        <v>40638.162465277775</v>
      </c>
      <c r="O408" t="b">
        <v>0</v>
      </c>
      <c r="P408">
        <v>35</v>
      </c>
      <c r="Q408" t="b">
        <v>1</v>
      </c>
      <c r="R408" t="s">
        <v>8269</v>
      </c>
      <c r="S408" s="4">
        <f t="shared" si="30"/>
        <v>107.70464285714286</v>
      </c>
      <c r="U408" t="str">
        <f t="shared" si="33"/>
        <v>film &amp; video</v>
      </c>
      <c r="V408" t="str">
        <f t="shared" si="34"/>
        <v>documentary</v>
      </c>
    </row>
    <row r="409" spans="1:22" ht="45" x14ac:dyDescent="0.25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v>40866.912615740745</v>
      </c>
      <c r="K409">
        <v>1316552050</v>
      </c>
      <c r="L409">
        <f t="shared" si="31"/>
        <v>2011</v>
      </c>
      <c r="M409" t="str">
        <f t="shared" si="32"/>
        <v>Sep</v>
      </c>
      <c r="N409" s="13">
        <v>40806.870949074073</v>
      </c>
      <c r="O409" t="b">
        <v>0</v>
      </c>
      <c r="P409">
        <v>22</v>
      </c>
      <c r="Q409" t="b">
        <v>1</v>
      </c>
      <c r="R409" t="s">
        <v>8269</v>
      </c>
      <c r="S409" s="4">
        <f t="shared" si="30"/>
        <v>101.55</v>
      </c>
      <c r="U409" t="str">
        <f t="shared" si="33"/>
        <v>film &amp; video</v>
      </c>
      <c r="V409" t="str">
        <f t="shared" si="34"/>
        <v>documentary</v>
      </c>
    </row>
    <row r="410" spans="1:22" ht="45" x14ac:dyDescent="0.25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v>41583.777662037035</v>
      </c>
      <c r="K410">
        <v>1380217190</v>
      </c>
      <c r="L410">
        <f t="shared" si="31"/>
        <v>2013</v>
      </c>
      <c r="M410" t="str">
        <f t="shared" si="32"/>
        <v>Sep</v>
      </c>
      <c r="N410" s="13">
        <v>41543.735995370371</v>
      </c>
      <c r="O410" t="b">
        <v>0</v>
      </c>
      <c r="P410">
        <v>38</v>
      </c>
      <c r="Q410" t="b">
        <v>1</v>
      </c>
      <c r="R410" t="s">
        <v>8269</v>
      </c>
      <c r="S410" s="4">
        <f t="shared" si="30"/>
        <v>101.43766666666667</v>
      </c>
      <c r="U410" t="str">
        <f t="shared" si="33"/>
        <v>film &amp; video</v>
      </c>
      <c r="V410" t="str">
        <f t="shared" si="34"/>
        <v>documentary</v>
      </c>
    </row>
    <row r="411" spans="1:22" ht="45" x14ac:dyDescent="0.25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v>42573.862777777773</v>
      </c>
      <c r="K411">
        <v>1466628144</v>
      </c>
      <c r="L411">
        <f t="shared" si="31"/>
        <v>2016</v>
      </c>
      <c r="M411" t="str">
        <f t="shared" si="32"/>
        <v>Jun</v>
      </c>
      <c r="N411" s="13">
        <v>42543.862777777773</v>
      </c>
      <c r="O411" t="b">
        <v>0</v>
      </c>
      <c r="P411">
        <v>15</v>
      </c>
      <c r="Q411" t="b">
        <v>1</v>
      </c>
      <c r="R411" t="s">
        <v>8269</v>
      </c>
      <c r="S411" s="4">
        <f t="shared" si="30"/>
        <v>136.80000000000001</v>
      </c>
      <c r="U411" t="str">
        <f t="shared" si="33"/>
        <v>film &amp; video</v>
      </c>
      <c r="V411" t="str">
        <f t="shared" si="34"/>
        <v>documentary</v>
      </c>
    </row>
    <row r="412" spans="1:22" ht="45" x14ac:dyDescent="0.25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v>42173.981446759266</v>
      </c>
      <c r="K412">
        <v>1429486397</v>
      </c>
      <c r="L412">
        <f t="shared" si="31"/>
        <v>2015</v>
      </c>
      <c r="M412" t="str">
        <f t="shared" si="32"/>
        <v>Apr</v>
      </c>
      <c r="N412" s="13">
        <v>42113.981446759266</v>
      </c>
      <c r="O412" t="b">
        <v>0</v>
      </c>
      <c r="P412">
        <v>7</v>
      </c>
      <c r="Q412" t="b">
        <v>1</v>
      </c>
      <c r="R412" t="s">
        <v>8269</v>
      </c>
      <c r="S412" s="4">
        <f t="shared" si="30"/>
        <v>128.30000000000001</v>
      </c>
      <c r="U412" t="str">
        <f t="shared" si="33"/>
        <v>film &amp; video</v>
      </c>
      <c r="V412" t="str">
        <f t="shared" si="34"/>
        <v>documentary</v>
      </c>
    </row>
    <row r="413" spans="1:22" ht="60" x14ac:dyDescent="0.25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v>41630.208333333336</v>
      </c>
      <c r="K413">
        <v>1384920804</v>
      </c>
      <c r="L413">
        <f t="shared" si="31"/>
        <v>2013</v>
      </c>
      <c r="M413" t="str">
        <f t="shared" si="32"/>
        <v>Nov</v>
      </c>
      <c r="N413" s="13">
        <v>41598.17597222222</v>
      </c>
      <c r="O413" t="b">
        <v>0</v>
      </c>
      <c r="P413">
        <v>241</v>
      </c>
      <c r="Q413" t="b">
        <v>1</v>
      </c>
      <c r="R413" t="s">
        <v>8269</v>
      </c>
      <c r="S413" s="4">
        <f t="shared" si="30"/>
        <v>101.05</v>
      </c>
      <c r="U413" t="str">
        <f t="shared" si="33"/>
        <v>film &amp; video</v>
      </c>
      <c r="V413" t="str">
        <f t="shared" si="34"/>
        <v>documentary</v>
      </c>
    </row>
    <row r="414" spans="1:22" ht="60" x14ac:dyDescent="0.25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v>41115.742800925924</v>
      </c>
      <c r="K414">
        <v>1341856178</v>
      </c>
      <c r="L414">
        <f t="shared" si="31"/>
        <v>2012</v>
      </c>
      <c r="M414" t="str">
        <f t="shared" si="32"/>
        <v>Jul</v>
      </c>
      <c r="N414" s="13">
        <v>41099.742800925924</v>
      </c>
      <c r="O414" t="b">
        <v>0</v>
      </c>
      <c r="P414">
        <v>55</v>
      </c>
      <c r="Q414" t="b">
        <v>1</v>
      </c>
      <c r="R414" t="s">
        <v>8269</v>
      </c>
      <c r="S414" s="4">
        <f t="shared" si="30"/>
        <v>126.84</v>
      </c>
      <c r="U414" t="str">
        <f t="shared" si="33"/>
        <v>film &amp; video</v>
      </c>
      <c r="V414" t="str">
        <f t="shared" si="34"/>
        <v>documentary</v>
      </c>
    </row>
    <row r="415" spans="1:22" ht="45" x14ac:dyDescent="0.25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v>41109.877442129626</v>
      </c>
      <c r="K415">
        <v>1340139811</v>
      </c>
      <c r="L415">
        <f t="shared" si="31"/>
        <v>2012</v>
      </c>
      <c r="M415" t="str">
        <f t="shared" si="32"/>
        <v>Jun</v>
      </c>
      <c r="N415" s="13">
        <v>41079.877442129626</v>
      </c>
      <c r="O415" t="b">
        <v>0</v>
      </c>
      <c r="P415">
        <v>171</v>
      </c>
      <c r="Q415" t="b">
        <v>1</v>
      </c>
      <c r="R415" t="s">
        <v>8269</v>
      </c>
      <c r="S415" s="4">
        <f t="shared" si="30"/>
        <v>105.0859375</v>
      </c>
      <c r="U415" t="str">
        <f t="shared" si="33"/>
        <v>film &amp; video</v>
      </c>
      <c r="V415" t="str">
        <f t="shared" si="34"/>
        <v>documentary</v>
      </c>
    </row>
    <row r="416" spans="1:22" ht="60" x14ac:dyDescent="0.25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v>41559.063252314816</v>
      </c>
      <c r="K416">
        <v>1378949465</v>
      </c>
      <c r="L416">
        <f t="shared" si="31"/>
        <v>2013</v>
      </c>
      <c r="M416" t="str">
        <f t="shared" si="32"/>
        <v>Sep</v>
      </c>
      <c r="N416" s="13">
        <v>41529.063252314816</v>
      </c>
      <c r="O416" t="b">
        <v>0</v>
      </c>
      <c r="P416">
        <v>208</v>
      </c>
      <c r="Q416" t="b">
        <v>1</v>
      </c>
      <c r="R416" t="s">
        <v>8269</v>
      </c>
      <c r="S416" s="4">
        <f t="shared" si="30"/>
        <v>102.85405405405406</v>
      </c>
      <c r="U416" t="str">
        <f t="shared" si="33"/>
        <v>film &amp; video</v>
      </c>
      <c r="V416" t="str">
        <f t="shared" si="34"/>
        <v>documentary</v>
      </c>
    </row>
    <row r="417" spans="1:22" ht="60" x14ac:dyDescent="0.25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v>41929.5</v>
      </c>
      <c r="K417">
        <v>1411417602</v>
      </c>
      <c r="L417">
        <f t="shared" si="31"/>
        <v>2014</v>
      </c>
      <c r="M417" t="str">
        <f t="shared" si="32"/>
        <v>Sep</v>
      </c>
      <c r="N417" s="13">
        <v>41904.851875</v>
      </c>
      <c r="O417" t="b">
        <v>0</v>
      </c>
      <c r="P417">
        <v>21</v>
      </c>
      <c r="Q417" t="b">
        <v>1</v>
      </c>
      <c r="R417" t="s">
        <v>8269</v>
      </c>
      <c r="S417" s="4">
        <f t="shared" si="30"/>
        <v>102.14714285714285</v>
      </c>
      <c r="U417" t="str">
        <f t="shared" si="33"/>
        <v>film &amp; video</v>
      </c>
      <c r="V417" t="str">
        <f t="shared" si="34"/>
        <v>documentary</v>
      </c>
    </row>
    <row r="418" spans="1:22" ht="45" x14ac:dyDescent="0.25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v>41678.396192129629</v>
      </c>
      <c r="K418">
        <v>1389259831</v>
      </c>
      <c r="L418">
        <f t="shared" si="31"/>
        <v>2014</v>
      </c>
      <c r="M418" t="str">
        <f t="shared" si="32"/>
        <v>Jan</v>
      </c>
      <c r="N418" s="13">
        <v>41648.396192129629</v>
      </c>
      <c r="O418" t="b">
        <v>0</v>
      </c>
      <c r="P418">
        <v>25</v>
      </c>
      <c r="Q418" t="b">
        <v>1</v>
      </c>
      <c r="R418" t="s">
        <v>8269</v>
      </c>
      <c r="S418" s="4">
        <f t="shared" si="30"/>
        <v>120.217</v>
      </c>
      <c r="U418" t="str">
        <f t="shared" si="33"/>
        <v>film &amp; video</v>
      </c>
      <c r="V418" t="str">
        <f t="shared" si="34"/>
        <v>documentary</v>
      </c>
    </row>
    <row r="419" spans="1:22" ht="60" x14ac:dyDescent="0.25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v>41372.189583333333</v>
      </c>
      <c r="K419">
        <v>1364426260</v>
      </c>
      <c r="L419">
        <f t="shared" si="31"/>
        <v>2013</v>
      </c>
      <c r="M419" t="str">
        <f t="shared" si="32"/>
        <v>Mar</v>
      </c>
      <c r="N419" s="13">
        <v>41360.970601851855</v>
      </c>
      <c r="O419" t="b">
        <v>0</v>
      </c>
      <c r="P419">
        <v>52</v>
      </c>
      <c r="Q419" t="b">
        <v>1</v>
      </c>
      <c r="R419" t="s">
        <v>8269</v>
      </c>
      <c r="S419" s="4">
        <f t="shared" si="30"/>
        <v>100.24761904761905</v>
      </c>
      <c r="U419" t="str">
        <f t="shared" si="33"/>
        <v>film &amp; video</v>
      </c>
      <c r="V419" t="str">
        <f t="shared" si="34"/>
        <v>documentary</v>
      </c>
    </row>
    <row r="420" spans="1:22" ht="60" x14ac:dyDescent="0.25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v>42208.282372685186</v>
      </c>
      <c r="K420">
        <v>1435041997</v>
      </c>
      <c r="L420">
        <f t="shared" si="31"/>
        <v>2015</v>
      </c>
      <c r="M420" t="str">
        <f t="shared" si="32"/>
        <v>Jun</v>
      </c>
      <c r="N420" s="13">
        <v>42178.282372685186</v>
      </c>
      <c r="O420" t="b">
        <v>0</v>
      </c>
      <c r="P420">
        <v>104</v>
      </c>
      <c r="Q420" t="b">
        <v>1</v>
      </c>
      <c r="R420" t="s">
        <v>8269</v>
      </c>
      <c r="S420" s="4">
        <f t="shared" si="30"/>
        <v>100.63392857142857</v>
      </c>
      <c r="U420" t="str">
        <f t="shared" si="33"/>
        <v>film &amp; video</v>
      </c>
      <c r="V420" t="str">
        <f t="shared" si="34"/>
        <v>documentary</v>
      </c>
    </row>
    <row r="421" spans="1:22" ht="45" x14ac:dyDescent="0.25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v>41454.842442129629</v>
      </c>
      <c r="K421">
        <v>1367352787</v>
      </c>
      <c r="L421">
        <f t="shared" si="31"/>
        <v>2013</v>
      </c>
      <c r="M421" t="str">
        <f t="shared" si="32"/>
        <v>Apr</v>
      </c>
      <c r="N421" s="13">
        <v>41394.842442129629</v>
      </c>
      <c r="O421" t="b">
        <v>0</v>
      </c>
      <c r="P421">
        <v>73</v>
      </c>
      <c r="Q421" t="b">
        <v>1</v>
      </c>
      <c r="R421" t="s">
        <v>8269</v>
      </c>
      <c r="S421" s="4">
        <f t="shared" si="30"/>
        <v>100.4375</v>
      </c>
      <c r="U421" t="str">
        <f t="shared" si="33"/>
        <v>film &amp; video</v>
      </c>
      <c r="V421" t="str">
        <f t="shared" si="34"/>
        <v>documentary</v>
      </c>
    </row>
    <row r="422" spans="1:22" ht="60" x14ac:dyDescent="0.25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v>41712.194803240738</v>
      </c>
      <c r="K422">
        <v>1392183631</v>
      </c>
      <c r="L422">
        <f t="shared" si="31"/>
        <v>2014</v>
      </c>
      <c r="M422" t="str">
        <f t="shared" si="32"/>
        <v>Feb</v>
      </c>
      <c r="N422" s="13">
        <v>41682.23646990741</v>
      </c>
      <c r="O422" t="b">
        <v>0</v>
      </c>
      <c r="P422">
        <v>3</v>
      </c>
      <c r="Q422" t="b">
        <v>0</v>
      </c>
      <c r="R422" t="s">
        <v>8270</v>
      </c>
      <c r="S422" s="4">
        <f t="shared" si="30"/>
        <v>0.43939393939393939</v>
      </c>
      <c r="U422" t="str">
        <f t="shared" si="33"/>
        <v>film &amp; video</v>
      </c>
      <c r="V422" t="str">
        <f t="shared" si="34"/>
        <v>animation</v>
      </c>
    </row>
    <row r="423" spans="1:22" ht="60" x14ac:dyDescent="0.25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v>42237.491388888884</v>
      </c>
      <c r="K423">
        <v>1434973656</v>
      </c>
      <c r="L423">
        <f t="shared" si="31"/>
        <v>2015</v>
      </c>
      <c r="M423" t="str">
        <f t="shared" si="32"/>
        <v>Jun</v>
      </c>
      <c r="N423" s="13">
        <v>42177.491388888884</v>
      </c>
      <c r="O423" t="b">
        <v>0</v>
      </c>
      <c r="P423">
        <v>6</v>
      </c>
      <c r="Q423" t="b">
        <v>0</v>
      </c>
      <c r="R423" t="s">
        <v>8270</v>
      </c>
      <c r="S423" s="4">
        <f t="shared" si="30"/>
        <v>2.0066666666666668</v>
      </c>
      <c r="U423" t="str">
        <f t="shared" si="33"/>
        <v>film &amp; video</v>
      </c>
      <c r="V423" t="str">
        <f t="shared" si="34"/>
        <v>animation</v>
      </c>
    </row>
    <row r="424" spans="1:22" ht="60" x14ac:dyDescent="0.25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v>41893.260381944441</v>
      </c>
      <c r="K424">
        <v>1407824097</v>
      </c>
      <c r="L424">
        <f t="shared" si="31"/>
        <v>2014</v>
      </c>
      <c r="M424" t="str">
        <f t="shared" si="32"/>
        <v>Aug</v>
      </c>
      <c r="N424" s="13">
        <v>41863.260381944441</v>
      </c>
      <c r="O424" t="b">
        <v>0</v>
      </c>
      <c r="P424">
        <v>12</v>
      </c>
      <c r="Q424" t="b">
        <v>0</v>
      </c>
      <c r="R424" t="s">
        <v>8270</v>
      </c>
      <c r="S424" s="4">
        <f t="shared" si="30"/>
        <v>1.075</v>
      </c>
      <c r="U424" t="str">
        <f t="shared" si="33"/>
        <v>film &amp; video</v>
      </c>
      <c r="V424" t="str">
        <f t="shared" si="34"/>
        <v>animation</v>
      </c>
    </row>
    <row r="425" spans="1:22" ht="45" x14ac:dyDescent="0.25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v>41430.92627314815</v>
      </c>
      <c r="K425">
        <v>1367878430</v>
      </c>
      <c r="L425">
        <f t="shared" si="31"/>
        <v>2013</v>
      </c>
      <c r="M425" t="str">
        <f t="shared" si="32"/>
        <v>May</v>
      </c>
      <c r="N425" s="13">
        <v>41400.92627314815</v>
      </c>
      <c r="O425" t="b">
        <v>0</v>
      </c>
      <c r="P425">
        <v>13</v>
      </c>
      <c r="Q425" t="b">
        <v>0</v>
      </c>
      <c r="R425" t="s">
        <v>8270</v>
      </c>
      <c r="S425" s="4">
        <f t="shared" si="30"/>
        <v>0.76500000000000001</v>
      </c>
      <c r="U425" t="str">
        <f t="shared" si="33"/>
        <v>film &amp; video</v>
      </c>
      <c r="V425" t="str">
        <f t="shared" si="34"/>
        <v>animation</v>
      </c>
    </row>
    <row r="426" spans="1:22" ht="45" x14ac:dyDescent="0.25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v>40994.334479166668</v>
      </c>
      <c r="K426">
        <v>1327568499</v>
      </c>
      <c r="L426">
        <f t="shared" si="31"/>
        <v>2012</v>
      </c>
      <c r="M426" t="str">
        <f t="shared" si="32"/>
        <v>Jan</v>
      </c>
      <c r="N426" s="13">
        <v>40934.376145833332</v>
      </c>
      <c r="O426" t="b">
        <v>0</v>
      </c>
      <c r="P426">
        <v>5</v>
      </c>
      <c r="Q426" t="b">
        <v>0</v>
      </c>
      <c r="R426" t="s">
        <v>8270</v>
      </c>
      <c r="S426" s="4">
        <f t="shared" si="30"/>
        <v>6.7966666666666669</v>
      </c>
      <c r="U426" t="str">
        <f t="shared" si="33"/>
        <v>film &amp; video</v>
      </c>
      <c r="V426" t="str">
        <f t="shared" si="34"/>
        <v>animation</v>
      </c>
    </row>
    <row r="427" spans="1:22" ht="60" x14ac:dyDescent="0.25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v>42335.902824074074</v>
      </c>
      <c r="K427">
        <v>1443472804</v>
      </c>
      <c r="L427">
        <f t="shared" si="31"/>
        <v>2015</v>
      </c>
      <c r="M427" t="str">
        <f t="shared" si="32"/>
        <v>Sep</v>
      </c>
      <c r="N427" s="13">
        <v>42275.861157407402</v>
      </c>
      <c r="O427" t="b">
        <v>0</v>
      </c>
      <c r="P427">
        <v>2</v>
      </c>
      <c r="Q427" t="b">
        <v>0</v>
      </c>
      <c r="R427" t="s">
        <v>8270</v>
      </c>
      <c r="S427" s="4">
        <f t="shared" si="30"/>
        <v>1.2E-2</v>
      </c>
      <c r="U427" t="str">
        <f t="shared" si="33"/>
        <v>film &amp; video</v>
      </c>
      <c r="V427" t="str">
        <f t="shared" si="34"/>
        <v>animation</v>
      </c>
    </row>
    <row r="428" spans="1:22" ht="60" x14ac:dyDescent="0.25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v>42430.711967592593</v>
      </c>
      <c r="K428">
        <v>1454259914</v>
      </c>
      <c r="L428">
        <f t="shared" si="31"/>
        <v>2016</v>
      </c>
      <c r="M428" t="str">
        <f t="shared" si="32"/>
        <v>Jan</v>
      </c>
      <c r="N428" s="13">
        <v>42400.711967592593</v>
      </c>
      <c r="O428" t="b">
        <v>0</v>
      </c>
      <c r="P428">
        <v>8</v>
      </c>
      <c r="Q428" t="b">
        <v>0</v>
      </c>
      <c r="R428" t="s">
        <v>8270</v>
      </c>
      <c r="S428" s="4">
        <f t="shared" si="30"/>
        <v>1.33</v>
      </c>
      <c r="U428" t="str">
        <f t="shared" si="33"/>
        <v>film &amp; video</v>
      </c>
      <c r="V428" t="str">
        <f t="shared" si="34"/>
        <v>animation</v>
      </c>
    </row>
    <row r="429" spans="1:22" ht="60" x14ac:dyDescent="0.25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v>42299.790972222225</v>
      </c>
      <c r="K429">
        <v>1444340940</v>
      </c>
      <c r="L429">
        <f t="shared" si="31"/>
        <v>2015</v>
      </c>
      <c r="M429" t="str">
        <f t="shared" si="32"/>
        <v>Oct</v>
      </c>
      <c r="N429" s="13">
        <v>42285.909027777772</v>
      </c>
      <c r="O429" t="b">
        <v>0</v>
      </c>
      <c r="P429">
        <v>0</v>
      </c>
      <c r="Q429" t="b">
        <v>0</v>
      </c>
      <c r="R429" t="s">
        <v>8270</v>
      </c>
      <c r="S429" s="4">
        <f t="shared" si="30"/>
        <v>0</v>
      </c>
      <c r="U429" t="str">
        <f t="shared" si="33"/>
        <v>film &amp; video</v>
      </c>
      <c r="V429" t="str">
        <f t="shared" si="34"/>
        <v>animation</v>
      </c>
    </row>
    <row r="430" spans="1:22" ht="30" x14ac:dyDescent="0.25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v>41806.916666666664</v>
      </c>
      <c r="K430">
        <v>1400523845</v>
      </c>
      <c r="L430">
        <f t="shared" si="31"/>
        <v>2014</v>
      </c>
      <c r="M430" t="str">
        <f t="shared" si="32"/>
        <v>May</v>
      </c>
      <c r="N430" s="13">
        <v>41778.766724537039</v>
      </c>
      <c r="O430" t="b">
        <v>0</v>
      </c>
      <c r="P430">
        <v>13</v>
      </c>
      <c r="Q430" t="b">
        <v>0</v>
      </c>
      <c r="R430" t="s">
        <v>8270</v>
      </c>
      <c r="S430" s="4">
        <f t="shared" si="30"/>
        <v>5.6333333333333337</v>
      </c>
      <c r="U430" t="str">
        <f t="shared" si="33"/>
        <v>film &amp; video</v>
      </c>
      <c r="V430" t="str">
        <f t="shared" si="34"/>
        <v>animation</v>
      </c>
    </row>
    <row r="431" spans="1:22" ht="60" x14ac:dyDescent="0.25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v>40144.207638888889</v>
      </c>
      <c r="K431">
        <v>1252964282</v>
      </c>
      <c r="L431">
        <f t="shared" si="31"/>
        <v>2009</v>
      </c>
      <c r="M431" t="str">
        <f t="shared" si="32"/>
        <v>Sep</v>
      </c>
      <c r="N431" s="13">
        <v>40070.901412037041</v>
      </c>
      <c r="O431" t="b">
        <v>0</v>
      </c>
      <c r="P431">
        <v>0</v>
      </c>
      <c r="Q431" t="b">
        <v>0</v>
      </c>
      <c r="R431" t="s">
        <v>8270</v>
      </c>
      <c r="S431" s="4">
        <f t="shared" si="30"/>
        <v>0</v>
      </c>
      <c r="U431" t="str">
        <f t="shared" si="33"/>
        <v>film &amp; video</v>
      </c>
      <c r="V431" t="str">
        <f t="shared" si="34"/>
        <v>animation</v>
      </c>
    </row>
    <row r="432" spans="1:22" ht="45" x14ac:dyDescent="0.25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v>41528.107256944444</v>
      </c>
      <c r="K432">
        <v>1377570867</v>
      </c>
      <c r="L432">
        <f t="shared" si="31"/>
        <v>2013</v>
      </c>
      <c r="M432" t="str">
        <f t="shared" si="32"/>
        <v>Aug</v>
      </c>
      <c r="N432" s="13">
        <v>41513.107256944444</v>
      </c>
      <c r="O432" t="b">
        <v>0</v>
      </c>
      <c r="P432">
        <v>5</v>
      </c>
      <c r="Q432" t="b">
        <v>0</v>
      </c>
      <c r="R432" t="s">
        <v>8270</v>
      </c>
      <c r="S432" s="4">
        <f t="shared" si="30"/>
        <v>2.4</v>
      </c>
      <c r="U432" t="str">
        <f t="shared" si="33"/>
        <v>film &amp; video</v>
      </c>
      <c r="V432" t="str">
        <f t="shared" si="34"/>
        <v>animation</v>
      </c>
    </row>
    <row r="433" spans="1:22" ht="45" x14ac:dyDescent="0.25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v>42556.871331018512</v>
      </c>
      <c r="K433">
        <v>1465160083</v>
      </c>
      <c r="L433">
        <f t="shared" si="31"/>
        <v>2016</v>
      </c>
      <c r="M433" t="str">
        <f t="shared" si="32"/>
        <v>Jun</v>
      </c>
      <c r="N433" s="13">
        <v>42526.871331018512</v>
      </c>
      <c r="O433" t="b">
        <v>0</v>
      </c>
      <c r="P433">
        <v>8</v>
      </c>
      <c r="Q433" t="b">
        <v>0</v>
      </c>
      <c r="R433" t="s">
        <v>8270</v>
      </c>
      <c r="S433" s="4">
        <f t="shared" si="30"/>
        <v>13.833333333333334</v>
      </c>
      <c r="U433" t="str">
        <f t="shared" si="33"/>
        <v>film &amp; video</v>
      </c>
      <c r="V433" t="str">
        <f t="shared" si="34"/>
        <v>animation</v>
      </c>
    </row>
    <row r="434" spans="1:22" ht="60" x14ac:dyDescent="0.25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v>42298.726631944446</v>
      </c>
      <c r="K434">
        <v>1440264381</v>
      </c>
      <c r="L434">
        <f t="shared" si="31"/>
        <v>2015</v>
      </c>
      <c r="M434" t="str">
        <f t="shared" si="32"/>
        <v>Aug</v>
      </c>
      <c r="N434" s="13">
        <v>42238.726631944446</v>
      </c>
      <c r="O434" t="b">
        <v>0</v>
      </c>
      <c r="P434">
        <v>8</v>
      </c>
      <c r="Q434" t="b">
        <v>0</v>
      </c>
      <c r="R434" t="s">
        <v>8270</v>
      </c>
      <c r="S434" s="4">
        <f t="shared" si="30"/>
        <v>9.5</v>
      </c>
      <c r="U434" t="str">
        <f t="shared" si="33"/>
        <v>film &amp; video</v>
      </c>
      <c r="V434" t="str">
        <f t="shared" si="34"/>
        <v>animation</v>
      </c>
    </row>
    <row r="435" spans="1:22" ht="60" x14ac:dyDescent="0.25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v>42288.629884259266</v>
      </c>
      <c r="K435">
        <v>1439392022</v>
      </c>
      <c r="L435">
        <f t="shared" si="31"/>
        <v>2015</v>
      </c>
      <c r="M435" t="str">
        <f t="shared" si="32"/>
        <v>Aug</v>
      </c>
      <c r="N435" s="13">
        <v>42228.629884259266</v>
      </c>
      <c r="O435" t="b">
        <v>0</v>
      </c>
      <c r="P435">
        <v>0</v>
      </c>
      <c r="Q435" t="b">
        <v>0</v>
      </c>
      <c r="R435" t="s">
        <v>8270</v>
      </c>
      <c r="S435" s="4">
        <f t="shared" si="30"/>
        <v>0</v>
      </c>
      <c r="U435" t="str">
        <f t="shared" si="33"/>
        <v>film &amp; video</v>
      </c>
      <c r="V435" t="str">
        <f t="shared" si="34"/>
        <v>animation</v>
      </c>
    </row>
    <row r="436" spans="1:22" ht="60" x14ac:dyDescent="0.25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v>41609.876180555555</v>
      </c>
      <c r="K436">
        <v>1383076902</v>
      </c>
      <c r="L436">
        <f t="shared" si="31"/>
        <v>2013</v>
      </c>
      <c r="M436" t="str">
        <f t="shared" si="32"/>
        <v>Oct</v>
      </c>
      <c r="N436" s="13">
        <v>41576.834513888891</v>
      </c>
      <c r="O436" t="b">
        <v>0</v>
      </c>
      <c r="P436">
        <v>2</v>
      </c>
      <c r="Q436" t="b">
        <v>0</v>
      </c>
      <c r="R436" t="s">
        <v>8270</v>
      </c>
      <c r="S436" s="4">
        <f t="shared" si="30"/>
        <v>5</v>
      </c>
      <c r="U436" t="str">
        <f t="shared" si="33"/>
        <v>film &amp; video</v>
      </c>
      <c r="V436" t="str">
        <f t="shared" si="34"/>
        <v>animation</v>
      </c>
    </row>
    <row r="437" spans="1:22" ht="60" x14ac:dyDescent="0.25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v>41530.747453703705</v>
      </c>
      <c r="K437">
        <v>1376502980</v>
      </c>
      <c r="L437">
        <f t="shared" si="31"/>
        <v>2013</v>
      </c>
      <c r="M437" t="str">
        <f t="shared" si="32"/>
        <v>Aug</v>
      </c>
      <c r="N437" s="13">
        <v>41500.747453703705</v>
      </c>
      <c r="O437" t="b">
        <v>0</v>
      </c>
      <c r="P437">
        <v>3</v>
      </c>
      <c r="Q437" t="b">
        <v>0</v>
      </c>
      <c r="R437" t="s">
        <v>8270</v>
      </c>
      <c r="S437" s="4">
        <f t="shared" si="30"/>
        <v>2.7272727272727275E-3</v>
      </c>
      <c r="U437" t="str">
        <f t="shared" si="33"/>
        <v>film &amp; video</v>
      </c>
      <c r="V437" t="str">
        <f t="shared" si="34"/>
        <v>animation</v>
      </c>
    </row>
    <row r="438" spans="1:22" ht="45" x14ac:dyDescent="0.25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v>41486.36241898148</v>
      </c>
      <c r="K438">
        <v>1372668113</v>
      </c>
      <c r="L438">
        <f t="shared" si="31"/>
        <v>2013</v>
      </c>
      <c r="M438" t="str">
        <f t="shared" si="32"/>
        <v>Jul</v>
      </c>
      <c r="N438" s="13">
        <v>41456.36241898148</v>
      </c>
      <c r="O438" t="b">
        <v>0</v>
      </c>
      <c r="P438">
        <v>0</v>
      </c>
      <c r="Q438" t="b">
        <v>0</v>
      </c>
      <c r="R438" t="s">
        <v>8270</v>
      </c>
      <c r="S438" s="4">
        <f t="shared" si="30"/>
        <v>0</v>
      </c>
      <c r="U438" t="str">
        <f t="shared" si="33"/>
        <v>film &amp; video</v>
      </c>
      <c r="V438" t="str">
        <f t="shared" si="34"/>
        <v>animation</v>
      </c>
    </row>
    <row r="439" spans="1:22" ht="45" x14ac:dyDescent="0.25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v>42651.31858796296</v>
      </c>
      <c r="K439">
        <v>1470728326</v>
      </c>
      <c r="L439">
        <f t="shared" si="31"/>
        <v>2016</v>
      </c>
      <c r="M439" t="str">
        <f t="shared" si="32"/>
        <v>Aug</v>
      </c>
      <c r="N439" s="13">
        <v>42591.31858796296</v>
      </c>
      <c r="O439" t="b">
        <v>0</v>
      </c>
      <c r="P439">
        <v>0</v>
      </c>
      <c r="Q439" t="b">
        <v>0</v>
      </c>
      <c r="R439" t="s">
        <v>8270</v>
      </c>
      <c r="S439" s="4">
        <f t="shared" si="30"/>
        <v>0</v>
      </c>
      <c r="U439" t="str">
        <f t="shared" si="33"/>
        <v>film &amp; video</v>
      </c>
      <c r="V439" t="str">
        <f t="shared" si="34"/>
        <v>animation</v>
      </c>
    </row>
    <row r="440" spans="1:22" ht="45" x14ac:dyDescent="0.25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v>42326.302754629629</v>
      </c>
      <c r="K440">
        <v>1445235358</v>
      </c>
      <c r="L440">
        <f t="shared" si="31"/>
        <v>2015</v>
      </c>
      <c r="M440" t="str">
        <f t="shared" si="32"/>
        <v>Oct</v>
      </c>
      <c r="N440" s="13">
        <v>42296.261087962965</v>
      </c>
      <c r="O440" t="b">
        <v>0</v>
      </c>
      <c r="P440">
        <v>11</v>
      </c>
      <c r="Q440" t="b">
        <v>0</v>
      </c>
      <c r="R440" t="s">
        <v>8270</v>
      </c>
      <c r="S440" s="4">
        <f t="shared" si="30"/>
        <v>9.3800000000000008</v>
      </c>
      <c r="U440" t="str">
        <f t="shared" si="33"/>
        <v>film &amp; video</v>
      </c>
      <c r="V440" t="str">
        <f t="shared" si="34"/>
        <v>animation</v>
      </c>
    </row>
    <row r="441" spans="1:22" ht="60" x14ac:dyDescent="0.25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v>41929.761782407404</v>
      </c>
      <c r="K441">
        <v>1412705818</v>
      </c>
      <c r="L441">
        <f t="shared" si="31"/>
        <v>2014</v>
      </c>
      <c r="M441" t="str">
        <f t="shared" si="32"/>
        <v>Oct</v>
      </c>
      <c r="N441" s="13">
        <v>41919.761782407404</v>
      </c>
      <c r="O441" t="b">
        <v>0</v>
      </c>
      <c r="P441">
        <v>0</v>
      </c>
      <c r="Q441" t="b">
        <v>0</v>
      </c>
      <c r="R441" t="s">
        <v>8270</v>
      </c>
      <c r="S441" s="4">
        <f t="shared" si="30"/>
        <v>0</v>
      </c>
      <c r="U441" t="str">
        <f t="shared" si="33"/>
        <v>film &amp; video</v>
      </c>
      <c r="V441" t="str">
        <f t="shared" si="34"/>
        <v>animation</v>
      </c>
    </row>
    <row r="442" spans="1:22" ht="45" x14ac:dyDescent="0.25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v>42453.943900462968</v>
      </c>
      <c r="K442">
        <v>1456270753</v>
      </c>
      <c r="L442">
        <f t="shared" si="31"/>
        <v>2016</v>
      </c>
      <c r="M442" t="str">
        <f t="shared" si="32"/>
        <v>Feb</v>
      </c>
      <c r="N442" s="13">
        <v>42423.985567129625</v>
      </c>
      <c r="O442" t="b">
        <v>0</v>
      </c>
      <c r="P442">
        <v>1</v>
      </c>
      <c r="Q442" t="b">
        <v>0</v>
      </c>
      <c r="R442" t="s">
        <v>8270</v>
      </c>
      <c r="S442" s="4">
        <f t="shared" si="30"/>
        <v>0.1</v>
      </c>
      <c r="U442" t="str">
        <f t="shared" si="33"/>
        <v>film &amp; video</v>
      </c>
      <c r="V442" t="str">
        <f t="shared" si="34"/>
        <v>animation</v>
      </c>
    </row>
    <row r="443" spans="1:22" ht="60" x14ac:dyDescent="0.25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v>41580.793935185182</v>
      </c>
      <c r="K443">
        <v>1380826996</v>
      </c>
      <c r="L443">
        <f t="shared" si="31"/>
        <v>2013</v>
      </c>
      <c r="M443" t="str">
        <f t="shared" si="32"/>
        <v>Oct</v>
      </c>
      <c r="N443" s="13">
        <v>41550.793935185182</v>
      </c>
      <c r="O443" t="b">
        <v>0</v>
      </c>
      <c r="P443">
        <v>0</v>
      </c>
      <c r="Q443" t="b">
        <v>0</v>
      </c>
      <c r="R443" t="s">
        <v>8270</v>
      </c>
      <c r="S443" s="4">
        <f t="shared" si="30"/>
        <v>0</v>
      </c>
      <c r="U443" t="str">
        <f t="shared" si="33"/>
        <v>film &amp; video</v>
      </c>
      <c r="V443" t="str">
        <f t="shared" si="34"/>
        <v>animation</v>
      </c>
    </row>
    <row r="444" spans="1:22" x14ac:dyDescent="0.25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v>42054.888692129629</v>
      </c>
      <c r="K444">
        <v>1421788783</v>
      </c>
      <c r="L444">
        <f t="shared" si="31"/>
        <v>2015</v>
      </c>
      <c r="M444" t="str">
        <f t="shared" si="32"/>
        <v>Jan</v>
      </c>
      <c r="N444" s="13">
        <v>42024.888692129629</v>
      </c>
      <c r="O444" t="b">
        <v>0</v>
      </c>
      <c r="P444">
        <v>17</v>
      </c>
      <c r="Q444" t="b">
        <v>0</v>
      </c>
      <c r="R444" t="s">
        <v>8270</v>
      </c>
      <c r="S444" s="4">
        <f t="shared" si="30"/>
        <v>39.358823529411765</v>
      </c>
      <c r="U444" t="str">
        <f t="shared" si="33"/>
        <v>film &amp; video</v>
      </c>
      <c r="V444" t="str">
        <f t="shared" si="34"/>
        <v>animation</v>
      </c>
    </row>
    <row r="445" spans="1:22" ht="45" x14ac:dyDescent="0.25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v>41680.015057870369</v>
      </c>
      <c r="K445">
        <v>1389399701</v>
      </c>
      <c r="L445">
        <f t="shared" si="31"/>
        <v>2014</v>
      </c>
      <c r="M445" t="str">
        <f t="shared" si="32"/>
        <v>Jan</v>
      </c>
      <c r="N445" s="13">
        <v>41650.015057870369</v>
      </c>
      <c r="O445" t="b">
        <v>0</v>
      </c>
      <c r="P445">
        <v>2</v>
      </c>
      <c r="Q445" t="b">
        <v>0</v>
      </c>
      <c r="R445" t="s">
        <v>8270</v>
      </c>
      <c r="S445" s="4">
        <f t="shared" si="30"/>
        <v>0.1</v>
      </c>
      <c r="U445" t="str">
        <f t="shared" si="33"/>
        <v>film &amp; video</v>
      </c>
      <c r="V445" t="str">
        <f t="shared" si="34"/>
        <v>animation</v>
      </c>
    </row>
    <row r="446" spans="1:22" ht="45" x14ac:dyDescent="0.25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v>40954.906956018516</v>
      </c>
      <c r="K446">
        <v>1324158361</v>
      </c>
      <c r="L446">
        <f t="shared" si="31"/>
        <v>2011</v>
      </c>
      <c r="M446" t="str">
        <f t="shared" si="32"/>
        <v>Dec</v>
      </c>
      <c r="N446" s="13">
        <v>40894.906956018516</v>
      </c>
      <c r="O446" t="b">
        <v>0</v>
      </c>
      <c r="P446">
        <v>1</v>
      </c>
      <c r="Q446" t="b">
        <v>0</v>
      </c>
      <c r="R446" t="s">
        <v>8270</v>
      </c>
      <c r="S446" s="4">
        <f t="shared" si="30"/>
        <v>5</v>
      </c>
      <c r="U446" t="str">
        <f t="shared" si="33"/>
        <v>film &amp; video</v>
      </c>
      <c r="V446" t="str">
        <f t="shared" si="34"/>
        <v>animation</v>
      </c>
    </row>
    <row r="447" spans="1:22" ht="45" x14ac:dyDescent="0.25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v>42145.335358796292</v>
      </c>
      <c r="K447">
        <v>1430899375</v>
      </c>
      <c r="L447">
        <f t="shared" si="31"/>
        <v>2015</v>
      </c>
      <c r="M447" t="str">
        <f t="shared" si="32"/>
        <v>May</v>
      </c>
      <c r="N447" s="13">
        <v>42130.335358796292</v>
      </c>
      <c r="O447" t="b">
        <v>0</v>
      </c>
      <c r="P447">
        <v>2</v>
      </c>
      <c r="Q447" t="b">
        <v>0</v>
      </c>
      <c r="R447" t="s">
        <v>8270</v>
      </c>
      <c r="S447" s="4">
        <f t="shared" si="30"/>
        <v>3.3333333333333335E-3</v>
      </c>
      <c r="U447" t="str">
        <f t="shared" si="33"/>
        <v>film &amp; video</v>
      </c>
      <c r="V447" t="str">
        <f t="shared" si="34"/>
        <v>animation</v>
      </c>
    </row>
    <row r="448" spans="1:22" ht="60" x14ac:dyDescent="0.25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v>42067.083564814813</v>
      </c>
      <c r="K448">
        <v>1422842420</v>
      </c>
      <c r="L448">
        <f t="shared" si="31"/>
        <v>2015</v>
      </c>
      <c r="M448" t="str">
        <f t="shared" si="32"/>
        <v>Feb</v>
      </c>
      <c r="N448" s="13">
        <v>42037.083564814813</v>
      </c>
      <c r="O448" t="b">
        <v>0</v>
      </c>
      <c r="P448">
        <v>16</v>
      </c>
      <c r="Q448" t="b">
        <v>0</v>
      </c>
      <c r="R448" t="s">
        <v>8270</v>
      </c>
      <c r="S448" s="4">
        <f t="shared" si="30"/>
        <v>7.2952380952380951</v>
      </c>
      <c r="U448" t="str">
        <f t="shared" si="33"/>
        <v>film &amp; video</v>
      </c>
      <c r="V448" t="str">
        <f t="shared" si="34"/>
        <v>animation</v>
      </c>
    </row>
    <row r="449" spans="1:22" ht="60" x14ac:dyDescent="0.25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v>41356.513460648144</v>
      </c>
      <c r="K449">
        <v>1361884763</v>
      </c>
      <c r="L449">
        <f t="shared" si="31"/>
        <v>2013</v>
      </c>
      <c r="M449" t="str">
        <f t="shared" si="32"/>
        <v>Feb</v>
      </c>
      <c r="N449" s="13">
        <v>41331.555127314816</v>
      </c>
      <c r="O449" t="b">
        <v>0</v>
      </c>
      <c r="P449">
        <v>1</v>
      </c>
      <c r="Q449" t="b">
        <v>0</v>
      </c>
      <c r="R449" t="s">
        <v>8270</v>
      </c>
      <c r="S449" s="4">
        <f t="shared" si="30"/>
        <v>1.6666666666666666E-2</v>
      </c>
      <c r="U449" t="str">
        <f t="shared" si="33"/>
        <v>film &amp; video</v>
      </c>
      <c r="V449" t="str">
        <f t="shared" si="34"/>
        <v>animation</v>
      </c>
    </row>
    <row r="450" spans="1:22" ht="60" x14ac:dyDescent="0.25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v>41773.758043981477</v>
      </c>
      <c r="K450">
        <v>1398363095</v>
      </c>
      <c r="L450">
        <f t="shared" si="31"/>
        <v>2014</v>
      </c>
      <c r="M450" t="str">
        <f t="shared" si="32"/>
        <v>Apr</v>
      </c>
      <c r="N450" s="13">
        <v>41753.758043981477</v>
      </c>
      <c r="O450" t="b">
        <v>0</v>
      </c>
      <c r="P450">
        <v>4</v>
      </c>
      <c r="Q450" t="b">
        <v>0</v>
      </c>
      <c r="R450" t="s">
        <v>8270</v>
      </c>
      <c r="S450" s="4">
        <f t="shared" ref="S450:S513" si="35">E450*100/D450</f>
        <v>3.2804000000000002</v>
      </c>
      <c r="U450" t="str">
        <f t="shared" si="33"/>
        <v>film &amp; video</v>
      </c>
      <c r="V450" t="str">
        <f t="shared" si="34"/>
        <v>animation</v>
      </c>
    </row>
    <row r="451" spans="1:22" ht="60" x14ac:dyDescent="0.25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v>41564.568113425928</v>
      </c>
      <c r="K451">
        <v>1379425085</v>
      </c>
      <c r="L451">
        <f t="shared" ref="L451:L514" si="36">YEAR(N451)</f>
        <v>2013</v>
      </c>
      <c r="M451" t="str">
        <f t="shared" ref="M451:M514" si="37">TEXT(N451, "MMM")</f>
        <v>Sep</v>
      </c>
      <c r="N451" s="13">
        <v>41534.568113425928</v>
      </c>
      <c r="O451" t="b">
        <v>0</v>
      </c>
      <c r="P451">
        <v>5</v>
      </c>
      <c r="Q451" t="b">
        <v>0</v>
      </c>
      <c r="R451" t="s">
        <v>8270</v>
      </c>
      <c r="S451" s="4">
        <f t="shared" si="35"/>
        <v>2.25</v>
      </c>
      <c r="U451" t="str">
        <f t="shared" ref="U451:U514" si="38">LEFT(R451, SEARCH("/",R451,1)-1)</f>
        <v>film &amp; video</v>
      </c>
      <c r="V451" t="str">
        <f t="shared" ref="V451:V514" si="39">RIGHT(R451,LEN(R451)-SEARCH("/",R451,SEARCH("/",R451,1)))</f>
        <v>animation</v>
      </c>
    </row>
    <row r="452" spans="1:22" ht="60" x14ac:dyDescent="0.25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v>41684.946759259255</v>
      </c>
      <c r="K452">
        <v>1389825800</v>
      </c>
      <c r="L452">
        <f t="shared" si="36"/>
        <v>2014</v>
      </c>
      <c r="M452" t="str">
        <f t="shared" si="37"/>
        <v>Jan</v>
      </c>
      <c r="N452" s="13">
        <v>41654.946759259255</v>
      </c>
      <c r="O452" t="b">
        <v>0</v>
      </c>
      <c r="P452">
        <v>7</v>
      </c>
      <c r="Q452" t="b">
        <v>0</v>
      </c>
      <c r="R452" t="s">
        <v>8270</v>
      </c>
      <c r="S452" s="4">
        <f t="shared" si="35"/>
        <v>0.79200000000000004</v>
      </c>
      <c r="U452" t="str">
        <f t="shared" si="38"/>
        <v>film &amp; video</v>
      </c>
      <c r="V452" t="str">
        <f t="shared" si="39"/>
        <v>animation</v>
      </c>
    </row>
    <row r="453" spans="1:22" ht="60" x14ac:dyDescent="0.25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v>41664.715173611112</v>
      </c>
      <c r="K453">
        <v>1388077791</v>
      </c>
      <c r="L453">
        <f t="shared" si="36"/>
        <v>2013</v>
      </c>
      <c r="M453" t="str">
        <f t="shared" si="37"/>
        <v>Dec</v>
      </c>
      <c r="N453" s="13">
        <v>41634.715173611112</v>
      </c>
      <c r="O453" t="b">
        <v>0</v>
      </c>
      <c r="P453">
        <v>0</v>
      </c>
      <c r="Q453" t="b">
        <v>0</v>
      </c>
      <c r="R453" t="s">
        <v>8270</v>
      </c>
      <c r="S453" s="4">
        <f t="shared" si="35"/>
        <v>0</v>
      </c>
      <c r="U453" t="str">
        <f t="shared" si="38"/>
        <v>film &amp; video</v>
      </c>
      <c r="V453" t="str">
        <f t="shared" si="39"/>
        <v>animation</v>
      </c>
    </row>
    <row r="454" spans="1:22" ht="45" x14ac:dyDescent="0.25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v>42137.703877314809</v>
      </c>
      <c r="K454">
        <v>1428944015</v>
      </c>
      <c r="L454">
        <f t="shared" si="36"/>
        <v>2015</v>
      </c>
      <c r="M454" t="str">
        <f t="shared" si="37"/>
        <v>Apr</v>
      </c>
      <c r="N454" s="13">
        <v>42107.703877314809</v>
      </c>
      <c r="O454" t="b">
        <v>0</v>
      </c>
      <c r="P454">
        <v>12</v>
      </c>
      <c r="Q454" t="b">
        <v>0</v>
      </c>
      <c r="R454" t="s">
        <v>8270</v>
      </c>
      <c r="S454" s="4">
        <f t="shared" si="35"/>
        <v>64</v>
      </c>
      <c r="U454" t="str">
        <f t="shared" si="38"/>
        <v>film &amp; video</v>
      </c>
      <c r="V454" t="str">
        <f t="shared" si="39"/>
        <v>animation</v>
      </c>
    </row>
    <row r="455" spans="1:22" ht="60" x14ac:dyDescent="0.25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v>42054.824988425928</v>
      </c>
      <c r="K455">
        <v>1422992879</v>
      </c>
      <c r="L455">
        <f t="shared" si="36"/>
        <v>2015</v>
      </c>
      <c r="M455" t="str">
        <f t="shared" si="37"/>
        <v>Feb</v>
      </c>
      <c r="N455" s="13">
        <v>42038.824988425928</v>
      </c>
      <c r="O455" t="b">
        <v>0</v>
      </c>
      <c r="P455">
        <v>2</v>
      </c>
      <c r="Q455" t="b">
        <v>0</v>
      </c>
      <c r="R455" t="s">
        <v>8270</v>
      </c>
      <c r="S455" s="4">
        <f t="shared" si="35"/>
        <v>2.7404479578392621E-2</v>
      </c>
      <c r="U455" t="str">
        <f t="shared" si="38"/>
        <v>film &amp; video</v>
      </c>
      <c r="V455" t="str">
        <f t="shared" si="39"/>
        <v>animation</v>
      </c>
    </row>
    <row r="456" spans="1:22" ht="45" x14ac:dyDescent="0.25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v>41969.551388888889</v>
      </c>
      <c r="K456">
        <v>1414343571</v>
      </c>
      <c r="L456">
        <f t="shared" si="36"/>
        <v>2014</v>
      </c>
      <c r="M456" t="str">
        <f t="shared" si="37"/>
        <v>Oct</v>
      </c>
      <c r="N456" s="13">
        <v>41938.717256944445</v>
      </c>
      <c r="O456" t="b">
        <v>0</v>
      </c>
      <c r="P456">
        <v>5</v>
      </c>
      <c r="Q456" t="b">
        <v>0</v>
      </c>
      <c r="R456" t="s">
        <v>8270</v>
      </c>
      <c r="S456" s="4">
        <f t="shared" si="35"/>
        <v>0.82</v>
      </c>
      <c r="U456" t="str">
        <f t="shared" si="38"/>
        <v>film &amp; video</v>
      </c>
      <c r="V456" t="str">
        <f t="shared" si="39"/>
        <v>animation</v>
      </c>
    </row>
    <row r="457" spans="1:22" ht="60" x14ac:dyDescent="0.25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v>41016.021527777775</v>
      </c>
      <c r="K457">
        <v>1330733022</v>
      </c>
      <c r="L457">
        <f t="shared" si="36"/>
        <v>2012</v>
      </c>
      <c r="M457" t="str">
        <f t="shared" si="37"/>
        <v>Mar</v>
      </c>
      <c r="N457" s="13">
        <v>40971.002569444441</v>
      </c>
      <c r="O457" t="b">
        <v>0</v>
      </c>
      <c r="P457">
        <v>2</v>
      </c>
      <c r="Q457" t="b">
        <v>0</v>
      </c>
      <c r="R457" t="s">
        <v>8270</v>
      </c>
      <c r="S457" s="4">
        <f t="shared" si="35"/>
        <v>6.9230769230769235E-2</v>
      </c>
      <c r="U457" t="str">
        <f t="shared" si="38"/>
        <v>film &amp; video</v>
      </c>
      <c r="V457" t="str">
        <f t="shared" si="39"/>
        <v>animation</v>
      </c>
    </row>
    <row r="458" spans="1:22" ht="60" x14ac:dyDescent="0.25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v>41569.165972222225</v>
      </c>
      <c r="K458">
        <v>1380559201</v>
      </c>
      <c r="L458">
        <f t="shared" si="36"/>
        <v>2013</v>
      </c>
      <c r="M458" t="str">
        <f t="shared" si="37"/>
        <v>Sep</v>
      </c>
      <c r="N458" s="13">
        <v>41547.694456018515</v>
      </c>
      <c r="O458" t="b">
        <v>0</v>
      </c>
      <c r="P458">
        <v>3</v>
      </c>
      <c r="Q458" t="b">
        <v>0</v>
      </c>
      <c r="R458" t="s">
        <v>8270</v>
      </c>
      <c r="S458" s="4">
        <f t="shared" si="35"/>
        <v>0.68631863186318631</v>
      </c>
      <c r="U458" t="str">
        <f t="shared" si="38"/>
        <v>film &amp; video</v>
      </c>
      <c r="V458" t="str">
        <f t="shared" si="39"/>
        <v>animation</v>
      </c>
    </row>
    <row r="459" spans="1:22" ht="60" x14ac:dyDescent="0.25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v>41867.767500000002</v>
      </c>
      <c r="K459">
        <v>1405621512</v>
      </c>
      <c r="L459">
        <f t="shared" si="36"/>
        <v>2014</v>
      </c>
      <c r="M459" t="str">
        <f t="shared" si="37"/>
        <v>Jul</v>
      </c>
      <c r="N459" s="13">
        <v>41837.767500000002</v>
      </c>
      <c r="O459" t="b">
        <v>0</v>
      </c>
      <c r="P459">
        <v>0</v>
      </c>
      <c r="Q459" t="b">
        <v>0</v>
      </c>
      <c r="R459" t="s">
        <v>8270</v>
      </c>
      <c r="S459" s="4">
        <f t="shared" si="35"/>
        <v>0</v>
      </c>
      <c r="U459" t="str">
        <f t="shared" si="38"/>
        <v>film &amp; video</v>
      </c>
      <c r="V459" t="str">
        <f t="shared" si="39"/>
        <v>animation</v>
      </c>
    </row>
    <row r="460" spans="1:22" ht="45" x14ac:dyDescent="0.25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v>41408.69976851852</v>
      </c>
      <c r="K460">
        <v>1365958060</v>
      </c>
      <c r="L460">
        <f t="shared" si="36"/>
        <v>2013</v>
      </c>
      <c r="M460" t="str">
        <f t="shared" si="37"/>
        <v>Apr</v>
      </c>
      <c r="N460" s="13">
        <v>41378.69976851852</v>
      </c>
      <c r="O460" t="b">
        <v>0</v>
      </c>
      <c r="P460">
        <v>49</v>
      </c>
      <c r="Q460" t="b">
        <v>0</v>
      </c>
      <c r="R460" t="s">
        <v>8270</v>
      </c>
      <c r="S460" s="4">
        <f t="shared" si="35"/>
        <v>8.2100000000000009</v>
      </c>
      <c r="U460" t="str">
        <f t="shared" si="38"/>
        <v>film &amp; video</v>
      </c>
      <c r="V460" t="str">
        <f t="shared" si="39"/>
        <v>animation</v>
      </c>
    </row>
    <row r="461" spans="1:22" ht="60" x14ac:dyDescent="0.25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v>40860.682025462964</v>
      </c>
      <c r="K461">
        <v>1316013727</v>
      </c>
      <c r="L461">
        <f t="shared" si="36"/>
        <v>2011</v>
      </c>
      <c r="M461" t="str">
        <f t="shared" si="37"/>
        <v>Sep</v>
      </c>
      <c r="N461" s="13">
        <v>40800.6403587963</v>
      </c>
      <c r="O461" t="b">
        <v>0</v>
      </c>
      <c r="P461">
        <v>1</v>
      </c>
      <c r="Q461" t="b">
        <v>0</v>
      </c>
      <c r="R461" t="s">
        <v>8270</v>
      </c>
      <c r="S461" s="4">
        <f t="shared" si="35"/>
        <v>6.4102564102564097E-2</v>
      </c>
      <c r="U461" t="str">
        <f t="shared" si="38"/>
        <v>film &amp; video</v>
      </c>
      <c r="V461" t="str">
        <f t="shared" si="39"/>
        <v>animation</v>
      </c>
    </row>
    <row r="462" spans="1:22" ht="30" x14ac:dyDescent="0.25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v>41791.166666666664</v>
      </c>
      <c r="K462">
        <v>1398862875</v>
      </c>
      <c r="L462">
        <f t="shared" si="36"/>
        <v>2014</v>
      </c>
      <c r="M462" t="str">
        <f t="shared" si="37"/>
        <v>Apr</v>
      </c>
      <c r="N462" s="13">
        <v>41759.542534722219</v>
      </c>
      <c r="O462" t="b">
        <v>0</v>
      </c>
      <c r="P462">
        <v>2</v>
      </c>
      <c r="Q462" t="b">
        <v>0</v>
      </c>
      <c r="R462" t="s">
        <v>8270</v>
      </c>
      <c r="S462" s="4">
        <f t="shared" si="35"/>
        <v>0.29411764705882354</v>
      </c>
      <c r="U462" t="str">
        <f t="shared" si="38"/>
        <v>film &amp; video</v>
      </c>
      <c r="V462" t="str">
        <f t="shared" si="39"/>
        <v>animation</v>
      </c>
    </row>
    <row r="463" spans="1:22" ht="60" x14ac:dyDescent="0.25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v>41427.84684027778</v>
      </c>
      <c r="K463">
        <v>1368476367</v>
      </c>
      <c r="L463">
        <f t="shared" si="36"/>
        <v>2013</v>
      </c>
      <c r="M463" t="str">
        <f t="shared" si="37"/>
        <v>May</v>
      </c>
      <c r="N463" s="13">
        <v>41407.84684027778</v>
      </c>
      <c r="O463" t="b">
        <v>0</v>
      </c>
      <c r="P463">
        <v>0</v>
      </c>
      <c r="Q463" t="b">
        <v>0</v>
      </c>
      <c r="R463" t="s">
        <v>8270</v>
      </c>
      <c r="S463" s="4">
        <f t="shared" si="35"/>
        <v>0</v>
      </c>
      <c r="U463" t="str">
        <f t="shared" si="38"/>
        <v>film &amp; video</v>
      </c>
      <c r="V463" t="str">
        <f t="shared" si="39"/>
        <v>animation</v>
      </c>
    </row>
    <row r="464" spans="1:22" ht="60" x14ac:dyDescent="0.25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v>40765.126631944448</v>
      </c>
      <c r="K464">
        <v>1307761341</v>
      </c>
      <c r="L464">
        <f t="shared" si="36"/>
        <v>2011</v>
      </c>
      <c r="M464" t="str">
        <f t="shared" si="37"/>
        <v>Jun</v>
      </c>
      <c r="N464" s="13">
        <v>40705.126631944448</v>
      </c>
      <c r="O464" t="b">
        <v>0</v>
      </c>
      <c r="P464">
        <v>0</v>
      </c>
      <c r="Q464" t="b">
        <v>0</v>
      </c>
      <c r="R464" t="s">
        <v>8270</v>
      </c>
      <c r="S464" s="4">
        <f t="shared" si="35"/>
        <v>0</v>
      </c>
      <c r="U464" t="str">
        <f t="shared" si="38"/>
        <v>film &amp; video</v>
      </c>
      <c r="V464" t="str">
        <f t="shared" si="39"/>
        <v>animation</v>
      </c>
    </row>
    <row r="465" spans="1:22" ht="45" x14ac:dyDescent="0.25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v>40810.710104166668</v>
      </c>
      <c r="K465">
        <v>1311699753</v>
      </c>
      <c r="L465">
        <f t="shared" si="36"/>
        <v>2011</v>
      </c>
      <c r="M465" t="str">
        <f t="shared" si="37"/>
        <v>Jul</v>
      </c>
      <c r="N465" s="13">
        <v>40750.710104166668</v>
      </c>
      <c r="O465" t="b">
        <v>0</v>
      </c>
      <c r="P465">
        <v>11</v>
      </c>
      <c r="Q465" t="b">
        <v>0</v>
      </c>
      <c r="R465" t="s">
        <v>8270</v>
      </c>
      <c r="S465" s="4">
        <f t="shared" si="35"/>
        <v>2.2727272727272729</v>
      </c>
      <c r="U465" t="str">
        <f t="shared" si="38"/>
        <v>film &amp; video</v>
      </c>
      <c r="V465" t="str">
        <f t="shared" si="39"/>
        <v>animation</v>
      </c>
    </row>
    <row r="466" spans="1:22" ht="45" x14ac:dyDescent="0.25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v>42508.848784722228</v>
      </c>
      <c r="K466">
        <v>1461874935</v>
      </c>
      <c r="L466">
        <f t="shared" si="36"/>
        <v>2016</v>
      </c>
      <c r="M466" t="str">
        <f t="shared" si="37"/>
        <v>Apr</v>
      </c>
      <c r="N466" s="13">
        <v>42488.848784722228</v>
      </c>
      <c r="O466" t="b">
        <v>0</v>
      </c>
      <c r="P466">
        <v>1</v>
      </c>
      <c r="Q466" t="b">
        <v>0</v>
      </c>
      <c r="R466" t="s">
        <v>8270</v>
      </c>
      <c r="S466" s="4">
        <f t="shared" si="35"/>
        <v>9.9009900990099015E-2</v>
      </c>
      <c r="U466" t="str">
        <f t="shared" si="38"/>
        <v>film &amp; video</v>
      </c>
      <c r="V466" t="str">
        <f t="shared" si="39"/>
        <v>animation</v>
      </c>
    </row>
    <row r="467" spans="1:22" ht="30" x14ac:dyDescent="0.25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v>41817.120069444441</v>
      </c>
      <c r="K467">
        <v>1402455174</v>
      </c>
      <c r="L467">
        <f t="shared" si="36"/>
        <v>2014</v>
      </c>
      <c r="M467" t="str">
        <f t="shared" si="37"/>
        <v>Jun</v>
      </c>
      <c r="N467" s="13">
        <v>41801.120069444441</v>
      </c>
      <c r="O467" t="b">
        <v>0</v>
      </c>
      <c r="P467">
        <v>8</v>
      </c>
      <c r="Q467" t="b">
        <v>0</v>
      </c>
      <c r="R467" t="s">
        <v>8270</v>
      </c>
      <c r="S467" s="4">
        <f t="shared" si="35"/>
        <v>26.953125</v>
      </c>
      <c r="U467" t="str">
        <f t="shared" si="38"/>
        <v>film &amp; video</v>
      </c>
      <c r="V467" t="str">
        <f t="shared" si="39"/>
        <v>animation</v>
      </c>
    </row>
    <row r="468" spans="1:22" ht="45" x14ac:dyDescent="0.25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v>41159.942870370374</v>
      </c>
      <c r="K468">
        <v>1344465464</v>
      </c>
      <c r="L468">
        <f t="shared" si="36"/>
        <v>2012</v>
      </c>
      <c r="M468" t="str">
        <f t="shared" si="37"/>
        <v>Aug</v>
      </c>
      <c r="N468" s="13">
        <v>41129.942870370374</v>
      </c>
      <c r="O468" t="b">
        <v>0</v>
      </c>
      <c r="P468">
        <v>5</v>
      </c>
      <c r="Q468" t="b">
        <v>0</v>
      </c>
      <c r="R468" t="s">
        <v>8270</v>
      </c>
      <c r="S468" s="4">
        <f t="shared" si="35"/>
        <v>0.76</v>
      </c>
      <c r="U468" t="str">
        <f t="shared" si="38"/>
        <v>film &amp; video</v>
      </c>
      <c r="V468" t="str">
        <f t="shared" si="39"/>
        <v>animation</v>
      </c>
    </row>
    <row r="469" spans="1:22" ht="60" x14ac:dyDescent="0.25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v>41180.679791666669</v>
      </c>
      <c r="K469">
        <v>1344961134</v>
      </c>
      <c r="L469">
        <f t="shared" si="36"/>
        <v>2012</v>
      </c>
      <c r="M469" t="str">
        <f t="shared" si="37"/>
        <v>Aug</v>
      </c>
      <c r="N469" s="13">
        <v>41135.679791666669</v>
      </c>
      <c r="O469" t="b">
        <v>0</v>
      </c>
      <c r="P469">
        <v>39</v>
      </c>
      <c r="Q469" t="b">
        <v>0</v>
      </c>
      <c r="R469" t="s">
        <v>8270</v>
      </c>
      <c r="S469" s="4">
        <f t="shared" si="35"/>
        <v>21.574999999999999</v>
      </c>
      <c r="U469" t="str">
        <f t="shared" si="38"/>
        <v>film &amp; video</v>
      </c>
      <c r="V469" t="str">
        <f t="shared" si="39"/>
        <v>animation</v>
      </c>
    </row>
    <row r="470" spans="1:22" ht="60" x14ac:dyDescent="0.25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v>41101.160474537035</v>
      </c>
      <c r="K470">
        <v>1336795283</v>
      </c>
      <c r="L470">
        <f t="shared" si="36"/>
        <v>2012</v>
      </c>
      <c r="M470" t="str">
        <f t="shared" si="37"/>
        <v>May</v>
      </c>
      <c r="N470" s="13">
        <v>41041.167627314811</v>
      </c>
      <c r="O470" t="b">
        <v>0</v>
      </c>
      <c r="P470">
        <v>0</v>
      </c>
      <c r="Q470" t="b">
        <v>0</v>
      </c>
      <c r="R470" t="s">
        <v>8270</v>
      </c>
      <c r="S470" s="4">
        <f t="shared" si="35"/>
        <v>0</v>
      </c>
      <c r="U470" t="str">
        <f t="shared" si="38"/>
        <v>film &amp; video</v>
      </c>
      <c r="V470" t="str">
        <f t="shared" si="39"/>
        <v>animation</v>
      </c>
    </row>
    <row r="471" spans="1:22" ht="30" x14ac:dyDescent="0.25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v>41887.989861111113</v>
      </c>
      <c r="K471">
        <v>1404776724</v>
      </c>
      <c r="L471">
        <f t="shared" si="36"/>
        <v>2014</v>
      </c>
      <c r="M471" t="str">
        <f t="shared" si="37"/>
        <v>Jul</v>
      </c>
      <c r="N471" s="13">
        <v>41827.989861111113</v>
      </c>
      <c r="O471" t="b">
        <v>0</v>
      </c>
      <c r="P471">
        <v>0</v>
      </c>
      <c r="Q471" t="b">
        <v>0</v>
      </c>
      <c r="R471" t="s">
        <v>8270</v>
      </c>
      <c r="S471" s="4">
        <f t="shared" si="35"/>
        <v>0</v>
      </c>
      <c r="U471" t="str">
        <f t="shared" si="38"/>
        <v>film &amp; video</v>
      </c>
      <c r="V471" t="str">
        <f t="shared" si="39"/>
        <v>animation</v>
      </c>
    </row>
    <row r="472" spans="1:22" ht="60" x14ac:dyDescent="0.25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v>41655.166666666664</v>
      </c>
      <c r="K472">
        <v>1385524889</v>
      </c>
      <c r="L472">
        <f t="shared" si="36"/>
        <v>2013</v>
      </c>
      <c r="M472" t="str">
        <f t="shared" si="37"/>
        <v>Nov</v>
      </c>
      <c r="N472" s="13">
        <v>41605.167696759258</v>
      </c>
      <c r="O472" t="b">
        <v>0</v>
      </c>
      <c r="P472">
        <v>2</v>
      </c>
      <c r="Q472" t="b">
        <v>0</v>
      </c>
      <c r="R472" t="s">
        <v>8270</v>
      </c>
      <c r="S472" s="4">
        <f t="shared" si="35"/>
        <v>1.02</v>
      </c>
      <c r="U472" t="str">
        <f t="shared" si="38"/>
        <v>film &amp; video</v>
      </c>
      <c r="V472" t="str">
        <f t="shared" si="39"/>
        <v>animation</v>
      </c>
    </row>
    <row r="473" spans="1:22" ht="60" x14ac:dyDescent="0.25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v>41748.680312500001</v>
      </c>
      <c r="K473">
        <v>1394039979</v>
      </c>
      <c r="L473">
        <f t="shared" si="36"/>
        <v>2014</v>
      </c>
      <c r="M473" t="str">
        <f t="shared" si="37"/>
        <v>Mar</v>
      </c>
      <c r="N473" s="13">
        <v>41703.721979166665</v>
      </c>
      <c r="O473" t="b">
        <v>0</v>
      </c>
      <c r="P473">
        <v>170</v>
      </c>
      <c r="Q473" t="b">
        <v>0</v>
      </c>
      <c r="R473" t="s">
        <v>8270</v>
      </c>
      <c r="S473" s="4">
        <f t="shared" si="35"/>
        <v>11.892727272727273</v>
      </c>
      <c r="U473" t="str">
        <f t="shared" si="38"/>
        <v>film &amp; video</v>
      </c>
      <c r="V473" t="str">
        <f t="shared" si="39"/>
        <v>animation</v>
      </c>
    </row>
    <row r="474" spans="1:22" ht="60" x14ac:dyDescent="0.25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v>41874.922662037039</v>
      </c>
      <c r="K474">
        <v>1406239718</v>
      </c>
      <c r="L474">
        <f t="shared" si="36"/>
        <v>2014</v>
      </c>
      <c r="M474" t="str">
        <f t="shared" si="37"/>
        <v>Jul</v>
      </c>
      <c r="N474" s="13">
        <v>41844.922662037039</v>
      </c>
      <c r="O474" t="b">
        <v>0</v>
      </c>
      <c r="P474">
        <v>5</v>
      </c>
      <c r="Q474" t="b">
        <v>0</v>
      </c>
      <c r="R474" t="s">
        <v>8270</v>
      </c>
      <c r="S474" s="4">
        <f t="shared" si="35"/>
        <v>17.625</v>
      </c>
      <c r="U474" t="str">
        <f t="shared" si="38"/>
        <v>film &amp; video</v>
      </c>
      <c r="V474" t="str">
        <f t="shared" si="39"/>
        <v>animation</v>
      </c>
    </row>
    <row r="475" spans="1:22" ht="45" x14ac:dyDescent="0.25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v>41899.698136574072</v>
      </c>
      <c r="K475">
        <v>1408380319</v>
      </c>
      <c r="L475">
        <f t="shared" si="36"/>
        <v>2014</v>
      </c>
      <c r="M475" t="str">
        <f t="shared" si="37"/>
        <v>Aug</v>
      </c>
      <c r="N475" s="13">
        <v>41869.698136574072</v>
      </c>
      <c r="O475" t="b">
        <v>0</v>
      </c>
      <c r="P475">
        <v>14</v>
      </c>
      <c r="Q475" t="b">
        <v>0</v>
      </c>
      <c r="R475" t="s">
        <v>8270</v>
      </c>
      <c r="S475" s="4">
        <f t="shared" si="35"/>
        <v>2.87</v>
      </c>
      <c r="U475" t="str">
        <f t="shared" si="38"/>
        <v>film &amp; video</v>
      </c>
      <c r="V475" t="str">
        <f t="shared" si="39"/>
        <v>animation</v>
      </c>
    </row>
    <row r="476" spans="1:22" ht="45" x14ac:dyDescent="0.25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v>42783.329039351855</v>
      </c>
      <c r="K476">
        <v>1484726029</v>
      </c>
      <c r="L476">
        <f t="shared" si="36"/>
        <v>2017</v>
      </c>
      <c r="M476" t="str">
        <f t="shared" si="37"/>
        <v>Jan</v>
      </c>
      <c r="N476" s="13">
        <v>42753.329039351855</v>
      </c>
      <c r="O476" t="b">
        <v>0</v>
      </c>
      <c r="P476">
        <v>1</v>
      </c>
      <c r="Q476" t="b">
        <v>0</v>
      </c>
      <c r="R476" t="s">
        <v>8270</v>
      </c>
      <c r="S476" s="4">
        <f t="shared" si="35"/>
        <v>3.0303030303030304E-2</v>
      </c>
      <c r="U476" t="str">
        <f t="shared" si="38"/>
        <v>film &amp; video</v>
      </c>
      <c r="V476" t="str">
        <f t="shared" si="39"/>
        <v>animation</v>
      </c>
    </row>
    <row r="477" spans="1:22" ht="60" x14ac:dyDescent="0.25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v>42130.086145833338</v>
      </c>
      <c r="K477">
        <v>1428285843</v>
      </c>
      <c r="L477">
        <f t="shared" si="36"/>
        <v>2015</v>
      </c>
      <c r="M477" t="str">
        <f t="shared" si="37"/>
        <v>Apr</v>
      </c>
      <c r="N477" s="13">
        <v>42100.086145833338</v>
      </c>
      <c r="O477" t="b">
        <v>0</v>
      </c>
      <c r="P477">
        <v>0</v>
      </c>
      <c r="Q477" t="b">
        <v>0</v>
      </c>
      <c r="R477" t="s">
        <v>8270</v>
      </c>
      <c r="S477" s="4">
        <f t="shared" si="35"/>
        <v>0</v>
      </c>
      <c r="U477" t="str">
        <f t="shared" si="38"/>
        <v>film &amp; video</v>
      </c>
      <c r="V477" t="str">
        <f t="shared" si="39"/>
        <v>animation</v>
      </c>
    </row>
    <row r="478" spans="1:22" ht="30" x14ac:dyDescent="0.25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v>41793.165972222225</v>
      </c>
      <c r="K478">
        <v>1398727441</v>
      </c>
      <c r="L478">
        <f t="shared" si="36"/>
        <v>2014</v>
      </c>
      <c r="M478" t="str">
        <f t="shared" si="37"/>
        <v>Apr</v>
      </c>
      <c r="N478" s="13">
        <v>41757.975011574075</v>
      </c>
      <c r="O478" t="b">
        <v>0</v>
      </c>
      <c r="P478">
        <v>124</v>
      </c>
      <c r="Q478" t="b">
        <v>0</v>
      </c>
      <c r="R478" t="s">
        <v>8270</v>
      </c>
      <c r="S478" s="4">
        <f t="shared" si="35"/>
        <v>2.230268181818182</v>
      </c>
      <c r="U478" t="str">
        <f t="shared" si="38"/>
        <v>film &amp; video</v>
      </c>
      <c r="V478" t="str">
        <f t="shared" si="39"/>
        <v>animation</v>
      </c>
    </row>
    <row r="479" spans="1:22" ht="60" x14ac:dyDescent="0.25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v>41047.83488425926</v>
      </c>
      <c r="K479">
        <v>1332187334</v>
      </c>
      <c r="L479">
        <f t="shared" si="36"/>
        <v>2012</v>
      </c>
      <c r="M479" t="str">
        <f t="shared" si="37"/>
        <v>Mar</v>
      </c>
      <c r="N479" s="13">
        <v>40987.83488425926</v>
      </c>
      <c r="O479" t="b">
        <v>0</v>
      </c>
      <c r="P479">
        <v>0</v>
      </c>
      <c r="Q479" t="b">
        <v>0</v>
      </c>
      <c r="R479" t="s">
        <v>8270</v>
      </c>
      <c r="S479" s="4">
        <f t="shared" si="35"/>
        <v>0</v>
      </c>
      <c r="U479" t="str">
        <f t="shared" si="38"/>
        <v>film &amp; video</v>
      </c>
      <c r="V479" t="str">
        <f t="shared" si="39"/>
        <v>animation</v>
      </c>
    </row>
    <row r="480" spans="1:22" ht="45" x14ac:dyDescent="0.25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v>42095.869317129633</v>
      </c>
      <c r="K480">
        <v>1425333109</v>
      </c>
      <c r="L480">
        <f t="shared" si="36"/>
        <v>2015</v>
      </c>
      <c r="M480" t="str">
        <f t="shared" si="37"/>
        <v>Mar</v>
      </c>
      <c r="N480" s="13">
        <v>42065.910983796297</v>
      </c>
      <c r="O480" t="b">
        <v>0</v>
      </c>
      <c r="P480">
        <v>0</v>
      </c>
      <c r="Q480" t="b">
        <v>0</v>
      </c>
      <c r="R480" t="s">
        <v>8270</v>
      </c>
      <c r="S480" s="4">
        <f t="shared" si="35"/>
        <v>0</v>
      </c>
      <c r="U480" t="str">
        <f t="shared" si="38"/>
        <v>film &amp; video</v>
      </c>
      <c r="V480" t="str">
        <f t="shared" si="39"/>
        <v>animation</v>
      </c>
    </row>
    <row r="481" spans="1:22" ht="45" x14ac:dyDescent="0.25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v>41964.449479166666</v>
      </c>
      <c r="K481">
        <v>1411379235</v>
      </c>
      <c r="L481">
        <f t="shared" si="36"/>
        <v>2014</v>
      </c>
      <c r="M481" t="str">
        <f t="shared" si="37"/>
        <v>Sep</v>
      </c>
      <c r="N481" s="13">
        <v>41904.407812500001</v>
      </c>
      <c r="O481" t="b">
        <v>0</v>
      </c>
      <c r="P481">
        <v>55</v>
      </c>
      <c r="Q481" t="b">
        <v>0</v>
      </c>
      <c r="R481" t="s">
        <v>8270</v>
      </c>
      <c r="S481" s="4">
        <f t="shared" si="35"/>
        <v>32.56</v>
      </c>
      <c r="U481" t="str">
        <f t="shared" si="38"/>
        <v>film &amp; video</v>
      </c>
      <c r="V481" t="str">
        <f t="shared" si="39"/>
        <v>animation</v>
      </c>
    </row>
    <row r="482" spans="1:22" ht="60" x14ac:dyDescent="0.25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v>41495.500173611108</v>
      </c>
      <c r="K482">
        <v>1373457615</v>
      </c>
      <c r="L482">
        <f t="shared" si="36"/>
        <v>2013</v>
      </c>
      <c r="M482" t="str">
        <f t="shared" si="37"/>
        <v>Jul</v>
      </c>
      <c r="N482" s="13">
        <v>41465.500173611108</v>
      </c>
      <c r="O482" t="b">
        <v>0</v>
      </c>
      <c r="P482">
        <v>140</v>
      </c>
      <c r="Q482" t="b">
        <v>0</v>
      </c>
      <c r="R482" t="s">
        <v>8270</v>
      </c>
      <c r="S482" s="4">
        <f t="shared" si="35"/>
        <v>19.41</v>
      </c>
      <c r="U482" t="str">
        <f t="shared" si="38"/>
        <v>film &amp; video</v>
      </c>
      <c r="V482" t="str">
        <f t="shared" si="39"/>
        <v>animation</v>
      </c>
    </row>
    <row r="483" spans="1:22" ht="60" x14ac:dyDescent="0.25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v>41192.672326388885</v>
      </c>
      <c r="K483">
        <v>1347293289</v>
      </c>
      <c r="L483">
        <f t="shared" si="36"/>
        <v>2012</v>
      </c>
      <c r="M483" t="str">
        <f t="shared" si="37"/>
        <v>Sep</v>
      </c>
      <c r="N483" s="13">
        <v>41162.672326388885</v>
      </c>
      <c r="O483" t="b">
        <v>0</v>
      </c>
      <c r="P483">
        <v>21</v>
      </c>
      <c r="Q483" t="b">
        <v>0</v>
      </c>
      <c r="R483" t="s">
        <v>8270</v>
      </c>
      <c r="S483" s="4">
        <f t="shared" si="35"/>
        <v>6.1</v>
      </c>
      <c r="U483" t="str">
        <f t="shared" si="38"/>
        <v>film &amp; video</v>
      </c>
      <c r="V483" t="str">
        <f t="shared" si="39"/>
        <v>animation</v>
      </c>
    </row>
    <row r="484" spans="1:22" ht="45" x14ac:dyDescent="0.25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v>42474.606944444444</v>
      </c>
      <c r="K484">
        <v>1458336690</v>
      </c>
      <c r="L484">
        <f t="shared" si="36"/>
        <v>2016</v>
      </c>
      <c r="M484" t="str">
        <f t="shared" si="37"/>
        <v>Mar</v>
      </c>
      <c r="N484" s="13">
        <v>42447.896875000006</v>
      </c>
      <c r="O484" t="b">
        <v>0</v>
      </c>
      <c r="P484">
        <v>1</v>
      </c>
      <c r="Q484" t="b">
        <v>0</v>
      </c>
      <c r="R484" t="s">
        <v>8270</v>
      </c>
      <c r="S484" s="4">
        <f t="shared" si="35"/>
        <v>0.1</v>
      </c>
      <c r="U484" t="str">
        <f t="shared" si="38"/>
        <v>film &amp; video</v>
      </c>
      <c r="V484" t="str">
        <f t="shared" si="39"/>
        <v>animation</v>
      </c>
    </row>
    <row r="485" spans="1:22" ht="60" x14ac:dyDescent="0.25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v>41303.197592592594</v>
      </c>
      <c r="K485">
        <v>1354250672</v>
      </c>
      <c r="L485">
        <f t="shared" si="36"/>
        <v>2012</v>
      </c>
      <c r="M485" t="str">
        <f t="shared" si="37"/>
        <v>Nov</v>
      </c>
      <c r="N485" s="13">
        <v>41243.197592592594</v>
      </c>
      <c r="O485" t="b">
        <v>0</v>
      </c>
      <c r="P485">
        <v>147</v>
      </c>
      <c r="Q485" t="b">
        <v>0</v>
      </c>
      <c r="R485" t="s">
        <v>8270</v>
      </c>
      <c r="S485" s="4">
        <f t="shared" si="35"/>
        <v>50.2</v>
      </c>
      <c r="U485" t="str">
        <f t="shared" si="38"/>
        <v>film &amp; video</v>
      </c>
      <c r="V485" t="str">
        <f t="shared" si="39"/>
        <v>animation</v>
      </c>
    </row>
    <row r="486" spans="1:22" ht="60" x14ac:dyDescent="0.25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v>42313.981157407412</v>
      </c>
      <c r="K486">
        <v>1443220372</v>
      </c>
      <c r="L486">
        <f t="shared" si="36"/>
        <v>2015</v>
      </c>
      <c r="M486" t="str">
        <f t="shared" si="37"/>
        <v>Sep</v>
      </c>
      <c r="N486" s="13">
        <v>42272.93949074074</v>
      </c>
      <c r="O486" t="b">
        <v>0</v>
      </c>
      <c r="P486">
        <v>11</v>
      </c>
      <c r="Q486" t="b">
        <v>0</v>
      </c>
      <c r="R486" t="s">
        <v>8270</v>
      </c>
      <c r="S486" s="4">
        <f t="shared" si="35"/>
        <v>0.18625</v>
      </c>
      <c r="U486" t="str">
        <f t="shared" si="38"/>
        <v>film &amp; video</v>
      </c>
      <c r="V486" t="str">
        <f t="shared" si="39"/>
        <v>animation</v>
      </c>
    </row>
    <row r="487" spans="1:22" ht="45" x14ac:dyDescent="0.25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v>41411.50577546296</v>
      </c>
      <c r="K487">
        <v>1366200499</v>
      </c>
      <c r="L487">
        <f t="shared" si="36"/>
        <v>2013</v>
      </c>
      <c r="M487" t="str">
        <f t="shared" si="37"/>
        <v>Apr</v>
      </c>
      <c r="N487" s="13">
        <v>41381.50577546296</v>
      </c>
      <c r="O487" t="b">
        <v>0</v>
      </c>
      <c r="P487">
        <v>125</v>
      </c>
      <c r="Q487" t="b">
        <v>0</v>
      </c>
      <c r="R487" t="s">
        <v>8270</v>
      </c>
      <c r="S487" s="4">
        <f t="shared" si="35"/>
        <v>21.906971229845084</v>
      </c>
      <c r="U487" t="str">
        <f t="shared" si="38"/>
        <v>film &amp; video</v>
      </c>
      <c r="V487" t="str">
        <f t="shared" si="39"/>
        <v>animation</v>
      </c>
    </row>
    <row r="488" spans="1:22" ht="60" x14ac:dyDescent="0.25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v>41791.94258101852</v>
      </c>
      <c r="K488">
        <v>1399070239</v>
      </c>
      <c r="L488">
        <f t="shared" si="36"/>
        <v>2014</v>
      </c>
      <c r="M488" t="str">
        <f t="shared" si="37"/>
        <v>May</v>
      </c>
      <c r="N488" s="13">
        <v>41761.94258101852</v>
      </c>
      <c r="O488" t="b">
        <v>0</v>
      </c>
      <c r="P488">
        <v>1</v>
      </c>
      <c r="Q488" t="b">
        <v>0</v>
      </c>
      <c r="R488" t="s">
        <v>8270</v>
      </c>
      <c r="S488" s="4">
        <f t="shared" si="35"/>
        <v>9.0909090909090905E-3</v>
      </c>
      <c r="U488" t="str">
        <f t="shared" si="38"/>
        <v>film &amp; video</v>
      </c>
      <c r="V488" t="str">
        <f t="shared" si="39"/>
        <v>animation</v>
      </c>
    </row>
    <row r="489" spans="1:22" ht="60" x14ac:dyDescent="0.25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v>42729.636504629627</v>
      </c>
      <c r="K489">
        <v>1477491394</v>
      </c>
      <c r="L489">
        <f t="shared" si="36"/>
        <v>2016</v>
      </c>
      <c r="M489" t="str">
        <f t="shared" si="37"/>
        <v>Oct</v>
      </c>
      <c r="N489" s="13">
        <v>42669.594837962963</v>
      </c>
      <c r="O489" t="b">
        <v>0</v>
      </c>
      <c r="P489">
        <v>0</v>
      </c>
      <c r="Q489" t="b">
        <v>0</v>
      </c>
      <c r="R489" t="s">
        <v>8270</v>
      </c>
      <c r="S489" s="4">
        <f t="shared" si="35"/>
        <v>0</v>
      </c>
      <c r="U489" t="str">
        <f t="shared" si="38"/>
        <v>film &amp; video</v>
      </c>
      <c r="V489" t="str">
        <f t="shared" si="39"/>
        <v>animation</v>
      </c>
    </row>
    <row r="490" spans="1:22" ht="45" x14ac:dyDescent="0.25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v>42744.054398148146</v>
      </c>
      <c r="K490">
        <v>1481332700</v>
      </c>
      <c r="L490">
        <f t="shared" si="36"/>
        <v>2016</v>
      </c>
      <c r="M490" t="str">
        <f t="shared" si="37"/>
        <v>Dec</v>
      </c>
      <c r="N490" s="13">
        <v>42714.054398148146</v>
      </c>
      <c r="O490" t="b">
        <v>0</v>
      </c>
      <c r="P490">
        <v>0</v>
      </c>
      <c r="Q490" t="b">
        <v>0</v>
      </c>
      <c r="R490" t="s">
        <v>8270</v>
      </c>
      <c r="S490" s="4">
        <f t="shared" si="35"/>
        <v>0</v>
      </c>
      <c r="U490" t="str">
        <f t="shared" si="38"/>
        <v>film &amp; video</v>
      </c>
      <c r="V490" t="str">
        <f t="shared" si="39"/>
        <v>animation</v>
      </c>
    </row>
    <row r="491" spans="1:22" ht="45" x14ac:dyDescent="0.25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v>40913.481249999997</v>
      </c>
      <c r="K491">
        <v>1323084816</v>
      </c>
      <c r="L491">
        <f t="shared" si="36"/>
        <v>2011</v>
      </c>
      <c r="M491" t="str">
        <f t="shared" si="37"/>
        <v>Dec</v>
      </c>
      <c r="N491" s="13">
        <v>40882.481666666667</v>
      </c>
      <c r="O491" t="b">
        <v>0</v>
      </c>
      <c r="P491">
        <v>3</v>
      </c>
      <c r="Q491" t="b">
        <v>0</v>
      </c>
      <c r="R491" t="s">
        <v>8270</v>
      </c>
      <c r="S491" s="4">
        <f t="shared" si="35"/>
        <v>0.28667813379201834</v>
      </c>
      <c r="U491" t="str">
        <f t="shared" si="38"/>
        <v>film &amp; video</v>
      </c>
      <c r="V491" t="str">
        <f t="shared" si="39"/>
        <v>animation</v>
      </c>
    </row>
    <row r="492" spans="1:22" x14ac:dyDescent="0.25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v>41143.968576388892</v>
      </c>
      <c r="K492">
        <v>1343085285</v>
      </c>
      <c r="L492">
        <f t="shared" si="36"/>
        <v>2012</v>
      </c>
      <c r="M492" t="str">
        <f t="shared" si="37"/>
        <v>Jul</v>
      </c>
      <c r="N492" s="13">
        <v>41113.968576388892</v>
      </c>
      <c r="O492" t="b">
        <v>0</v>
      </c>
      <c r="P492">
        <v>0</v>
      </c>
      <c r="Q492" t="b">
        <v>0</v>
      </c>
      <c r="R492" t="s">
        <v>8270</v>
      </c>
      <c r="S492" s="4">
        <f t="shared" si="35"/>
        <v>0</v>
      </c>
      <c r="U492" t="str">
        <f t="shared" si="38"/>
        <v>film &amp; video</v>
      </c>
      <c r="V492" t="str">
        <f t="shared" si="39"/>
        <v>animation</v>
      </c>
    </row>
    <row r="493" spans="1:22" ht="45" x14ac:dyDescent="0.25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v>42396.982627314821</v>
      </c>
      <c r="K493">
        <v>1451345699</v>
      </c>
      <c r="L493">
        <f t="shared" si="36"/>
        <v>2015</v>
      </c>
      <c r="M493" t="str">
        <f t="shared" si="37"/>
        <v>Dec</v>
      </c>
      <c r="N493" s="13">
        <v>42366.982627314821</v>
      </c>
      <c r="O493" t="b">
        <v>0</v>
      </c>
      <c r="P493">
        <v>0</v>
      </c>
      <c r="Q493" t="b">
        <v>0</v>
      </c>
      <c r="R493" t="s">
        <v>8270</v>
      </c>
      <c r="S493" s="4">
        <f t="shared" si="35"/>
        <v>0</v>
      </c>
      <c r="U493" t="str">
        <f t="shared" si="38"/>
        <v>film &amp; video</v>
      </c>
      <c r="V493" t="str">
        <f t="shared" si="39"/>
        <v>animation</v>
      </c>
    </row>
    <row r="494" spans="1:22" ht="60" x14ac:dyDescent="0.25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v>42656.03506944445</v>
      </c>
      <c r="K494">
        <v>1471135830</v>
      </c>
      <c r="L494">
        <f t="shared" si="36"/>
        <v>2016</v>
      </c>
      <c r="M494" t="str">
        <f t="shared" si="37"/>
        <v>Aug</v>
      </c>
      <c r="N494" s="13">
        <v>42596.03506944445</v>
      </c>
      <c r="O494" t="b">
        <v>0</v>
      </c>
      <c r="P494">
        <v>0</v>
      </c>
      <c r="Q494" t="b">
        <v>0</v>
      </c>
      <c r="R494" t="s">
        <v>8270</v>
      </c>
      <c r="S494" s="4">
        <f t="shared" si="35"/>
        <v>0</v>
      </c>
      <c r="U494" t="str">
        <f t="shared" si="38"/>
        <v>film &amp; video</v>
      </c>
      <c r="V494" t="str">
        <f t="shared" si="39"/>
        <v>animation</v>
      </c>
    </row>
    <row r="495" spans="1:22" ht="45" x14ac:dyDescent="0.25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v>42144.726134259254</v>
      </c>
      <c r="K495">
        <v>1429550738</v>
      </c>
      <c r="L495">
        <f t="shared" si="36"/>
        <v>2015</v>
      </c>
      <c r="M495" t="str">
        <f t="shared" si="37"/>
        <v>Apr</v>
      </c>
      <c r="N495" s="13">
        <v>42114.726134259254</v>
      </c>
      <c r="O495" t="b">
        <v>0</v>
      </c>
      <c r="P495">
        <v>0</v>
      </c>
      <c r="Q495" t="b">
        <v>0</v>
      </c>
      <c r="R495" t="s">
        <v>8270</v>
      </c>
      <c r="S495" s="4">
        <f t="shared" si="35"/>
        <v>0</v>
      </c>
      <c r="U495" t="str">
        <f t="shared" si="38"/>
        <v>film &amp; video</v>
      </c>
      <c r="V495" t="str">
        <f t="shared" si="39"/>
        <v>animation</v>
      </c>
    </row>
    <row r="496" spans="1:22" ht="60" x14ac:dyDescent="0.25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v>41823.125</v>
      </c>
      <c r="K496">
        <v>1402343765</v>
      </c>
      <c r="L496">
        <f t="shared" si="36"/>
        <v>2014</v>
      </c>
      <c r="M496" t="str">
        <f t="shared" si="37"/>
        <v>Jun</v>
      </c>
      <c r="N496" s="13">
        <v>41799.830613425926</v>
      </c>
      <c r="O496" t="b">
        <v>0</v>
      </c>
      <c r="P496">
        <v>3</v>
      </c>
      <c r="Q496" t="b">
        <v>0</v>
      </c>
      <c r="R496" t="s">
        <v>8270</v>
      </c>
      <c r="S496" s="4">
        <f t="shared" si="35"/>
        <v>0.155</v>
      </c>
      <c r="U496" t="str">
        <f t="shared" si="38"/>
        <v>film &amp; video</v>
      </c>
      <c r="V496" t="str">
        <f t="shared" si="39"/>
        <v>animation</v>
      </c>
    </row>
    <row r="497" spans="1:22" ht="45" x14ac:dyDescent="0.25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v>42201.827604166669</v>
      </c>
      <c r="K497">
        <v>1434484305</v>
      </c>
      <c r="L497">
        <f t="shared" si="36"/>
        <v>2015</v>
      </c>
      <c r="M497" t="str">
        <f t="shared" si="37"/>
        <v>Jun</v>
      </c>
      <c r="N497" s="13">
        <v>42171.827604166669</v>
      </c>
      <c r="O497" t="b">
        <v>0</v>
      </c>
      <c r="P497">
        <v>0</v>
      </c>
      <c r="Q497" t="b">
        <v>0</v>
      </c>
      <c r="R497" t="s">
        <v>8270</v>
      </c>
      <c r="S497" s="4">
        <f t="shared" si="35"/>
        <v>0</v>
      </c>
      <c r="U497" t="str">
        <f t="shared" si="38"/>
        <v>film &amp; video</v>
      </c>
      <c r="V497" t="str">
        <f t="shared" si="39"/>
        <v>animation</v>
      </c>
    </row>
    <row r="498" spans="1:22" ht="45" x14ac:dyDescent="0.25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v>41680.93141203704</v>
      </c>
      <c r="K498">
        <v>1386886874</v>
      </c>
      <c r="L498">
        <f t="shared" si="36"/>
        <v>2013</v>
      </c>
      <c r="M498" t="str">
        <f t="shared" si="37"/>
        <v>Dec</v>
      </c>
      <c r="N498" s="13">
        <v>41620.93141203704</v>
      </c>
      <c r="O498" t="b">
        <v>0</v>
      </c>
      <c r="P498">
        <v>1</v>
      </c>
      <c r="Q498" t="b">
        <v>0</v>
      </c>
      <c r="R498" t="s">
        <v>8270</v>
      </c>
      <c r="S498" s="4">
        <f t="shared" si="35"/>
        <v>1.6666666666666668E-3</v>
      </c>
      <c r="U498" t="str">
        <f t="shared" si="38"/>
        <v>film &amp; video</v>
      </c>
      <c r="V498" t="str">
        <f t="shared" si="39"/>
        <v>animation</v>
      </c>
    </row>
    <row r="499" spans="1:22" x14ac:dyDescent="0.25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v>41998.208333333328</v>
      </c>
      <c r="K499">
        <v>1414889665</v>
      </c>
      <c r="L499">
        <f t="shared" si="36"/>
        <v>2014</v>
      </c>
      <c r="M499" t="str">
        <f t="shared" si="37"/>
        <v>Nov</v>
      </c>
      <c r="N499" s="13">
        <v>41945.037789351853</v>
      </c>
      <c r="O499" t="b">
        <v>0</v>
      </c>
      <c r="P499">
        <v>3</v>
      </c>
      <c r="Q499" t="b">
        <v>0</v>
      </c>
      <c r="R499" t="s">
        <v>8270</v>
      </c>
      <c r="S499" s="4">
        <f t="shared" si="35"/>
        <v>0.6696428571428571</v>
      </c>
      <c r="U499" t="str">
        <f t="shared" si="38"/>
        <v>film &amp; video</v>
      </c>
      <c r="V499" t="str">
        <f t="shared" si="39"/>
        <v>animation</v>
      </c>
    </row>
    <row r="500" spans="1:22" ht="45" x14ac:dyDescent="0.25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v>40900.762141203704</v>
      </c>
      <c r="K500">
        <v>1321035449</v>
      </c>
      <c r="L500">
        <f t="shared" si="36"/>
        <v>2011</v>
      </c>
      <c r="M500" t="str">
        <f t="shared" si="37"/>
        <v>Nov</v>
      </c>
      <c r="N500" s="13">
        <v>40858.762141203704</v>
      </c>
      <c r="O500" t="b">
        <v>0</v>
      </c>
      <c r="P500">
        <v>22</v>
      </c>
      <c r="Q500" t="b">
        <v>0</v>
      </c>
      <c r="R500" t="s">
        <v>8270</v>
      </c>
      <c r="S500" s="4">
        <f t="shared" si="35"/>
        <v>4.5985132395404555</v>
      </c>
      <c r="U500" t="str">
        <f t="shared" si="38"/>
        <v>film &amp; video</v>
      </c>
      <c r="V500" t="str">
        <f t="shared" si="39"/>
        <v>animation</v>
      </c>
    </row>
    <row r="501" spans="1:22" ht="60" x14ac:dyDescent="0.25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v>40098.874305555553</v>
      </c>
      <c r="K501">
        <v>1250630968</v>
      </c>
      <c r="L501">
        <f t="shared" si="36"/>
        <v>2009</v>
      </c>
      <c r="M501" t="str">
        <f t="shared" si="37"/>
        <v>Aug</v>
      </c>
      <c r="N501" s="13">
        <v>40043.895462962959</v>
      </c>
      <c r="O501" t="b">
        <v>0</v>
      </c>
      <c r="P501">
        <v>26</v>
      </c>
      <c r="Q501" t="b">
        <v>0</v>
      </c>
      <c r="R501" t="s">
        <v>8270</v>
      </c>
      <c r="S501" s="4">
        <f t="shared" si="35"/>
        <v>9.5500000000000007</v>
      </c>
      <c r="U501" t="str">
        <f t="shared" si="38"/>
        <v>film &amp; video</v>
      </c>
      <c r="V501" t="str">
        <f t="shared" si="39"/>
        <v>animation</v>
      </c>
    </row>
    <row r="502" spans="1:22" ht="60" x14ac:dyDescent="0.25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v>40306.927777777775</v>
      </c>
      <c r="K502">
        <v>1268255751</v>
      </c>
      <c r="L502">
        <f t="shared" si="36"/>
        <v>2010</v>
      </c>
      <c r="M502" t="str">
        <f t="shared" si="37"/>
        <v>Mar</v>
      </c>
      <c r="N502" s="13">
        <v>40247.886006944449</v>
      </c>
      <c r="O502" t="b">
        <v>0</v>
      </c>
      <c r="P502">
        <v>4</v>
      </c>
      <c r="Q502" t="b">
        <v>0</v>
      </c>
      <c r="R502" t="s">
        <v>8270</v>
      </c>
      <c r="S502" s="4">
        <f t="shared" si="35"/>
        <v>3.3076923076923075</v>
      </c>
      <c r="U502" t="str">
        <f t="shared" si="38"/>
        <v>film &amp; video</v>
      </c>
      <c r="V502" t="str">
        <f t="shared" si="39"/>
        <v>animation</v>
      </c>
    </row>
    <row r="503" spans="1:22" ht="60" x14ac:dyDescent="0.25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v>40733.234386574077</v>
      </c>
      <c r="K503">
        <v>1307597851</v>
      </c>
      <c r="L503">
        <f t="shared" si="36"/>
        <v>2011</v>
      </c>
      <c r="M503" t="str">
        <f t="shared" si="37"/>
        <v>Jun</v>
      </c>
      <c r="N503" s="13">
        <v>40703.234386574077</v>
      </c>
      <c r="O503" t="b">
        <v>0</v>
      </c>
      <c r="P503">
        <v>0</v>
      </c>
      <c r="Q503" t="b">
        <v>0</v>
      </c>
      <c r="R503" t="s">
        <v>8270</v>
      </c>
      <c r="S503" s="4">
        <f t="shared" si="35"/>
        <v>0</v>
      </c>
      <c r="U503" t="str">
        <f t="shared" si="38"/>
        <v>film &amp; video</v>
      </c>
      <c r="V503" t="str">
        <f t="shared" si="39"/>
        <v>animation</v>
      </c>
    </row>
    <row r="504" spans="1:22" ht="60" x14ac:dyDescent="0.25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v>40986.511863425927</v>
      </c>
      <c r="K504">
        <v>1329484625</v>
      </c>
      <c r="L504">
        <f t="shared" si="36"/>
        <v>2012</v>
      </c>
      <c r="M504" t="str">
        <f t="shared" si="37"/>
        <v>Feb</v>
      </c>
      <c r="N504" s="13">
        <v>40956.553530092591</v>
      </c>
      <c r="O504" t="b">
        <v>0</v>
      </c>
      <c r="P504">
        <v>4</v>
      </c>
      <c r="Q504" t="b">
        <v>0</v>
      </c>
      <c r="R504" t="s">
        <v>8270</v>
      </c>
      <c r="S504" s="4">
        <f t="shared" si="35"/>
        <v>1.1499999999999999</v>
      </c>
      <c r="U504" t="str">
        <f t="shared" si="38"/>
        <v>film &amp; video</v>
      </c>
      <c r="V504" t="str">
        <f t="shared" si="39"/>
        <v>animation</v>
      </c>
    </row>
    <row r="505" spans="1:22" ht="60" x14ac:dyDescent="0.25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v>42021.526655092588</v>
      </c>
      <c r="K505">
        <v>1418906303</v>
      </c>
      <c r="L505">
        <f t="shared" si="36"/>
        <v>2014</v>
      </c>
      <c r="M505" t="str">
        <f t="shared" si="37"/>
        <v>Dec</v>
      </c>
      <c r="N505" s="13">
        <v>41991.526655092588</v>
      </c>
      <c r="O505" t="b">
        <v>0</v>
      </c>
      <c r="P505">
        <v>9</v>
      </c>
      <c r="Q505" t="b">
        <v>0</v>
      </c>
      <c r="R505" t="s">
        <v>8270</v>
      </c>
      <c r="S505" s="4">
        <f t="shared" si="35"/>
        <v>1.7538461538461538</v>
      </c>
      <c r="U505" t="str">
        <f t="shared" si="38"/>
        <v>film &amp; video</v>
      </c>
      <c r="V505" t="str">
        <f t="shared" si="39"/>
        <v>animation</v>
      </c>
    </row>
    <row r="506" spans="1:22" ht="60" x14ac:dyDescent="0.25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v>41009.941979166666</v>
      </c>
      <c r="K506">
        <v>1328916987</v>
      </c>
      <c r="L506">
        <f t="shared" si="36"/>
        <v>2012</v>
      </c>
      <c r="M506" t="str">
        <f t="shared" si="37"/>
        <v>Feb</v>
      </c>
      <c r="N506" s="13">
        <v>40949.98364583333</v>
      </c>
      <c r="O506" t="b">
        <v>0</v>
      </c>
      <c r="P506">
        <v>5</v>
      </c>
      <c r="Q506" t="b">
        <v>0</v>
      </c>
      <c r="R506" t="s">
        <v>8270</v>
      </c>
      <c r="S506" s="4">
        <f t="shared" si="35"/>
        <v>1.3673469387755102</v>
      </c>
      <c r="U506" t="str">
        <f t="shared" si="38"/>
        <v>film &amp; video</v>
      </c>
      <c r="V506" t="str">
        <f t="shared" si="39"/>
        <v>animation</v>
      </c>
    </row>
    <row r="507" spans="1:22" ht="45" x14ac:dyDescent="0.25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v>42363.098217592589</v>
      </c>
      <c r="K507">
        <v>1447122086</v>
      </c>
      <c r="L507">
        <f t="shared" si="36"/>
        <v>2015</v>
      </c>
      <c r="M507" t="str">
        <f t="shared" si="37"/>
        <v>Nov</v>
      </c>
      <c r="N507" s="13">
        <v>42318.098217592589</v>
      </c>
      <c r="O507" t="b">
        <v>0</v>
      </c>
      <c r="P507">
        <v>14</v>
      </c>
      <c r="Q507" t="b">
        <v>0</v>
      </c>
      <c r="R507" t="s">
        <v>8270</v>
      </c>
      <c r="S507" s="4">
        <f t="shared" si="35"/>
        <v>0.43333333333333335</v>
      </c>
      <c r="U507" t="str">
        <f t="shared" si="38"/>
        <v>film &amp; video</v>
      </c>
      <c r="V507" t="str">
        <f t="shared" si="39"/>
        <v>animation</v>
      </c>
    </row>
    <row r="508" spans="1:22" ht="45" x14ac:dyDescent="0.25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v>41496.552314814813</v>
      </c>
      <c r="K508">
        <v>1373548520</v>
      </c>
      <c r="L508">
        <f t="shared" si="36"/>
        <v>2013</v>
      </c>
      <c r="M508" t="str">
        <f t="shared" si="37"/>
        <v>Jul</v>
      </c>
      <c r="N508" s="13">
        <v>41466.552314814813</v>
      </c>
      <c r="O508" t="b">
        <v>0</v>
      </c>
      <c r="P508">
        <v>1</v>
      </c>
      <c r="Q508" t="b">
        <v>0</v>
      </c>
      <c r="R508" t="s">
        <v>8270</v>
      </c>
      <c r="S508" s="4">
        <f t="shared" si="35"/>
        <v>0.125</v>
      </c>
      <c r="U508" t="str">
        <f t="shared" si="38"/>
        <v>film &amp; video</v>
      </c>
      <c r="V508" t="str">
        <f t="shared" si="39"/>
        <v>animation</v>
      </c>
    </row>
    <row r="509" spans="1:22" ht="60" x14ac:dyDescent="0.25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v>41201.958993055552</v>
      </c>
      <c r="K509">
        <v>1346799657</v>
      </c>
      <c r="L509">
        <f t="shared" si="36"/>
        <v>2012</v>
      </c>
      <c r="M509" t="str">
        <f t="shared" si="37"/>
        <v>Sep</v>
      </c>
      <c r="N509" s="13">
        <v>41156.958993055552</v>
      </c>
      <c r="O509" t="b">
        <v>0</v>
      </c>
      <c r="P509">
        <v>10</v>
      </c>
      <c r="Q509" t="b">
        <v>0</v>
      </c>
      <c r="R509" t="s">
        <v>8270</v>
      </c>
      <c r="S509" s="4">
        <f t="shared" si="35"/>
        <v>3.2</v>
      </c>
      <c r="U509" t="str">
        <f t="shared" si="38"/>
        <v>film &amp; video</v>
      </c>
      <c r="V509" t="str">
        <f t="shared" si="39"/>
        <v>animation</v>
      </c>
    </row>
    <row r="510" spans="1:22" ht="60" x14ac:dyDescent="0.25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v>41054.593055555553</v>
      </c>
      <c r="K510">
        <v>1332808501</v>
      </c>
      <c r="L510">
        <f t="shared" si="36"/>
        <v>2012</v>
      </c>
      <c r="M510" t="str">
        <f t="shared" si="37"/>
        <v>Mar</v>
      </c>
      <c r="N510" s="13">
        <v>40995.024317129632</v>
      </c>
      <c r="O510" t="b">
        <v>0</v>
      </c>
      <c r="P510">
        <v>3</v>
      </c>
      <c r="Q510" t="b">
        <v>0</v>
      </c>
      <c r="R510" t="s">
        <v>8270</v>
      </c>
      <c r="S510" s="4">
        <f t="shared" si="35"/>
        <v>0.8</v>
      </c>
      <c r="U510" t="str">
        <f t="shared" si="38"/>
        <v>film &amp; video</v>
      </c>
      <c r="V510" t="str">
        <f t="shared" si="39"/>
        <v>animation</v>
      </c>
    </row>
    <row r="511" spans="1:22" ht="45" x14ac:dyDescent="0.25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v>42183.631597222222</v>
      </c>
      <c r="K511">
        <v>1432912170</v>
      </c>
      <c r="L511">
        <f t="shared" si="36"/>
        <v>2015</v>
      </c>
      <c r="M511" t="str">
        <f t="shared" si="37"/>
        <v>May</v>
      </c>
      <c r="N511" s="13">
        <v>42153.631597222222</v>
      </c>
      <c r="O511" t="b">
        <v>0</v>
      </c>
      <c r="P511">
        <v>1</v>
      </c>
      <c r="Q511" t="b">
        <v>0</v>
      </c>
      <c r="R511" t="s">
        <v>8270</v>
      </c>
      <c r="S511" s="4">
        <f t="shared" si="35"/>
        <v>0.2</v>
      </c>
      <c r="U511" t="str">
        <f t="shared" si="38"/>
        <v>film &amp; video</v>
      </c>
      <c r="V511" t="str">
        <f t="shared" si="39"/>
        <v>animation</v>
      </c>
    </row>
    <row r="512" spans="1:22" ht="45" x14ac:dyDescent="0.25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v>42430.176377314812</v>
      </c>
      <c r="K512">
        <v>1454213639</v>
      </c>
      <c r="L512">
        <f t="shared" si="36"/>
        <v>2016</v>
      </c>
      <c r="M512" t="str">
        <f t="shared" si="37"/>
        <v>Jan</v>
      </c>
      <c r="N512" s="13">
        <v>42400.176377314812</v>
      </c>
      <c r="O512" t="b">
        <v>0</v>
      </c>
      <c r="P512">
        <v>0</v>
      </c>
      <c r="Q512" t="b">
        <v>0</v>
      </c>
      <c r="R512" t="s">
        <v>8270</v>
      </c>
      <c r="S512" s="4">
        <f t="shared" si="35"/>
        <v>0</v>
      </c>
      <c r="U512" t="str">
        <f t="shared" si="38"/>
        <v>film &amp; video</v>
      </c>
      <c r="V512" t="str">
        <f t="shared" si="39"/>
        <v>animation</v>
      </c>
    </row>
    <row r="513" spans="1:22" ht="45" x14ac:dyDescent="0.25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v>41370.261365740742</v>
      </c>
      <c r="K513">
        <v>1362640582</v>
      </c>
      <c r="L513">
        <f t="shared" si="36"/>
        <v>2013</v>
      </c>
      <c r="M513" t="str">
        <f t="shared" si="37"/>
        <v>Mar</v>
      </c>
      <c r="N513" s="13">
        <v>41340.303032407406</v>
      </c>
      <c r="O513" t="b">
        <v>0</v>
      </c>
      <c r="P513">
        <v>5</v>
      </c>
      <c r="Q513" t="b">
        <v>0</v>
      </c>
      <c r="R513" t="s">
        <v>8270</v>
      </c>
      <c r="S513" s="4">
        <f t="shared" si="35"/>
        <v>3</v>
      </c>
      <c r="U513" t="str">
        <f t="shared" si="38"/>
        <v>film &amp; video</v>
      </c>
      <c r="V513" t="str">
        <f t="shared" si="39"/>
        <v>animation</v>
      </c>
    </row>
    <row r="514" spans="1:22" ht="60" x14ac:dyDescent="0.25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v>42694.783877314811</v>
      </c>
      <c r="K514">
        <v>1475776127</v>
      </c>
      <c r="L514">
        <f t="shared" si="36"/>
        <v>2016</v>
      </c>
      <c r="M514" t="str">
        <f t="shared" si="37"/>
        <v>Oct</v>
      </c>
      <c r="N514" s="13">
        <v>42649.742210648154</v>
      </c>
      <c r="O514" t="b">
        <v>0</v>
      </c>
      <c r="P514">
        <v>2</v>
      </c>
      <c r="Q514" t="b">
        <v>0</v>
      </c>
      <c r="R514" t="s">
        <v>8270</v>
      </c>
      <c r="S514" s="4">
        <f t="shared" ref="S514:S577" si="40">E514*100/D514</f>
        <v>0.13750000000000001</v>
      </c>
      <c r="U514" t="str">
        <f t="shared" si="38"/>
        <v>film &amp; video</v>
      </c>
      <c r="V514" t="str">
        <f t="shared" si="39"/>
        <v>animation</v>
      </c>
    </row>
    <row r="515" spans="1:22" ht="45" x14ac:dyDescent="0.25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v>42597.291666666672</v>
      </c>
      <c r="K515">
        <v>1467387705</v>
      </c>
      <c r="L515">
        <f t="shared" ref="L515:L578" si="41">YEAR(N515)</f>
        <v>2016</v>
      </c>
      <c r="M515" t="str">
        <f t="shared" ref="M515:M578" si="42">TEXT(N515, "MMM")</f>
        <v>Jul</v>
      </c>
      <c r="N515" s="13">
        <v>42552.653993055559</v>
      </c>
      <c r="O515" t="b">
        <v>0</v>
      </c>
      <c r="P515">
        <v>68</v>
      </c>
      <c r="Q515" t="b">
        <v>0</v>
      </c>
      <c r="R515" t="s">
        <v>8270</v>
      </c>
      <c r="S515" s="4">
        <f t="shared" si="40"/>
        <v>13.923999999999999</v>
      </c>
      <c r="U515" t="str">
        <f t="shared" ref="U515:U578" si="43">LEFT(R515, SEARCH("/",R515,1)-1)</f>
        <v>film &amp; video</v>
      </c>
      <c r="V515" t="str">
        <f t="shared" ref="V515:V578" si="44">RIGHT(R515,LEN(R515)-SEARCH("/",R515,SEARCH("/",R515,1)))</f>
        <v>animation</v>
      </c>
    </row>
    <row r="516" spans="1:22" ht="45" x14ac:dyDescent="0.25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v>41860.613969907405</v>
      </c>
      <c r="K516">
        <v>1405003447</v>
      </c>
      <c r="L516">
        <f t="shared" si="41"/>
        <v>2014</v>
      </c>
      <c r="M516" t="str">
        <f t="shared" si="42"/>
        <v>Jul</v>
      </c>
      <c r="N516" s="13">
        <v>41830.613969907405</v>
      </c>
      <c r="O516" t="b">
        <v>0</v>
      </c>
      <c r="P516">
        <v>3</v>
      </c>
      <c r="Q516" t="b">
        <v>0</v>
      </c>
      <c r="R516" t="s">
        <v>8270</v>
      </c>
      <c r="S516" s="4">
        <f t="shared" si="40"/>
        <v>3.3333333333333335</v>
      </c>
      <c r="U516" t="str">
        <f t="shared" si="43"/>
        <v>film &amp; video</v>
      </c>
      <c r="V516" t="str">
        <f t="shared" si="44"/>
        <v>animation</v>
      </c>
    </row>
    <row r="517" spans="1:22" ht="45" x14ac:dyDescent="0.25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v>42367.490752314814</v>
      </c>
      <c r="K517">
        <v>1447933601</v>
      </c>
      <c r="L517">
        <f t="shared" si="41"/>
        <v>2015</v>
      </c>
      <c r="M517" t="str">
        <f t="shared" si="42"/>
        <v>Nov</v>
      </c>
      <c r="N517" s="13">
        <v>42327.490752314814</v>
      </c>
      <c r="O517" t="b">
        <v>0</v>
      </c>
      <c r="P517">
        <v>34</v>
      </c>
      <c r="Q517" t="b">
        <v>0</v>
      </c>
      <c r="R517" t="s">
        <v>8270</v>
      </c>
      <c r="S517" s="4">
        <f t="shared" si="40"/>
        <v>25.41340206185567</v>
      </c>
      <c r="U517" t="str">
        <f t="shared" si="43"/>
        <v>film &amp; video</v>
      </c>
      <c r="V517" t="str">
        <f t="shared" si="44"/>
        <v>animation</v>
      </c>
    </row>
    <row r="518" spans="1:22" ht="30" x14ac:dyDescent="0.25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v>42151.778703703705</v>
      </c>
      <c r="K518">
        <v>1427568080</v>
      </c>
      <c r="L518">
        <f t="shared" si="41"/>
        <v>2015</v>
      </c>
      <c r="M518" t="str">
        <f t="shared" si="42"/>
        <v>Mar</v>
      </c>
      <c r="N518" s="13">
        <v>42091.778703703705</v>
      </c>
      <c r="O518" t="b">
        <v>0</v>
      </c>
      <c r="P518">
        <v>0</v>
      </c>
      <c r="Q518" t="b">
        <v>0</v>
      </c>
      <c r="R518" t="s">
        <v>8270</v>
      </c>
      <c r="S518" s="4">
        <f t="shared" si="40"/>
        <v>0</v>
      </c>
      <c r="U518" t="str">
        <f t="shared" si="43"/>
        <v>film &amp; video</v>
      </c>
      <c r="V518" t="str">
        <f t="shared" si="44"/>
        <v>animation</v>
      </c>
    </row>
    <row r="519" spans="1:22" ht="60" x14ac:dyDescent="0.25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v>42768.615289351852</v>
      </c>
      <c r="K519">
        <v>1483454761</v>
      </c>
      <c r="L519">
        <f t="shared" si="41"/>
        <v>2017</v>
      </c>
      <c r="M519" t="str">
        <f t="shared" si="42"/>
        <v>Jan</v>
      </c>
      <c r="N519" s="13">
        <v>42738.615289351852</v>
      </c>
      <c r="O519" t="b">
        <v>0</v>
      </c>
      <c r="P519">
        <v>3</v>
      </c>
      <c r="Q519" t="b">
        <v>0</v>
      </c>
      <c r="R519" t="s">
        <v>8270</v>
      </c>
      <c r="S519" s="4">
        <f t="shared" si="40"/>
        <v>1.3666666666666667</v>
      </c>
      <c r="U519" t="str">
        <f t="shared" si="43"/>
        <v>film &amp; video</v>
      </c>
      <c r="V519" t="str">
        <f t="shared" si="44"/>
        <v>animation</v>
      </c>
    </row>
    <row r="520" spans="1:22" ht="60" x14ac:dyDescent="0.25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v>42253.615277777775</v>
      </c>
      <c r="K520">
        <v>1438958824</v>
      </c>
      <c r="L520">
        <f t="shared" si="41"/>
        <v>2015</v>
      </c>
      <c r="M520" t="str">
        <f t="shared" si="42"/>
        <v>Aug</v>
      </c>
      <c r="N520" s="13">
        <v>42223.616018518514</v>
      </c>
      <c r="O520" t="b">
        <v>0</v>
      </c>
      <c r="P520">
        <v>0</v>
      </c>
      <c r="Q520" t="b">
        <v>0</v>
      </c>
      <c r="R520" t="s">
        <v>8270</v>
      </c>
      <c r="S520" s="4">
        <f t="shared" si="40"/>
        <v>0</v>
      </c>
      <c r="U520" t="str">
        <f t="shared" si="43"/>
        <v>film &amp; video</v>
      </c>
      <c r="V520" t="str">
        <f t="shared" si="44"/>
        <v>animation</v>
      </c>
    </row>
    <row r="521" spans="1:22" ht="45" x14ac:dyDescent="0.25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v>41248.391446759262</v>
      </c>
      <c r="K521">
        <v>1352107421</v>
      </c>
      <c r="L521">
        <f t="shared" si="41"/>
        <v>2012</v>
      </c>
      <c r="M521" t="str">
        <f t="shared" si="42"/>
        <v>Nov</v>
      </c>
      <c r="N521" s="13">
        <v>41218.391446759262</v>
      </c>
      <c r="O521" t="b">
        <v>0</v>
      </c>
      <c r="P521">
        <v>70</v>
      </c>
      <c r="Q521" t="b">
        <v>0</v>
      </c>
      <c r="R521" t="s">
        <v>8270</v>
      </c>
      <c r="S521" s="4">
        <f t="shared" si="40"/>
        <v>22.881426547787683</v>
      </c>
      <c r="U521" t="str">
        <f t="shared" si="43"/>
        <v>film &amp; video</v>
      </c>
      <c r="V521" t="str">
        <f t="shared" si="44"/>
        <v>animation</v>
      </c>
    </row>
    <row r="522" spans="1:22" ht="60" x14ac:dyDescent="0.25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v>42348.702094907407</v>
      </c>
      <c r="K522">
        <v>1447174261</v>
      </c>
      <c r="L522">
        <f t="shared" si="41"/>
        <v>2015</v>
      </c>
      <c r="M522" t="str">
        <f t="shared" si="42"/>
        <v>Nov</v>
      </c>
      <c r="N522" s="13">
        <v>42318.702094907407</v>
      </c>
      <c r="O522" t="b">
        <v>0</v>
      </c>
      <c r="P522">
        <v>34</v>
      </c>
      <c r="Q522" t="b">
        <v>1</v>
      </c>
      <c r="R522" t="s">
        <v>8271</v>
      </c>
      <c r="S522" s="4">
        <f t="shared" si="40"/>
        <v>102.1</v>
      </c>
      <c r="U522" t="str">
        <f t="shared" si="43"/>
        <v>theater</v>
      </c>
      <c r="V522" t="str">
        <f t="shared" si="44"/>
        <v>plays</v>
      </c>
    </row>
    <row r="523" spans="1:22" ht="60" x14ac:dyDescent="0.25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v>42675.207638888889</v>
      </c>
      <c r="K523">
        <v>1475460819</v>
      </c>
      <c r="L523">
        <f t="shared" si="41"/>
        <v>2016</v>
      </c>
      <c r="M523" t="str">
        <f t="shared" si="42"/>
        <v>Oct</v>
      </c>
      <c r="N523" s="13">
        <v>42646.092812499999</v>
      </c>
      <c r="O523" t="b">
        <v>0</v>
      </c>
      <c r="P523">
        <v>56</v>
      </c>
      <c r="Q523" t="b">
        <v>1</v>
      </c>
      <c r="R523" t="s">
        <v>8271</v>
      </c>
      <c r="S523" s="4">
        <f t="shared" si="40"/>
        <v>104.64</v>
      </c>
      <c r="U523" t="str">
        <f t="shared" si="43"/>
        <v>theater</v>
      </c>
      <c r="V523" t="str">
        <f t="shared" si="44"/>
        <v>plays</v>
      </c>
    </row>
    <row r="524" spans="1:22" ht="45" x14ac:dyDescent="0.25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v>42449.999131944445</v>
      </c>
      <c r="K524">
        <v>1456793925</v>
      </c>
      <c r="L524">
        <f t="shared" si="41"/>
        <v>2016</v>
      </c>
      <c r="M524" t="str">
        <f t="shared" si="42"/>
        <v>Mar</v>
      </c>
      <c r="N524" s="13">
        <v>42430.040798611109</v>
      </c>
      <c r="O524" t="b">
        <v>0</v>
      </c>
      <c r="P524">
        <v>31</v>
      </c>
      <c r="Q524" t="b">
        <v>1</v>
      </c>
      <c r="R524" t="s">
        <v>8271</v>
      </c>
      <c r="S524" s="4">
        <f t="shared" si="40"/>
        <v>114.66666666666667</v>
      </c>
      <c r="U524" t="str">
        <f t="shared" si="43"/>
        <v>theater</v>
      </c>
      <c r="V524" t="str">
        <f t="shared" si="44"/>
        <v>plays</v>
      </c>
    </row>
    <row r="525" spans="1:22" ht="60" x14ac:dyDescent="0.25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v>42268.13282407407</v>
      </c>
      <c r="K525">
        <v>1440213076</v>
      </c>
      <c r="L525">
        <f t="shared" si="41"/>
        <v>2015</v>
      </c>
      <c r="M525" t="str">
        <f t="shared" si="42"/>
        <v>Aug</v>
      </c>
      <c r="N525" s="13">
        <v>42238.13282407407</v>
      </c>
      <c r="O525" t="b">
        <v>0</v>
      </c>
      <c r="P525">
        <v>84</v>
      </c>
      <c r="Q525" t="b">
        <v>1</v>
      </c>
      <c r="R525" t="s">
        <v>8271</v>
      </c>
      <c r="S525" s="4">
        <f t="shared" si="40"/>
        <v>120.6</v>
      </c>
      <c r="U525" t="str">
        <f t="shared" si="43"/>
        <v>theater</v>
      </c>
      <c r="V525" t="str">
        <f t="shared" si="44"/>
        <v>plays</v>
      </c>
    </row>
    <row r="526" spans="1:22" ht="60" x14ac:dyDescent="0.25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v>42522.717233796298</v>
      </c>
      <c r="K526">
        <v>1462209169</v>
      </c>
      <c r="L526">
        <f t="shared" si="41"/>
        <v>2016</v>
      </c>
      <c r="M526" t="str">
        <f t="shared" si="42"/>
        <v>May</v>
      </c>
      <c r="N526" s="13">
        <v>42492.717233796298</v>
      </c>
      <c r="O526" t="b">
        <v>0</v>
      </c>
      <c r="P526">
        <v>130</v>
      </c>
      <c r="Q526" t="b">
        <v>1</v>
      </c>
      <c r="R526" t="s">
        <v>8271</v>
      </c>
      <c r="S526" s="4">
        <f t="shared" si="40"/>
        <v>108.67285714285714</v>
      </c>
      <c r="U526" t="str">
        <f t="shared" si="43"/>
        <v>theater</v>
      </c>
      <c r="V526" t="str">
        <f t="shared" si="44"/>
        <v>plays</v>
      </c>
    </row>
    <row r="527" spans="1:22" ht="60" x14ac:dyDescent="0.25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v>41895.400937500002</v>
      </c>
      <c r="K527">
        <v>1406713041</v>
      </c>
      <c r="L527">
        <f t="shared" si="41"/>
        <v>2014</v>
      </c>
      <c r="M527" t="str">
        <f t="shared" si="42"/>
        <v>Jul</v>
      </c>
      <c r="N527" s="13">
        <v>41850.400937500002</v>
      </c>
      <c r="O527" t="b">
        <v>0</v>
      </c>
      <c r="P527">
        <v>12</v>
      </c>
      <c r="Q527" t="b">
        <v>1</v>
      </c>
      <c r="R527" t="s">
        <v>8271</v>
      </c>
      <c r="S527" s="4">
        <f t="shared" si="40"/>
        <v>100</v>
      </c>
      <c r="U527" t="str">
        <f t="shared" si="43"/>
        <v>theater</v>
      </c>
      <c r="V527" t="str">
        <f t="shared" si="44"/>
        <v>plays</v>
      </c>
    </row>
    <row r="528" spans="1:22" ht="45" x14ac:dyDescent="0.25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v>42223.708333333328</v>
      </c>
      <c r="K528">
        <v>1436278344</v>
      </c>
      <c r="L528">
        <f t="shared" si="41"/>
        <v>2015</v>
      </c>
      <c r="M528" t="str">
        <f t="shared" si="42"/>
        <v>Jul</v>
      </c>
      <c r="N528" s="13">
        <v>42192.591944444444</v>
      </c>
      <c r="O528" t="b">
        <v>0</v>
      </c>
      <c r="P528">
        <v>23</v>
      </c>
      <c r="Q528" t="b">
        <v>1</v>
      </c>
      <c r="R528" t="s">
        <v>8271</v>
      </c>
      <c r="S528" s="4">
        <f t="shared" si="40"/>
        <v>114</v>
      </c>
      <c r="U528" t="str">
        <f t="shared" si="43"/>
        <v>theater</v>
      </c>
      <c r="V528" t="str">
        <f t="shared" si="44"/>
        <v>plays</v>
      </c>
    </row>
    <row r="529" spans="1:22" ht="60" x14ac:dyDescent="0.25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v>42783.670138888891</v>
      </c>
      <c r="K529">
        <v>1484715366</v>
      </c>
      <c r="L529">
        <f t="shared" si="41"/>
        <v>2017</v>
      </c>
      <c r="M529" t="str">
        <f t="shared" si="42"/>
        <v>Jan</v>
      </c>
      <c r="N529" s="13">
        <v>42753.205625000002</v>
      </c>
      <c r="O529" t="b">
        <v>0</v>
      </c>
      <c r="P529">
        <v>158</v>
      </c>
      <c r="Q529" t="b">
        <v>1</v>
      </c>
      <c r="R529" t="s">
        <v>8271</v>
      </c>
      <c r="S529" s="4">
        <f t="shared" si="40"/>
        <v>100.85</v>
      </c>
      <c r="U529" t="str">
        <f t="shared" si="43"/>
        <v>theater</v>
      </c>
      <c r="V529" t="str">
        <f t="shared" si="44"/>
        <v>plays</v>
      </c>
    </row>
    <row r="530" spans="1:22" ht="30" x14ac:dyDescent="0.25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v>42176.888888888891</v>
      </c>
      <c r="K530">
        <v>1433109907</v>
      </c>
      <c r="L530">
        <f t="shared" si="41"/>
        <v>2015</v>
      </c>
      <c r="M530" t="str">
        <f t="shared" si="42"/>
        <v>May</v>
      </c>
      <c r="N530" s="13">
        <v>42155.920219907406</v>
      </c>
      <c r="O530" t="b">
        <v>0</v>
      </c>
      <c r="P530">
        <v>30</v>
      </c>
      <c r="Q530" t="b">
        <v>1</v>
      </c>
      <c r="R530" t="s">
        <v>8271</v>
      </c>
      <c r="S530" s="4">
        <f t="shared" si="40"/>
        <v>115.65217391304348</v>
      </c>
      <c r="U530" t="str">
        <f t="shared" si="43"/>
        <v>theater</v>
      </c>
      <c r="V530" t="str">
        <f t="shared" si="44"/>
        <v>plays</v>
      </c>
    </row>
    <row r="531" spans="1:22" ht="60" x14ac:dyDescent="0.25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v>42746.208333333328</v>
      </c>
      <c r="K531">
        <v>1482281094</v>
      </c>
      <c r="L531">
        <f t="shared" si="41"/>
        <v>2016</v>
      </c>
      <c r="M531" t="str">
        <f t="shared" si="42"/>
        <v>Dec</v>
      </c>
      <c r="N531" s="13">
        <v>42725.031180555554</v>
      </c>
      <c r="O531" t="b">
        <v>0</v>
      </c>
      <c r="P531">
        <v>18</v>
      </c>
      <c r="Q531" t="b">
        <v>1</v>
      </c>
      <c r="R531" t="s">
        <v>8271</v>
      </c>
      <c r="S531" s="4">
        <f t="shared" si="40"/>
        <v>130.41666666666666</v>
      </c>
      <c r="U531" t="str">
        <f t="shared" si="43"/>
        <v>theater</v>
      </c>
      <c r="V531" t="str">
        <f t="shared" si="44"/>
        <v>plays</v>
      </c>
    </row>
    <row r="532" spans="1:22" ht="60" x14ac:dyDescent="0.25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v>42179.083333333328</v>
      </c>
      <c r="K532">
        <v>1433254268</v>
      </c>
      <c r="L532">
        <f t="shared" si="41"/>
        <v>2015</v>
      </c>
      <c r="M532" t="str">
        <f t="shared" si="42"/>
        <v>Jun</v>
      </c>
      <c r="N532" s="13">
        <v>42157.591064814813</v>
      </c>
      <c r="O532" t="b">
        <v>0</v>
      </c>
      <c r="P532">
        <v>29</v>
      </c>
      <c r="Q532" t="b">
        <v>1</v>
      </c>
      <c r="R532" t="s">
        <v>8271</v>
      </c>
      <c r="S532" s="4">
        <f t="shared" si="40"/>
        <v>107.7826725403818</v>
      </c>
      <c r="U532" t="str">
        <f t="shared" si="43"/>
        <v>theater</v>
      </c>
      <c r="V532" t="str">
        <f t="shared" si="44"/>
        <v>plays</v>
      </c>
    </row>
    <row r="533" spans="1:22" ht="60" x14ac:dyDescent="0.25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v>42721.290972222225</v>
      </c>
      <c r="K533">
        <v>1478050429</v>
      </c>
      <c r="L533">
        <f t="shared" si="41"/>
        <v>2016</v>
      </c>
      <c r="M533" t="str">
        <f t="shared" si="42"/>
        <v>Nov</v>
      </c>
      <c r="N533" s="13">
        <v>42676.065150462964</v>
      </c>
      <c r="O533" t="b">
        <v>0</v>
      </c>
      <c r="P533">
        <v>31</v>
      </c>
      <c r="Q533" t="b">
        <v>1</v>
      </c>
      <c r="R533" t="s">
        <v>8271</v>
      </c>
      <c r="S533" s="4">
        <f t="shared" si="40"/>
        <v>100</v>
      </c>
      <c r="U533" t="str">
        <f t="shared" si="43"/>
        <v>theater</v>
      </c>
      <c r="V533" t="str">
        <f t="shared" si="44"/>
        <v>plays</v>
      </c>
    </row>
    <row r="534" spans="1:22" ht="60" x14ac:dyDescent="0.25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v>42503.007037037038</v>
      </c>
      <c r="K534">
        <v>1460506208</v>
      </c>
      <c r="L534">
        <f t="shared" si="41"/>
        <v>2016</v>
      </c>
      <c r="M534" t="str">
        <f t="shared" si="42"/>
        <v>Apr</v>
      </c>
      <c r="N534" s="13">
        <v>42473.007037037038</v>
      </c>
      <c r="O534" t="b">
        <v>0</v>
      </c>
      <c r="P534">
        <v>173</v>
      </c>
      <c r="Q534" t="b">
        <v>1</v>
      </c>
      <c r="R534" t="s">
        <v>8271</v>
      </c>
      <c r="S534" s="4">
        <f t="shared" si="40"/>
        <v>123.25</v>
      </c>
      <c r="U534" t="str">
        <f t="shared" si="43"/>
        <v>theater</v>
      </c>
      <c r="V534" t="str">
        <f t="shared" si="44"/>
        <v>plays</v>
      </c>
    </row>
    <row r="535" spans="1:22" ht="60" x14ac:dyDescent="0.25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v>42506.43478009259</v>
      </c>
      <c r="K535">
        <v>1461320765</v>
      </c>
      <c r="L535">
        <f t="shared" si="41"/>
        <v>2016</v>
      </c>
      <c r="M535" t="str">
        <f t="shared" si="42"/>
        <v>Apr</v>
      </c>
      <c r="N535" s="13">
        <v>42482.43478009259</v>
      </c>
      <c r="O535" t="b">
        <v>0</v>
      </c>
      <c r="P535">
        <v>17</v>
      </c>
      <c r="Q535" t="b">
        <v>1</v>
      </c>
      <c r="R535" t="s">
        <v>8271</v>
      </c>
      <c r="S535" s="4">
        <f t="shared" si="40"/>
        <v>100.2</v>
      </c>
      <c r="U535" t="str">
        <f t="shared" si="43"/>
        <v>theater</v>
      </c>
      <c r="V535" t="str">
        <f t="shared" si="44"/>
        <v>plays</v>
      </c>
    </row>
    <row r="536" spans="1:22" ht="60" x14ac:dyDescent="0.25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v>42309.958333333328</v>
      </c>
      <c r="K536">
        <v>1443036470</v>
      </c>
      <c r="L536">
        <f t="shared" si="41"/>
        <v>2015</v>
      </c>
      <c r="M536" t="str">
        <f t="shared" si="42"/>
        <v>Sep</v>
      </c>
      <c r="N536" s="13">
        <v>42270.810995370368</v>
      </c>
      <c r="O536" t="b">
        <v>0</v>
      </c>
      <c r="P536">
        <v>48</v>
      </c>
      <c r="Q536" t="b">
        <v>1</v>
      </c>
      <c r="R536" t="s">
        <v>8271</v>
      </c>
      <c r="S536" s="4">
        <f t="shared" si="40"/>
        <v>104.66666666666667</v>
      </c>
      <c r="U536" t="str">
        <f t="shared" si="43"/>
        <v>theater</v>
      </c>
      <c r="V536" t="str">
        <f t="shared" si="44"/>
        <v>plays</v>
      </c>
    </row>
    <row r="537" spans="1:22" ht="45" x14ac:dyDescent="0.25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v>42741.545196759253</v>
      </c>
      <c r="K537">
        <v>1481115905</v>
      </c>
      <c r="L537">
        <f t="shared" si="41"/>
        <v>2016</v>
      </c>
      <c r="M537" t="str">
        <f t="shared" si="42"/>
        <v>Dec</v>
      </c>
      <c r="N537" s="13">
        <v>42711.545196759253</v>
      </c>
      <c r="O537" t="b">
        <v>0</v>
      </c>
      <c r="P537">
        <v>59</v>
      </c>
      <c r="Q537" t="b">
        <v>1</v>
      </c>
      <c r="R537" t="s">
        <v>8271</v>
      </c>
      <c r="S537" s="4">
        <f t="shared" si="40"/>
        <v>102.5</v>
      </c>
      <c r="U537" t="str">
        <f t="shared" si="43"/>
        <v>theater</v>
      </c>
      <c r="V537" t="str">
        <f t="shared" si="44"/>
        <v>plays</v>
      </c>
    </row>
    <row r="538" spans="1:22" ht="60" x14ac:dyDescent="0.25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v>42219.75</v>
      </c>
      <c r="K538">
        <v>1435133807</v>
      </c>
      <c r="L538">
        <f t="shared" si="41"/>
        <v>2015</v>
      </c>
      <c r="M538" t="str">
        <f t="shared" si="42"/>
        <v>Jun</v>
      </c>
      <c r="N538" s="13">
        <v>42179.344988425932</v>
      </c>
      <c r="O538" t="b">
        <v>0</v>
      </c>
      <c r="P538">
        <v>39</v>
      </c>
      <c r="Q538" t="b">
        <v>1</v>
      </c>
      <c r="R538" t="s">
        <v>8271</v>
      </c>
      <c r="S538" s="4">
        <f t="shared" si="40"/>
        <v>118.25757575757575</v>
      </c>
      <c r="U538" t="str">
        <f t="shared" si="43"/>
        <v>theater</v>
      </c>
      <c r="V538" t="str">
        <f t="shared" si="44"/>
        <v>plays</v>
      </c>
    </row>
    <row r="539" spans="1:22" ht="60" x14ac:dyDescent="0.25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v>42312.810081018513</v>
      </c>
      <c r="K539">
        <v>1444069591</v>
      </c>
      <c r="L539">
        <f t="shared" si="41"/>
        <v>2015</v>
      </c>
      <c r="M539" t="str">
        <f t="shared" si="42"/>
        <v>Oct</v>
      </c>
      <c r="N539" s="13">
        <v>42282.768414351856</v>
      </c>
      <c r="O539" t="b">
        <v>0</v>
      </c>
      <c r="P539">
        <v>59</v>
      </c>
      <c r="Q539" t="b">
        <v>1</v>
      </c>
      <c r="R539" t="s">
        <v>8271</v>
      </c>
      <c r="S539" s="4">
        <f t="shared" si="40"/>
        <v>120.5</v>
      </c>
      <c r="U539" t="str">
        <f t="shared" si="43"/>
        <v>theater</v>
      </c>
      <c r="V539" t="str">
        <f t="shared" si="44"/>
        <v>plays</v>
      </c>
    </row>
    <row r="540" spans="1:22" ht="60" x14ac:dyDescent="0.25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v>42503.794710648144</v>
      </c>
      <c r="K540">
        <v>1460574263</v>
      </c>
      <c r="L540">
        <f t="shared" si="41"/>
        <v>2016</v>
      </c>
      <c r="M540" t="str">
        <f t="shared" si="42"/>
        <v>Apr</v>
      </c>
      <c r="N540" s="13">
        <v>42473.794710648144</v>
      </c>
      <c r="O540" t="b">
        <v>0</v>
      </c>
      <c r="P540">
        <v>60</v>
      </c>
      <c r="Q540" t="b">
        <v>1</v>
      </c>
      <c r="R540" t="s">
        <v>8271</v>
      </c>
      <c r="S540" s="4">
        <f t="shared" si="40"/>
        <v>302.42</v>
      </c>
      <c r="U540" t="str">
        <f t="shared" si="43"/>
        <v>theater</v>
      </c>
      <c r="V540" t="str">
        <f t="shared" si="44"/>
        <v>plays</v>
      </c>
    </row>
    <row r="541" spans="1:22" ht="45" x14ac:dyDescent="0.25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v>42556.049849537041</v>
      </c>
      <c r="K541">
        <v>1465866707</v>
      </c>
      <c r="L541">
        <f t="shared" si="41"/>
        <v>2016</v>
      </c>
      <c r="M541" t="str">
        <f t="shared" si="42"/>
        <v>Jun</v>
      </c>
      <c r="N541" s="13">
        <v>42535.049849537041</v>
      </c>
      <c r="O541" t="b">
        <v>0</v>
      </c>
      <c r="P541">
        <v>20</v>
      </c>
      <c r="Q541" t="b">
        <v>1</v>
      </c>
      <c r="R541" t="s">
        <v>8271</v>
      </c>
      <c r="S541" s="4">
        <f t="shared" si="40"/>
        <v>100.64400000000001</v>
      </c>
      <c r="U541" t="str">
        <f t="shared" si="43"/>
        <v>theater</v>
      </c>
      <c r="V541" t="str">
        <f t="shared" si="44"/>
        <v>plays</v>
      </c>
    </row>
    <row r="542" spans="1:22" ht="60" x14ac:dyDescent="0.25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v>42039.817199074074</v>
      </c>
      <c r="K542">
        <v>1420486606</v>
      </c>
      <c r="L542">
        <f t="shared" si="41"/>
        <v>2015</v>
      </c>
      <c r="M542" t="str">
        <f t="shared" si="42"/>
        <v>Jan</v>
      </c>
      <c r="N542" s="13">
        <v>42009.817199074074</v>
      </c>
      <c r="O542" t="b">
        <v>0</v>
      </c>
      <c r="P542">
        <v>1</v>
      </c>
      <c r="Q542" t="b">
        <v>0</v>
      </c>
      <c r="R542" t="s">
        <v>8272</v>
      </c>
      <c r="S542" s="4">
        <f t="shared" si="40"/>
        <v>6.6666666666666671E-3</v>
      </c>
      <c r="U542" t="str">
        <f t="shared" si="43"/>
        <v>technology</v>
      </c>
      <c r="V542" t="str">
        <f t="shared" si="44"/>
        <v>web</v>
      </c>
    </row>
    <row r="543" spans="1:22" ht="45" x14ac:dyDescent="0.25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v>42306.046689814815</v>
      </c>
      <c r="K543">
        <v>1443488834</v>
      </c>
      <c r="L543">
        <f t="shared" si="41"/>
        <v>2015</v>
      </c>
      <c r="M543" t="str">
        <f t="shared" si="42"/>
        <v>Sep</v>
      </c>
      <c r="N543" s="13">
        <v>42276.046689814815</v>
      </c>
      <c r="O543" t="b">
        <v>0</v>
      </c>
      <c r="P543">
        <v>1</v>
      </c>
      <c r="Q543" t="b">
        <v>0</v>
      </c>
      <c r="R543" t="s">
        <v>8272</v>
      </c>
      <c r="S543" s="4">
        <f t="shared" si="40"/>
        <v>0.55555555555555558</v>
      </c>
      <c r="U543" t="str">
        <f t="shared" si="43"/>
        <v>technology</v>
      </c>
      <c r="V543" t="str">
        <f t="shared" si="44"/>
        <v>web</v>
      </c>
    </row>
    <row r="544" spans="1:22" ht="45" x14ac:dyDescent="0.25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v>42493.695787037039</v>
      </c>
      <c r="K544">
        <v>1457113316</v>
      </c>
      <c r="L544">
        <f t="shared" si="41"/>
        <v>2016</v>
      </c>
      <c r="M544" t="str">
        <f t="shared" si="42"/>
        <v>Mar</v>
      </c>
      <c r="N544" s="13">
        <v>42433.737453703703</v>
      </c>
      <c r="O544" t="b">
        <v>0</v>
      </c>
      <c r="P544">
        <v>1</v>
      </c>
      <c r="Q544" t="b">
        <v>0</v>
      </c>
      <c r="R544" t="s">
        <v>8272</v>
      </c>
      <c r="S544" s="4">
        <f t="shared" si="40"/>
        <v>4.0000000000000002E-4</v>
      </c>
      <c r="U544" t="str">
        <f t="shared" si="43"/>
        <v>technology</v>
      </c>
      <c r="V544" t="str">
        <f t="shared" si="44"/>
        <v>web</v>
      </c>
    </row>
    <row r="545" spans="1:22" ht="60" x14ac:dyDescent="0.25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v>41944.092152777775</v>
      </c>
      <c r="K545">
        <v>1412215962</v>
      </c>
      <c r="L545">
        <f t="shared" si="41"/>
        <v>2014</v>
      </c>
      <c r="M545" t="str">
        <f t="shared" si="42"/>
        <v>Oct</v>
      </c>
      <c r="N545" s="13">
        <v>41914.092152777775</v>
      </c>
      <c r="O545" t="b">
        <v>0</v>
      </c>
      <c r="P545">
        <v>2</v>
      </c>
      <c r="Q545" t="b">
        <v>0</v>
      </c>
      <c r="R545" t="s">
        <v>8272</v>
      </c>
      <c r="S545" s="4">
        <f t="shared" si="40"/>
        <v>0.31818181818181818</v>
      </c>
      <c r="U545" t="str">
        <f t="shared" si="43"/>
        <v>technology</v>
      </c>
      <c r="V545" t="str">
        <f t="shared" si="44"/>
        <v>web</v>
      </c>
    </row>
    <row r="546" spans="1:22" ht="60" x14ac:dyDescent="0.25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v>42555.656944444447</v>
      </c>
      <c r="K546">
        <v>1465055160</v>
      </c>
      <c r="L546">
        <f t="shared" si="41"/>
        <v>2016</v>
      </c>
      <c r="M546" t="str">
        <f t="shared" si="42"/>
        <v>Jun</v>
      </c>
      <c r="N546" s="13">
        <v>42525.656944444447</v>
      </c>
      <c r="O546" t="b">
        <v>0</v>
      </c>
      <c r="P546">
        <v>2</v>
      </c>
      <c r="Q546" t="b">
        <v>0</v>
      </c>
      <c r="R546" t="s">
        <v>8272</v>
      </c>
      <c r="S546" s="4">
        <f t="shared" si="40"/>
        <v>1.2</v>
      </c>
      <c r="U546" t="str">
        <f t="shared" si="43"/>
        <v>technology</v>
      </c>
      <c r="V546" t="str">
        <f t="shared" si="44"/>
        <v>web</v>
      </c>
    </row>
    <row r="547" spans="1:22" ht="60" x14ac:dyDescent="0.25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v>42323.634131944447</v>
      </c>
      <c r="K547">
        <v>1444140789</v>
      </c>
      <c r="L547">
        <f t="shared" si="41"/>
        <v>2015</v>
      </c>
      <c r="M547" t="str">
        <f t="shared" si="42"/>
        <v>Oct</v>
      </c>
      <c r="N547" s="13">
        <v>42283.592465277776</v>
      </c>
      <c r="O547" t="b">
        <v>0</v>
      </c>
      <c r="P547">
        <v>34</v>
      </c>
      <c r="Q547" t="b">
        <v>0</v>
      </c>
      <c r="R547" t="s">
        <v>8272</v>
      </c>
      <c r="S547" s="4">
        <f t="shared" si="40"/>
        <v>27.384</v>
      </c>
      <c r="U547" t="str">
        <f t="shared" si="43"/>
        <v>technology</v>
      </c>
      <c r="V547" t="str">
        <f t="shared" si="44"/>
        <v>web</v>
      </c>
    </row>
    <row r="548" spans="1:22" ht="60" x14ac:dyDescent="0.25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v>42294.667997685188</v>
      </c>
      <c r="K548">
        <v>1441209715</v>
      </c>
      <c r="L548">
        <f t="shared" si="41"/>
        <v>2015</v>
      </c>
      <c r="M548" t="str">
        <f t="shared" si="42"/>
        <v>Sep</v>
      </c>
      <c r="N548" s="13">
        <v>42249.667997685188</v>
      </c>
      <c r="O548" t="b">
        <v>0</v>
      </c>
      <c r="P548">
        <v>2</v>
      </c>
      <c r="Q548" t="b">
        <v>0</v>
      </c>
      <c r="R548" t="s">
        <v>8272</v>
      </c>
      <c r="S548" s="4">
        <f t="shared" si="40"/>
        <v>8.666666666666667E-2</v>
      </c>
      <c r="U548" t="str">
        <f t="shared" si="43"/>
        <v>technology</v>
      </c>
      <c r="V548" t="str">
        <f t="shared" si="44"/>
        <v>web</v>
      </c>
    </row>
    <row r="549" spans="1:22" ht="60" x14ac:dyDescent="0.25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v>42410.696342592593</v>
      </c>
      <c r="K549">
        <v>1452530564</v>
      </c>
      <c r="L549">
        <f t="shared" si="41"/>
        <v>2016</v>
      </c>
      <c r="M549" t="str">
        <f t="shared" si="42"/>
        <v>Jan</v>
      </c>
      <c r="N549" s="13">
        <v>42380.696342592593</v>
      </c>
      <c r="O549" t="b">
        <v>0</v>
      </c>
      <c r="P549">
        <v>0</v>
      </c>
      <c r="Q549" t="b">
        <v>0</v>
      </c>
      <c r="R549" t="s">
        <v>8272</v>
      </c>
      <c r="S549" s="4">
        <f t="shared" si="40"/>
        <v>0</v>
      </c>
      <c r="U549" t="str">
        <f t="shared" si="43"/>
        <v>technology</v>
      </c>
      <c r="V549" t="str">
        <f t="shared" si="44"/>
        <v>web</v>
      </c>
    </row>
    <row r="550" spans="1:22" ht="45" x14ac:dyDescent="0.25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v>42306.903333333335</v>
      </c>
      <c r="K550">
        <v>1443562848</v>
      </c>
      <c r="L550">
        <f t="shared" si="41"/>
        <v>2015</v>
      </c>
      <c r="M550" t="str">
        <f t="shared" si="42"/>
        <v>Sep</v>
      </c>
      <c r="N550" s="13">
        <v>42276.903333333335</v>
      </c>
      <c r="O550" t="b">
        <v>0</v>
      </c>
      <c r="P550">
        <v>1</v>
      </c>
      <c r="Q550" t="b">
        <v>0</v>
      </c>
      <c r="R550" t="s">
        <v>8272</v>
      </c>
      <c r="S550" s="4">
        <f t="shared" si="40"/>
        <v>0.09</v>
      </c>
      <c r="U550" t="str">
        <f t="shared" si="43"/>
        <v>technology</v>
      </c>
      <c r="V550" t="str">
        <f t="shared" si="44"/>
        <v>web</v>
      </c>
    </row>
    <row r="551" spans="1:22" ht="60" x14ac:dyDescent="0.25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v>42193.636828703704</v>
      </c>
      <c r="K551">
        <v>1433776622</v>
      </c>
      <c r="L551">
        <f t="shared" si="41"/>
        <v>2015</v>
      </c>
      <c r="M551" t="str">
        <f t="shared" si="42"/>
        <v>Jun</v>
      </c>
      <c r="N551" s="13">
        <v>42163.636828703704</v>
      </c>
      <c r="O551" t="b">
        <v>0</v>
      </c>
      <c r="P551">
        <v>8</v>
      </c>
      <c r="Q551" t="b">
        <v>0</v>
      </c>
      <c r="R551" t="s">
        <v>8272</v>
      </c>
      <c r="S551" s="4">
        <f t="shared" si="40"/>
        <v>2.72</v>
      </c>
      <c r="U551" t="str">
        <f t="shared" si="43"/>
        <v>technology</v>
      </c>
      <c r="V551" t="str">
        <f t="shared" si="44"/>
        <v>web</v>
      </c>
    </row>
    <row r="552" spans="1:22" ht="60" x14ac:dyDescent="0.25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v>42766.208333333328</v>
      </c>
      <c r="K552">
        <v>1484756245</v>
      </c>
      <c r="L552">
        <f t="shared" si="41"/>
        <v>2017</v>
      </c>
      <c r="M552" t="str">
        <f t="shared" si="42"/>
        <v>Jan</v>
      </c>
      <c r="N552" s="13">
        <v>42753.678761574076</v>
      </c>
      <c r="O552" t="b">
        <v>0</v>
      </c>
      <c r="P552">
        <v>4</v>
      </c>
      <c r="Q552" t="b">
        <v>0</v>
      </c>
      <c r="R552" t="s">
        <v>8272</v>
      </c>
      <c r="S552" s="4">
        <f t="shared" si="40"/>
        <v>0.7</v>
      </c>
      <c r="U552" t="str">
        <f t="shared" si="43"/>
        <v>technology</v>
      </c>
      <c r="V552" t="str">
        <f t="shared" si="44"/>
        <v>web</v>
      </c>
    </row>
    <row r="553" spans="1:22" ht="60" x14ac:dyDescent="0.25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v>42217.745138888888</v>
      </c>
      <c r="K553">
        <v>1434609424</v>
      </c>
      <c r="L553">
        <f t="shared" si="41"/>
        <v>2015</v>
      </c>
      <c r="M553" t="str">
        <f t="shared" si="42"/>
        <v>Jun</v>
      </c>
      <c r="N553" s="13">
        <v>42173.275740740741</v>
      </c>
      <c r="O553" t="b">
        <v>0</v>
      </c>
      <c r="P553">
        <v>28</v>
      </c>
      <c r="Q553" t="b">
        <v>0</v>
      </c>
      <c r="R553" t="s">
        <v>8272</v>
      </c>
      <c r="S553" s="4">
        <f t="shared" si="40"/>
        <v>5.0413333333333332</v>
      </c>
      <c r="U553" t="str">
        <f t="shared" si="43"/>
        <v>technology</v>
      </c>
      <c r="V553" t="str">
        <f t="shared" si="44"/>
        <v>web</v>
      </c>
    </row>
    <row r="554" spans="1:22" ht="45" x14ac:dyDescent="0.25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v>42378.616851851853</v>
      </c>
      <c r="K554">
        <v>1447166896</v>
      </c>
      <c r="L554">
        <f t="shared" si="41"/>
        <v>2015</v>
      </c>
      <c r="M554" t="str">
        <f t="shared" si="42"/>
        <v>Nov</v>
      </c>
      <c r="N554" s="13">
        <v>42318.616851851853</v>
      </c>
      <c r="O554" t="b">
        <v>0</v>
      </c>
      <c r="P554">
        <v>0</v>
      </c>
      <c r="Q554" t="b">
        <v>0</v>
      </c>
      <c r="R554" t="s">
        <v>8272</v>
      </c>
      <c r="S554" s="4">
        <f t="shared" si="40"/>
        <v>0</v>
      </c>
      <c r="U554" t="str">
        <f t="shared" si="43"/>
        <v>technology</v>
      </c>
      <c r="V554" t="str">
        <f t="shared" si="44"/>
        <v>web</v>
      </c>
    </row>
    <row r="555" spans="1:22" ht="45" x14ac:dyDescent="0.25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v>41957.761469907404</v>
      </c>
      <c r="K555">
        <v>1413393391</v>
      </c>
      <c r="L555">
        <f t="shared" si="41"/>
        <v>2014</v>
      </c>
      <c r="M555" t="str">
        <f t="shared" si="42"/>
        <v>Oct</v>
      </c>
      <c r="N555" s="13">
        <v>41927.71980324074</v>
      </c>
      <c r="O555" t="b">
        <v>0</v>
      </c>
      <c r="P555">
        <v>6</v>
      </c>
      <c r="Q555" t="b">
        <v>0</v>
      </c>
      <c r="R555" t="s">
        <v>8272</v>
      </c>
      <c r="S555" s="4">
        <f t="shared" si="40"/>
        <v>0.49199999999999999</v>
      </c>
      <c r="U555" t="str">
        <f t="shared" si="43"/>
        <v>technology</v>
      </c>
      <c r="V555" t="str">
        <f t="shared" si="44"/>
        <v>web</v>
      </c>
    </row>
    <row r="556" spans="1:22" ht="60" x14ac:dyDescent="0.25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v>41931.684861111113</v>
      </c>
      <c r="K556">
        <v>1411143972</v>
      </c>
      <c r="L556">
        <f t="shared" si="41"/>
        <v>2014</v>
      </c>
      <c r="M556" t="str">
        <f t="shared" si="42"/>
        <v>Sep</v>
      </c>
      <c r="N556" s="13">
        <v>41901.684861111113</v>
      </c>
      <c r="O556" t="b">
        <v>0</v>
      </c>
      <c r="P556">
        <v>22</v>
      </c>
      <c r="Q556" t="b">
        <v>0</v>
      </c>
      <c r="R556" t="s">
        <v>8272</v>
      </c>
      <c r="S556" s="4">
        <f t="shared" si="40"/>
        <v>36.589147286821706</v>
      </c>
      <c r="U556" t="str">
        <f t="shared" si="43"/>
        <v>technology</v>
      </c>
      <c r="V556" t="str">
        <f t="shared" si="44"/>
        <v>web</v>
      </c>
    </row>
    <row r="557" spans="1:22" ht="60" x14ac:dyDescent="0.25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v>42533.353506944448</v>
      </c>
      <c r="K557">
        <v>1463128143</v>
      </c>
      <c r="L557">
        <f t="shared" si="41"/>
        <v>2016</v>
      </c>
      <c r="M557" t="str">
        <f t="shared" si="42"/>
        <v>May</v>
      </c>
      <c r="N557" s="13">
        <v>42503.353506944448</v>
      </c>
      <c r="O557" t="b">
        <v>0</v>
      </c>
      <c r="P557">
        <v>0</v>
      </c>
      <c r="Q557" t="b">
        <v>0</v>
      </c>
      <c r="R557" t="s">
        <v>8272</v>
      </c>
      <c r="S557" s="4">
        <f t="shared" si="40"/>
        <v>0</v>
      </c>
      <c r="U557" t="str">
        <f t="shared" si="43"/>
        <v>technology</v>
      </c>
      <c r="V557" t="str">
        <f t="shared" si="44"/>
        <v>web</v>
      </c>
    </row>
    <row r="558" spans="1:22" ht="30" x14ac:dyDescent="0.25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v>42375.860150462962</v>
      </c>
      <c r="K558">
        <v>1449520717</v>
      </c>
      <c r="L558">
        <f t="shared" si="41"/>
        <v>2015</v>
      </c>
      <c r="M558" t="str">
        <f t="shared" si="42"/>
        <v>Dec</v>
      </c>
      <c r="N558" s="13">
        <v>42345.860150462962</v>
      </c>
      <c r="O558" t="b">
        <v>0</v>
      </c>
      <c r="P558">
        <v>1</v>
      </c>
      <c r="Q558" t="b">
        <v>0</v>
      </c>
      <c r="R558" t="s">
        <v>8272</v>
      </c>
      <c r="S558" s="4">
        <f t="shared" si="40"/>
        <v>2.5</v>
      </c>
      <c r="U558" t="str">
        <f t="shared" si="43"/>
        <v>technology</v>
      </c>
      <c r="V558" t="str">
        <f t="shared" si="44"/>
        <v>web</v>
      </c>
    </row>
    <row r="559" spans="1:22" ht="60" x14ac:dyDescent="0.25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v>42706.983831018515</v>
      </c>
      <c r="K559">
        <v>1478126203</v>
      </c>
      <c r="L559">
        <f t="shared" si="41"/>
        <v>2016</v>
      </c>
      <c r="M559" t="str">
        <f t="shared" si="42"/>
        <v>Nov</v>
      </c>
      <c r="N559" s="13">
        <v>42676.942164351851</v>
      </c>
      <c r="O559" t="b">
        <v>0</v>
      </c>
      <c r="P559">
        <v>20</v>
      </c>
      <c r="Q559" t="b">
        <v>0</v>
      </c>
      <c r="R559" t="s">
        <v>8272</v>
      </c>
      <c r="S559" s="4">
        <f t="shared" si="40"/>
        <v>0.91066666666666662</v>
      </c>
      <c r="U559" t="str">
        <f t="shared" si="43"/>
        <v>technology</v>
      </c>
      <c r="V559" t="str">
        <f t="shared" si="44"/>
        <v>web</v>
      </c>
    </row>
    <row r="560" spans="1:22" ht="60" x14ac:dyDescent="0.25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v>42087.841493055559</v>
      </c>
      <c r="K560">
        <v>1424639505</v>
      </c>
      <c r="L560">
        <f t="shared" si="41"/>
        <v>2015</v>
      </c>
      <c r="M560" t="str">
        <f t="shared" si="42"/>
        <v>Feb</v>
      </c>
      <c r="N560" s="13">
        <v>42057.883159722223</v>
      </c>
      <c r="O560" t="b">
        <v>0</v>
      </c>
      <c r="P560">
        <v>0</v>
      </c>
      <c r="Q560" t="b">
        <v>0</v>
      </c>
      <c r="R560" t="s">
        <v>8272</v>
      </c>
      <c r="S560" s="4">
        <f t="shared" si="40"/>
        <v>0</v>
      </c>
      <c r="U560" t="str">
        <f t="shared" si="43"/>
        <v>technology</v>
      </c>
      <c r="V560" t="str">
        <f t="shared" si="44"/>
        <v>web</v>
      </c>
    </row>
    <row r="561" spans="1:22" ht="60" x14ac:dyDescent="0.25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v>42351.283101851848</v>
      </c>
      <c r="K561">
        <v>1447397260</v>
      </c>
      <c r="L561">
        <f t="shared" si="41"/>
        <v>2015</v>
      </c>
      <c r="M561" t="str">
        <f t="shared" si="42"/>
        <v>Nov</v>
      </c>
      <c r="N561" s="13">
        <v>42321.283101851848</v>
      </c>
      <c r="O561" t="b">
        <v>0</v>
      </c>
      <c r="P561">
        <v>1</v>
      </c>
      <c r="Q561" t="b">
        <v>0</v>
      </c>
      <c r="R561" t="s">
        <v>8272</v>
      </c>
      <c r="S561" s="4">
        <f t="shared" si="40"/>
        <v>2.0833333333333332E-2</v>
      </c>
      <c r="U561" t="str">
        <f t="shared" si="43"/>
        <v>technology</v>
      </c>
      <c r="V561" t="str">
        <f t="shared" si="44"/>
        <v>web</v>
      </c>
    </row>
    <row r="562" spans="1:22" ht="45" x14ac:dyDescent="0.25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v>41990.771354166667</v>
      </c>
      <c r="K562">
        <v>1416249045</v>
      </c>
      <c r="L562">
        <f t="shared" si="41"/>
        <v>2014</v>
      </c>
      <c r="M562" t="str">
        <f t="shared" si="42"/>
        <v>Nov</v>
      </c>
      <c r="N562" s="13">
        <v>41960.771354166667</v>
      </c>
      <c r="O562" t="b">
        <v>0</v>
      </c>
      <c r="P562">
        <v>3</v>
      </c>
      <c r="Q562" t="b">
        <v>0</v>
      </c>
      <c r="R562" t="s">
        <v>8272</v>
      </c>
      <c r="S562" s="4">
        <f t="shared" si="40"/>
        <v>1.2E-2</v>
      </c>
      <c r="U562" t="str">
        <f t="shared" si="43"/>
        <v>technology</v>
      </c>
      <c r="V562" t="str">
        <f t="shared" si="44"/>
        <v>web</v>
      </c>
    </row>
    <row r="563" spans="1:22" ht="60" x14ac:dyDescent="0.25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v>42303.658715277779</v>
      </c>
      <c r="K563">
        <v>1442850513</v>
      </c>
      <c r="L563">
        <f t="shared" si="41"/>
        <v>2015</v>
      </c>
      <c r="M563" t="str">
        <f t="shared" si="42"/>
        <v>Sep</v>
      </c>
      <c r="N563" s="13">
        <v>42268.658715277779</v>
      </c>
      <c r="O563" t="b">
        <v>0</v>
      </c>
      <c r="P563">
        <v>2</v>
      </c>
      <c r="Q563" t="b">
        <v>0</v>
      </c>
      <c r="R563" t="s">
        <v>8272</v>
      </c>
      <c r="S563" s="4">
        <f t="shared" si="40"/>
        <v>0.36666666666666664</v>
      </c>
      <c r="U563" t="str">
        <f t="shared" si="43"/>
        <v>technology</v>
      </c>
      <c r="V563" t="str">
        <f t="shared" si="44"/>
        <v>web</v>
      </c>
    </row>
    <row r="564" spans="1:22" ht="60" x14ac:dyDescent="0.25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v>42722.389062500006</v>
      </c>
      <c r="K564">
        <v>1479460815</v>
      </c>
      <c r="L564">
        <f t="shared" si="41"/>
        <v>2016</v>
      </c>
      <c r="M564" t="str">
        <f t="shared" si="42"/>
        <v>Nov</v>
      </c>
      <c r="N564" s="13">
        <v>42692.389062500006</v>
      </c>
      <c r="O564" t="b">
        <v>0</v>
      </c>
      <c r="P564">
        <v>0</v>
      </c>
      <c r="Q564" t="b">
        <v>0</v>
      </c>
      <c r="R564" t="s">
        <v>8272</v>
      </c>
      <c r="S564" s="4">
        <f t="shared" si="40"/>
        <v>0</v>
      </c>
      <c r="U564" t="str">
        <f t="shared" si="43"/>
        <v>technology</v>
      </c>
      <c r="V564" t="str">
        <f t="shared" si="44"/>
        <v>web</v>
      </c>
    </row>
    <row r="565" spans="1:22" ht="60" x14ac:dyDescent="0.25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v>42052.069988425923</v>
      </c>
      <c r="K565">
        <v>1421545247</v>
      </c>
      <c r="L565">
        <f t="shared" si="41"/>
        <v>2015</v>
      </c>
      <c r="M565" t="str">
        <f t="shared" si="42"/>
        <v>Jan</v>
      </c>
      <c r="N565" s="13">
        <v>42022.069988425923</v>
      </c>
      <c r="O565" t="b">
        <v>0</v>
      </c>
      <c r="P565">
        <v>2</v>
      </c>
      <c r="Q565" t="b">
        <v>0</v>
      </c>
      <c r="R565" t="s">
        <v>8272</v>
      </c>
      <c r="S565" s="4">
        <f t="shared" si="40"/>
        <v>9.0666666666666673E-2</v>
      </c>
      <c r="U565" t="str">
        <f t="shared" si="43"/>
        <v>technology</v>
      </c>
      <c r="V565" t="str">
        <f t="shared" si="44"/>
        <v>web</v>
      </c>
    </row>
    <row r="566" spans="1:22" ht="60" x14ac:dyDescent="0.25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v>42441.942997685182</v>
      </c>
      <c r="K566">
        <v>1455230275</v>
      </c>
      <c r="L566">
        <f t="shared" si="41"/>
        <v>2016</v>
      </c>
      <c r="M566" t="str">
        <f t="shared" si="42"/>
        <v>Feb</v>
      </c>
      <c r="N566" s="13">
        <v>42411.942997685182</v>
      </c>
      <c r="O566" t="b">
        <v>0</v>
      </c>
      <c r="P566">
        <v>1</v>
      </c>
      <c r="Q566" t="b">
        <v>0</v>
      </c>
      <c r="R566" t="s">
        <v>8272</v>
      </c>
      <c r="S566" s="4">
        <f t="shared" si="40"/>
        <v>5.5555555555555558E-3</v>
      </c>
      <c r="U566" t="str">
        <f t="shared" si="43"/>
        <v>technology</v>
      </c>
      <c r="V566" t="str">
        <f t="shared" si="44"/>
        <v>web</v>
      </c>
    </row>
    <row r="567" spans="1:22" ht="60" x14ac:dyDescent="0.25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v>42195.785289351858</v>
      </c>
      <c r="K567">
        <v>1433962249</v>
      </c>
      <c r="L567">
        <f t="shared" si="41"/>
        <v>2015</v>
      </c>
      <c r="M567" t="str">
        <f t="shared" si="42"/>
        <v>Jun</v>
      </c>
      <c r="N567" s="13">
        <v>42165.785289351858</v>
      </c>
      <c r="O567" t="b">
        <v>0</v>
      </c>
      <c r="P567">
        <v>0</v>
      </c>
      <c r="Q567" t="b">
        <v>0</v>
      </c>
      <c r="R567" t="s">
        <v>8272</v>
      </c>
      <c r="S567" s="4">
        <f t="shared" si="40"/>
        <v>0</v>
      </c>
      <c r="U567" t="str">
        <f t="shared" si="43"/>
        <v>technology</v>
      </c>
      <c r="V567" t="str">
        <f t="shared" si="44"/>
        <v>web</v>
      </c>
    </row>
    <row r="568" spans="1:22" ht="60" x14ac:dyDescent="0.25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v>42565.68440972222</v>
      </c>
      <c r="K568">
        <v>1465921533</v>
      </c>
      <c r="L568">
        <f t="shared" si="41"/>
        <v>2016</v>
      </c>
      <c r="M568" t="str">
        <f t="shared" si="42"/>
        <v>Jun</v>
      </c>
      <c r="N568" s="13">
        <v>42535.68440972222</v>
      </c>
      <c r="O568" t="b">
        <v>0</v>
      </c>
      <c r="P568">
        <v>1</v>
      </c>
      <c r="Q568" t="b">
        <v>0</v>
      </c>
      <c r="R568" t="s">
        <v>8272</v>
      </c>
      <c r="S568" s="4">
        <f t="shared" si="40"/>
        <v>0.02</v>
      </c>
      <c r="U568" t="str">
        <f t="shared" si="43"/>
        <v>technology</v>
      </c>
      <c r="V568" t="str">
        <f t="shared" si="44"/>
        <v>web</v>
      </c>
    </row>
    <row r="569" spans="1:22" ht="60" x14ac:dyDescent="0.25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v>42005.842523148152</v>
      </c>
      <c r="K569">
        <v>1417551194</v>
      </c>
      <c r="L569">
        <f t="shared" si="41"/>
        <v>2014</v>
      </c>
      <c r="M569" t="str">
        <f t="shared" si="42"/>
        <v>Dec</v>
      </c>
      <c r="N569" s="13">
        <v>41975.842523148152</v>
      </c>
      <c r="O569" t="b">
        <v>0</v>
      </c>
      <c r="P569">
        <v>0</v>
      </c>
      <c r="Q569" t="b">
        <v>0</v>
      </c>
      <c r="R569" t="s">
        <v>8272</v>
      </c>
      <c r="S569" s="4">
        <f t="shared" si="40"/>
        <v>0</v>
      </c>
      <c r="U569" t="str">
        <f t="shared" si="43"/>
        <v>technology</v>
      </c>
      <c r="V569" t="str">
        <f t="shared" si="44"/>
        <v>web</v>
      </c>
    </row>
    <row r="570" spans="1:22" ht="75" x14ac:dyDescent="0.25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v>42385.458333333328</v>
      </c>
      <c r="K570">
        <v>1449785223</v>
      </c>
      <c r="L570">
        <f t="shared" si="41"/>
        <v>2015</v>
      </c>
      <c r="M570" t="str">
        <f t="shared" si="42"/>
        <v>Dec</v>
      </c>
      <c r="N570" s="13">
        <v>42348.9215625</v>
      </c>
      <c r="O570" t="b">
        <v>0</v>
      </c>
      <c r="P570">
        <v>5</v>
      </c>
      <c r="Q570" t="b">
        <v>0</v>
      </c>
      <c r="R570" t="s">
        <v>8272</v>
      </c>
      <c r="S570" s="4">
        <f t="shared" si="40"/>
        <v>1</v>
      </c>
      <c r="U570" t="str">
        <f t="shared" si="43"/>
        <v>technology</v>
      </c>
      <c r="V570" t="str">
        <f t="shared" si="44"/>
        <v>web</v>
      </c>
    </row>
    <row r="571" spans="1:22" ht="45" x14ac:dyDescent="0.25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v>42370.847361111111</v>
      </c>
      <c r="K571">
        <v>1449087612</v>
      </c>
      <c r="L571">
        <f t="shared" si="41"/>
        <v>2015</v>
      </c>
      <c r="M571" t="str">
        <f t="shared" si="42"/>
        <v>Dec</v>
      </c>
      <c r="N571" s="13">
        <v>42340.847361111111</v>
      </c>
      <c r="O571" t="b">
        <v>0</v>
      </c>
      <c r="P571">
        <v>1</v>
      </c>
      <c r="Q571" t="b">
        <v>0</v>
      </c>
      <c r="R571" t="s">
        <v>8272</v>
      </c>
      <c r="S571" s="4">
        <f t="shared" si="40"/>
        <v>0.8</v>
      </c>
      <c r="U571" t="str">
        <f t="shared" si="43"/>
        <v>technology</v>
      </c>
      <c r="V571" t="str">
        <f t="shared" si="44"/>
        <v>web</v>
      </c>
    </row>
    <row r="572" spans="1:22" ht="30" x14ac:dyDescent="0.25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v>42418.798252314817</v>
      </c>
      <c r="K572">
        <v>1453230569</v>
      </c>
      <c r="L572">
        <f t="shared" si="41"/>
        <v>2016</v>
      </c>
      <c r="M572" t="str">
        <f t="shared" si="42"/>
        <v>Jan</v>
      </c>
      <c r="N572" s="13">
        <v>42388.798252314817</v>
      </c>
      <c r="O572" t="b">
        <v>0</v>
      </c>
      <c r="P572">
        <v>1</v>
      </c>
      <c r="Q572" t="b">
        <v>0</v>
      </c>
      <c r="R572" t="s">
        <v>8272</v>
      </c>
      <c r="S572" s="4">
        <f t="shared" si="40"/>
        <v>0.16705882352941176</v>
      </c>
      <c r="U572" t="str">
        <f t="shared" si="43"/>
        <v>technology</v>
      </c>
      <c r="V572" t="str">
        <f t="shared" si="44"/>
        <v>web</v>
      </c>
    </row>
    <row r="573" spans="1:22" ht="60" x14ac:dyDescent="0.25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v>42212.165972222225</v>
      </c>
      <c r="K573">
        <v>1436297723</v>
      </c>
      <c r="L573">
        <f t="shared" si="41"/>
        <v>2015</v>
      </c>
      <c r="M573" t="str">
        <f t="shared" si="42"/>
        <v>Jul</v>
      </c>
      <c r="N573" s="13">
        <v>42192.816238425927</v>
      </c>
      <c r="O573" t="b">
        <v>0</v>
      </c>
      <c r="P573">
        <v>2</v>
      </c>
      <c r="Q573" t="b">
        <v>0</v>
      </c>
      <c r="R573" t="s">
        <v>8272</v>
      </c>
      <c r="S573" s="4">
        <f t="shared" si="40"/>
        <v>0.42399999999999999</v>
      </c>
      <c r="U573" t="str">
        <f t="shared" si="43"/>
        <v>technology</v>
      </c>
      <c r="V573" t="str">
        <f t="shared" si="44"/>
        <v>web</v>
      </c>
    </row>
    <row r="574" spans="1:22" ht="60" x14ac:dyDescent="0.25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v>42312.757962962962</v>
      </c>
      <c r="K574">
        <v>1444065088</v>
      </c>
      <c r="L574">
        <f t="shared" si="41"/>
        <v>2015</v>
      </c>
      <c r="M574" t="str">
        <f t="shared" si="42"/>
        <v>Oct</v>
      </c>
      <c r="N574" s="13">
        <v>42282.71629629629</v>
      </c>
      <c r="O574" t="b">
        <v>0</v>
      </c>
      <c r="P574">
        <v>0</v>
      </c>
      <c r="Q574" t="b">
        <v>0</v>
      </c>
      <c r="R574" t="s">
        <v>8272</v>
      </c>
      <c r="S574" s="4">
        <f t="shared" si="40"/>
        <v>0</v>
      </c>
      <c r="U574" t="str">
        <f t="shared" si="43"/>
        <v>technology</v>
      </c>
      <c r="V574" t="str">
        <f t="shared" si="44"/>
        <v>web</v>
      </c>
    </row>
    <row r="575" spans="1:22" ht="60" x14ac:dyDescent="0.25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v>42022.05</v>
      </c>
      <c r="K575">
        <v>1416445931</v>
      </c>
      <c r="L575">
        <f t="shared" si="41"/>
        <v>2014</v>
      </c>
      <c r="M575" t="str">
        <f t="shared" si="42"/>
        <v>Nov</v>
      </c>
      <c r="N575" s="13">
        <v>41963.050127314811</v>
      </c>
      <c r="O575" t="b">
        <v>0</v>
      </c>
      <c r="P575">
        <v>9</v>
      </c>
      <c r="Q575" t="b">
        <v>0</v>
      </c>
      <c r="R575" t="s">
        <v>8272</v>
      </c>
      <c r="S575" s="4">
        <f t="shared" si="40"/>
        <v>0.38925389253892539</v>
      </c>
      <c r="U575" t="str">
        <f t="shared" si="43"/>
        <v>technology</v>
      </c>
      <c r="V575" t="str">
        <f t="shared" si="44"/>
        <v>web</v>
      </c>
    </row>
    <row r="576" spans="1:22" ht="60" x14ac:dyDescent="0.25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v>42662.443368055552</v>
      </c>
      <c r="K576">
        <v>1474281507</v>
      </c>
      <c r="L576">
        <f t="shared" si="41"/>
        <v>2016</v>
      </c>
      <c r="M576" t="str">
        <f t="shared" si="42"/>
        <v>Sep</v>
      </c>
      <c r="N576" s="13">
        <v>42632.443368055552</v>
      </c>
      <c r="O576" t="b">
        <v>0</v>
      </c>
      <c r="P576">
        <v>4</v>
      </c>
      <c r="Q576" t="b">
        <v>0</v>
      </c>
      <c r="R576" t="s">
        <v>8272</v>
      </c>
      <c r="S576" s="4">
        <f t="shared" si="40"/>
        <v>0.7155635062611807</v>
      </c>
      <c r="U576" t="str">
        <f t="shared" si="43"/>
        <v>technology</v>
      </c>
      <c r="V576" t="str">
        <f t="shared" si="44"/>
        <v>web</v>
      </c>
    </row>
    <row r="577" spans="1:22" ht="60" x14ac:dyDescent="0.25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v>42168.692627314813</v>
      </c>
      <c r="K577">
        <v>1431621443</v>
      </c>
      <c r="L577">
        <f t="shared" si="41"/>
        <v>2015</v>
      </c>
      <c r="M577" t="str">
        <f t="shared" si="42"/>
        <v>May</v>
      </c>
      <c r="N577" s="13">
        <v>42138.692627314813</v>
      </c>
      <c r="O577" t="b">
        <v>0</v>
      </c>
      <c r="P577">
        <v>4</v>
      </c>
      <c r="Q577" t="b">
        <v>0</v>
      </c>
      <c r="R577" t="s">
        <v>8272</v>
      </c>
      <c r="S577" s="4">
        <f t="shared" si="40"/>
        <v>0.43166666666666664</v>
      </c>
      <c r="U577" t="str">
        <f t="shared" si="43"/>
        <v>technology</v>
      </c>
      <c r="V577" t="str">
        <f t="shared" si="44"/>
        <v>web</v>
      </c>
    </row>
    <row r="578" spans="1:22" ht="45" x14ac:dyDescent="0.25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v>42091.43</v>
      </c>
      <c r="K578">
        <v>1422357552</v>
      </c>
      <c r="L578">
        <f t="shared" si="41"/>
        <v>2015</v>
      </c>
      <c r="M578" t="str">
        <f t="shared" si="42"/>
        <v>Jan</v>
      </c>
      <c r="N578" s="13">
        <v>42031.471666666665</v>
      </c>
      <c r="O578" t="b">
        <v>0</v>
      </c>
      <c r="P578">
        <v>1</v>
      </c>
      <c r="Q578" t="b">
        <v>0</v>
      </c>
      <c r="R578" t="s">
        <v>8272</v>
      </c>
      <c r="S578" s="4">
        <f t="shared" ref="S578:S641" si="45">E578*100/D578</f>
        <v>1.25E-3</v>
      </c>
      <c r="U578" t="str">
        <f t="shared" si="43"/>
        <v>technology</v>
      </c>
      <c r="V578" t="str">
        <f t="shared" si="44"/>
        <v>web</v>
      </c>
    </row>
    <row r="579" spans="1:22" ht="60" x14ac:dyDescent="0.25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v>42510.589143518519</v>
      </c>
      <c r="K579">
        <v>1458569302</v>
      </c>
      <c r="L579">
        <f t="shared" ref="L579:L642" si="46">YEAR(N579)</f>
        <v>2016</v>
      </c>
      <c r="M579" t="str">
        <f t="shared" ref="M579:M642" si="47">TEXT(N579, "MMM")</f>
        <v>Mar</v>
      </c>
      <c r="N579" s="13">
        <v>42450.589143518519</v>
      </c>
      <c r="O579" t="b">
        <v>0</v>
      </c>
      <c r="P579">
        <v>1</v>
      </c>
      <c r="Q579" t="b">
        <v>0</v>
      </c>
      <c r="R579" t="s">
        <v>8272</v>
      </c>
      <c r="S579" s="4">
        <f t="shared" si="45"/>
        <v>0.2</v>
      </c>
      <c r="U579" t="str">
        <f t="shared" ref="U579:U642" si="48">LEFT(R579, SEARCH("/",R579,1)-1)</f>
        <v>technology</v>
      </c>
      <c r="V579" t="str">
        <f t="shared" ref="V579:V642" si="49">RIGHT(R579,LEN(R579)-SEARCH("/",R579,SEARCH("/",R579,1)))</f>
        <v>web</v>
      </c>
    </row>
    <row r="580" spans="1:22" ht="30" x14ac:dyDescent="0.25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v>42254.578622685185</v>
      </c>
      <c r="K580">
        <v>1439560393</v>
      </c>
      <c r="L580">
        <f t="shared" si="46"/>
        <v>2015</v>
      </c>
      <c r="M580" t="str">
        <f t="shared" si="47"/>
        <v>Aug</v>
      </c>
      <c r="N580" s="13">
        <v>42230.578622685185</v>
      </c>
      <c r="O580" t="b">
        <v>0</v>
      </c>
      <c r="P580">
        <v>7</v>
      </c>
      <c r="Q580" t="b">
        <v>0</v>
      </c>
      <c r="R580" t="s">
        <v>8272</v>
      </c>
      <c r="S580" s="4">
        <f t="shared" si="45"/>
        <v>1.12E-2</v>
      </c>
      <c r="U580" t="str">
        <f t="shared" si="48"/>
        <v>technology</v>
      </c>
      <c r="V580" t="str">
        <f t="shared" si="49"/>
        <v>web</v>
      </c>
    </row>
    <row r="581" spans="1:22" ht="45" x14ac:dyDescent="0.25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v>41998.852118055554</v>
      </c>
      <c r="K581">
        <v>1416947223</v>
      </c>
      <c r="L581">
        <f t="shared" si="46"/>
        <v>2014</v>
      </c>
      <c r="M581" t="str">
        <f t="shared" si="47"/>
        <v>Nov</v>
      </c>
      <c r="N581" s="13">
        <v>41968.852118055554</v>
      </c>
      <c r="O581" t="b">
        <v>0</v>
      </c>
      <c r="P581">
        <v>5</v>
      </c>
      <c r="Q581" t="b">
        <v>0</v>
      </c>
      <c r="R581" t="s">
        <v>8272</v>
      </c>
      <c r="S581" s="4">
        <f t="shared" si="45"/>
        <v>1.4583333333333333</v>
      </c>
      <c r="U581" t="str">
        <f t="shared" si="48"/>
        <v>technology</v>
      </c>
      <c r="V581" t="str">
        <f t="shared" si="49"/>
        <v>web</v>
      </c>
    </row>
    <row r="582" spans="1:22" ht="60" x14ac:dyDescent="0.25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v>42635.908182870371</v>
      </c>
      <c r="K582">
        <v>1471988867</v>
      </c>
      <c r="L582">
        <f t="shared" si="46"/>
        <v>2016</v>
      </c>
      <c r="M582" t="str">
        <f t="shared" si="47"/>
        <v>Aug</v>
      </c>
      <c r="N582" s="13">
        <v>42605.908182870371</v>
      </c>
      <c r="O582" t="b">
        <v>0</v>
      </c>
      <c r="P582">
        <v>1</v>
      </c>
      <c r="Q582" t="b">
        <v>0</v>
      </c>
      <c r="R582" t="s">
        <v>8272</v>
      </c>
      <c r="S582" s="4">
        <f t="shared" si="45"/>
        <v>3.3333333333333333E-2</v>
      </c>
      <c r="U582" t="str">
        <f t="shared" si="48"/>
        <v>technology</v>
      </c>
      <c r="V582" t="str">
        <f t="shared" si="49"/>
        <v>web</v>
      </c>
    </row>
    <row r="583" spans="1:22" ht="60" x14ac:dyDescent="0.25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v>42218.012777777782</v>
      </c>
      <c r="K583">
        <v>1435882704</v>
      </c>
      <c r="L583">
        <f t="shared" si="46"/>
        <v>2015</v>
      </c>
      <c r="M583" t="str">
        <f t="shared" si="47"/>
        <v>Jul</v>
      </c>
      <c r="N583" s="13">
        <v>42188.012777777782</v>
      </c>
      <c r="O583" t="b">
        <v>0</v>
      </c>
      <c r="P583">
        <v>0</v>
      </c>
      <c r="Q583" t="b">
        <v>0</v>
      </c>
      <c r="R583" t="s">
        <v>8272</v>
      </c>
      <c r="S583" s="4">
        <f t="shared" si="45"/>
        <v>0</v>
      </c>
      <c r="U583" t="str">
        <f t="shared" si="48"/>
        <v>technology</v>
      </c>
      <c r="V583" t="str">
        <f t="shared" si="49"/>
        <v>web</v>
      </c>
    </row>
    <row r="584" spans="1:22" ht="60" x14ac:dyDescent="0.25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v>42078.75</v>
      </c>
      <c r="K584">
        <v>1424454319</v>
      </c>
      <c r="L584">
        <f t="shared" si="46"/>
        <v>2015</v>
      </c>
      <c r="M584" t="str">
        <f t="shared" si="47"/>
        <v>Feb</v>
      </c>
      <c r="N584" s="13">
        <v>42055.739803240736</v>
      </c>
      <c r="O584" t="b">
        <v>0</v>
      </c>
      <c r="P584">
        <v>0</v>
      </c>
      <c r="Q584" t="b">
        <v>0</v>
      </c>
      <c r="R584" t="s">
        <v>8272</v>
      </c>
      <c r="S584" s="4">
        <f t="shared" si="45"/>
        <v>0</v>
      </c>
      <c r="U584" t="str">
        <f t="shared" si="48"/>
        <v>technology</v>
      </c>
      <c r="V584" t="str">
        <f t="shared" si="49"/>
        <v>web</v>
      </c>
    </row>
    <row r="585" spans="1:22" ht="45" x14ac:dyDescent="0.25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v>42082.896840277783</v>
      </c>
      <c r="K585">
        <v>1424212287</v>
      </c>
      <c r="L585">
        <f t="shared" si="46"/>
        <v>2015</v>
      </c>
      <c r="M585" t="str">
        <f t="shared" si="47"/>
        <v>Feb</v>
      </c>
      <c r="N585" s="13">
        <v>42052.93850694444</v>
      </c>
      <c r="O585" t="b">
        <v>0</v>
      </c>
      <c r="P585">
        <v>1</v>
      </c>
      <c r="Q585" t="b">
        <v>0</v>
      </c>
      <c r="R585" t="s">
        <v>8272</v>
      </c>
      <c r="S585" s="4">
        <f t="shared" si="45"/>
        <v>1.1111111111111112E-2</v>
      </c>
      <c r="U585" t="str">
        <f t="shared" si="48"/>
        <v>technology</v>
      </c>
      <c r="V585" t="str">
        <f t="shared" si="49"/>
        <v>web</v>
      </c>
    </row>
    <row r="586" spans="1:22" ht="45" x14ac:dyDescent="0.25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v>42079.674953703703</v>
      </c>
      <c r="K586">
        <v>1423933916</v>
      </c>
      <c r="L586">
        <f t="shared" si="46"/>
        <v>2015</v>
      </c>
      <c r="M586" t="str">
        <f t="shared" si="47"/>
        <v>Feb</v>
      </c>
      <c r="N586" s="13">
        <v>42049.716620370367</v>
      </c>
      <c r="O586" t="b">
        <v>0</v>
      </c>
      <c r="P586">
        <v>2</v>
      </c>
      <c r="Q586" t="b">
        <v>0</v>
      </c>
      <c r="R586" t="s">
        <v>8272</v>
      </c>
      <c r="S586" s="4">
        <f t="shared" si="45"/>
        <v>1</v>
      </c>
      <c r="U586" t="str">
        <f t="shared" si="48"/>
        <v>technology</v>
      </c>
      <c r="V586" t="str">
        <f t="shared" si="49"/>
        <v>web</v>
      </c>
    </row>
    <row r="587" spans="1:22" ht="45" x14ac:dyDescent="0.25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v>42339</v>
      </c>
      <c r="K587">
        <v>1444123377</v>
      </c>
      <c r="L587">
        <f t="shared" si="46"/>
        <v>2015</v>
      </c>
      <c r="M587" t="str">
        <f t="shared" si="47"/>
        <v>Oct</v>
      </c>
      <c r="N587" s="13">
        <v>42283.3909375</v>
      </c>
      <c r="O587" t="b">
        <v>0</v>
      </c>
      <c r="P587">
        <v>0</v>
      </c>
      <c r="Q587" t="b">
        <v>0</v>
      </c>
      <c r="R587" t="s">
        <v>8272</v>
      </c>
      <c r="S587" s="4">
        <f t="shared" si="45"/>
        <v>0</v>
      </c>
      <c r="U587" t="str">
        <f t="shared" si="48"/>
        <v>technology</v>
      </c>
      <c r="V587" t="str">
        <f t="shared" si="49"/>
        <v>web</v>
      </c>
    </row>
    <row r="588" spans="1:22" ht="45" x14ac:dyDescent="0.25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v>42050.854247685187</v>
      </c>
      <c r="K588">
        <v>1421440207</v>
      </c>
      <c r="L588">
        <f t="shared" si="46"/>
        <v>2015</v>
      </c>
      <c r="M588" t="str">
        <f t="shared" si="47"/>
        <v>Jan</v>
      </c>
      <c r="N588" s="13">
        <v>42020.854247685187</v>
      </c>
      <c r="O588" t="b">
        <v>0</v>
      </c>
      <c r="P588">
        <v>4</v>
      </c>
      <c r="Q588" t="b">
        <v>0</v>
      </c>
      <c r="R588" t="s">
        <v>8272</v>
      </c>
      <c r="S588" s="4">
        <f t="shared" si="45"/>
        <v>0.56000000000000005</v>
      </c>
      <c r="U588" t="str">
        <f t="shared" si="48"/>
        <v>technology</v>
      </c>
      <c r="V588" t="str">
        <f t="shared" si="49"/>
        <v>web</v>
      </c>
    </row>
    <row r="589" spans="1:22" ht="75" x14ac:dyDescent="0.25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v>42110.757326388892</v>
      </c>
      <c r="K589">
        <v>1426615833</v>
      </c>
      <c r="L589">
        <f t="shared" si="46"/>
        <v>2015</v>
      </c>
      <c r="M589" t="str">
        <f t="shared" si="47"/>
        <v>Mar</v>
      </c>
      <c r="N589" s="13">
        <v>42080.757326388892</v>
      </c>
      <c r="O589" t="b">
        <v>0</v>
      </c>
      <c r="P589">
        <v>7</v>
      </c>
      <c r="Q589" t="b">
        <v>0</v>
      </c>
      <c r="R589" t="s">
        <v>8272</v>
      </c>
      <c r="S589" s="4">
        <f t="shared" si="45"/>
        <v>9.0833333333333339</v>
      </c>
      <c r="U589" t="str">
        <f t="shared" si="48"/>
        <v>technology</v>
      </c>
      <c r="V589" t="str">
        <f t="shared" si="49"/>
        <v>web</v>
      </c>
    </row>
    <row r="590" spans="1:22" ht="60" x14ac:dyDescent="0.25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v>42691.811180555553</v>
      </c>
      <c r="K590">
        <v>1474223286</v>
      </c>
      <c r="L590">
        <f t="shared" si="46"/>
        <v>2016</v>
      </c>
      <c r="M590" t="str">
        <f t="shared" si="47"/>
        <v>Sep</v>
      </c>
      <c r="N590" s="13">
        <v>42631.769513888896</v>
      </c>
      <c r="O590" t="b">
        <v>0</v>
      </c>
      <c r="P590">
        <v>2</v>
      </c>
      <c r="Q590" t="b">
        <v>0</v>
      </c>
      <c r="R590" t="s">
        <v>8272</v>
      </c>
      <c r="S590" s="4">
        <f t="shared" si="45"/>
        <v>3.3444444444444446</v>
      </c>
      <c r="U590" t="str">
        <f t="shared" si="48"/>
        <v>technology</v>
      </c>
      <c r="V590" t="str">
        <f t="shared" si="49"/>
        <v>web</v>
      </c>
    </row>
    <row r="591" spans="1:22" x14ac:dyDescent="0.25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v>42193.614571759259</v>
      </c>
      <c r="K591">
        <v>1435070699</v>
      </c>
      <c r="L591">
        <f t="shared" si="46"/>
        <v>2015</v>
      </c>
      <c r="M591" t="str">
        <f t="shared" si="47"/>
        <v>Jun</v>
      </c>
      <c r="N591" s="13">
        <v>42178.614571759259</v>
      </c>
      <c r="O591" t="b">
        <v>0</v>
      </c>
      <c r="P591">
        <v>1</v>
      </c>
      <c r="Q591" t="b">
        <v>0</v>
      </c>
      <c r="R591" t="s">
        <v>8272</v>
      </c>
      <c r="S591" s="4">
        <f t="shared" si="45"/>
        <v>1.3333333333333334E-2</v>
      </c>
      <c r="U591" t="str">
        <f t="shared" si="48"/>
        <v>technology</v>
      </c>
      <c r="V591" t="str">
        <f t="shared" si="49"/>
        <v>web</v>
      </c>
    </row>
    <row r="592" spans="1:22" ht="60" x14ac:dyDescent="0.25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v>42408.542361111111</v>
      </c>
      <c r="K592">
        <v>1452259131</v>
      </c>
      <c r="L592">
        <f t="shared" si="46"/>
        <v>2016</v>
      </c>
      <c r="M592" t="str">
        <f t="shared" si="47"/>
        <v>Jan</v>
      </c>
      <c r="N592" s="13">
        <v>42377.554756944446</v>
      </c>
      <c r="O592" t="b">
        <v>0</v>
      </c>
      <c r="P592">
        <v>9</v>
      </c>
      <c r="Q592" t="b">
        <v>0</v>
      </c>
      <c r="R592" t="s">
        <v>8272</v>
      </c>
      <c r="S592" s="4">
        <f t="shared" si="45"/>
        <v>4.46</v>
      </c>
      <c r="U592" t="str">
        <f t="shared" si="48"/>
        <v>technology</v>
      </c>
      <c r="V592" t="str">
        <f t="shared" si="49"/>
        <v>web</v>
      </c>
    </row>
    <row r="593" spans="1:22" ht="45" x14ac:dyDescent="0.25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v>42207.543171296296</v>
      </c>
      <c r="K593">
        <v>1434978130</v>
      </c>
      <c r="L593">
        <f t="shared" si="46"/>
        <v>2015</v>
      </c>
      <c r="M593" t="str">
        <f t="shared" si="47"/>
        <v>Jun</v>
      </c>
      <c r="N593" s="13">
        <v>42177.543171296296</v>
      </c>
      <c r="O593" t="b">
        <v>0</v>
      </c>
      <c r="P593">
        <v>2</v>
      </c>
      <c r="Q593" t="b">
        <v>0</v>
      </c>
      <c r="R593" t="s">
        <v>8272</v>
      </c>
      <c r="S593" s="4">
        <f t="shared" si="45"/>
        <v>6.0999999999999999E-2</v>
      </c>
      <c r="U593" t="str">
        <f t="shared" si="48"/>
        <v>technology</v>
      </c>
      <c r="V593" t="str">
        <f t="shared" si="49"/>
        <v>web</v>
      </c>
    </row>
    <row r="594" spans="1:22" ht="60" x14ac:dyDescent="0.25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v>41976.232175925921</v>
      </c>
      <c r="K594">
        <v>1414992860</v>
      </c>
      <c r="L594">
        <f t="shared" si="46"/>
        <v>2014</v>
      </c>
      <c r="M594" t="str">
        <f t="shared" si="47"/>
        <v>Nov</v>
      </c>
      <c r="N594" s="13">
        <v>41946.232175925928</v>
      </c>
      <c r="O594" t="b">
        <v>0</v>
      </c>
      <c r="P594">
        <v>1</v>
      </c>
      <c r="Q594" t="b">
        <v>0</v>
      </c>
      <c r="R594" t="s">
        <v>8272</v>
      </c>
      <c r="S594" s="4">
        <f t="shared" si="45"/>
        <v>3.3333333333333335</v>
      </c>
      <c r="U594" t="str">
        <f t="shared" si="48"/>
        <v>technology</v>
      </c>
      <c r="V594" t="str">
        <f t="shared" si="49"/>
        <v>web</v>
      </c>
    </row>
    <row r="595" spans="1:22" ht="60" x14ac:dyDescent="0.25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v>42100.635937500003</v>
      </c>
      <c r="K595">
        <v>1425744945</v>
      </c>
      <c r="L595">
        <f t="shared" si="46"/>
        <v>2015</v>
      </c>
      <c r="M595" t="str">
        <f t="shared" si="47"/>
        <v>Mar</v>
      </c>
      <c r="N595" s="13">
        <v>42070.677604166667</v>
      </c>
      <c r="O595" t="b">
        <v>0</v>
      </c>
      <c r="P595">
        <v>7</v>
      </c>
      <c r="Q595" t="b">
        <v>0</v>
      </c>
      <c r="R595" t="s">
        <v>8272</v>
      </c>
      <c r="S595" s="4">
        <f t="shared" si="45"/>
        <v>23</v>
      </c>
      <c r="U595" t="str">
        <f t="shared" si="48"/>
        <v>technology</v>
      </c>
      <c r="V595" t="str">
        <f t="shared" si="49"/>
        <v>web</v>
      </c>
    </row>
    <row r="596" spans="1:22" ht="30" x14ac:dyDescent="0.25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v>42476.780162037037</v>
      </c>
      <c r="K596">
        <v>1458240206</v>
      </c>
      <c r="L596">
        <f t="shared" si="46"/>
        <v>2016</v>
      </c>
      <c r="M596" t="str">
        <f t="shared" si="47"/>
        <v>Mar</v>
      </c>
      <c r="N596" s="13">
        <v>42446.780162037037</v>
      </c>
      <c r="O596" t="b">
        <v>0</v>
      </c>
      <c r="P596">
        <v>2</v>
      </c>
      <c r="Q596" t="b">
        <v>0</v>
      </c>
      <c r="R596" t="s">
        <v>8272</v>
      </c>
      <c r="S596" s="4">
        <f t="shared" si="45"/>
        <v>0.104</v>
      </c>
      <c r="U596" t="str">
        <f t="shared" si="48"/>
        <v>technology</v>
      </c>
      <c r="V596" t="str">
        <f t="shared" si="49"/>
        <v>web</v>
      </c>
    </row>
    <row r="597" spans="1:22" ht="60" x14ac:dyDescent="0.25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v>42128.069884259254</v>
      </c>
      <c r="K597">
        <v>1426815638</v>
      </c>
      <c r="L597">
        <f t="shared" si="46"/>
        <v>2015</v>
      </c>
      <c r="M597" t="str">
        <f t="shared" si="47"/>
        <v>Mar</v>
      </c>
      <c r="N597" s="13">
        <v>42083.069884259254</v>
      </c>
      <c r="O597" t="b">
        <v>0</v>
      </c>
      <c r="P597">
        <v>8</v>
      </c>
      <c r="Q597" t="b">
        <v>0</v>
      </c>
      <c r="R597" t="s">
        <v>8272</v>
      </c>
      <c r="S597" s="4">
        <f t="shared" si="45"/>
        <v>0.42599999999999999</v>
      </c>
      <c r="U597" t="str">
        <f t="shared" si="48"/>
        <v>technology</v>
      </c>
      <c r="V597" t="str">
        <f t="shared" si="49"/>
        <v>web</v>
      </c>
    </row>
    <row r="598" spans="1:22" ht="45" x14ac:dyDescent="0.25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v>42676.896898148145</v>
      </c>
      <c r="K598">
        <v>1475530292</v>
      </c>
      <c r="L598">
        <f t="shared" si="46"/>
        <v>2016</v>
      </c>
      <c r="M598" t="str">
        <f t="shared" si="47"/>
        <v>Oct</v>
      </c>
      <c r="N598" s="13">
        <v>42646.896898148145</v>
      </c>
      <c r="O598" t="b">
        <v>0</v>
      </c>
      <c r="P598">
        <v>2</v>
      </c>
      <c r="Q598" t="b">
        <v>0</v>
      </c>
      <c r="R598" t="s">
        <v>8272</v>
      </c>
      <c r="S598" s="4">
        <f t="shared" si="45"/>
        <v>0.03</v>
      </c>
      <c r="U598" t="str">
        <f t="shared" si="48"/>
        <v>technology</v>
      </c>
      <c r="V598" t="str">
        <f t="shared" si="49"/>
        <v>web</v>
      </c>
    </row>
    <row r="599" spans="1:22" ht="45" x14ac:dyDescent="0.25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v>42582.666666666672</v>
      </c>
      <c r="K599">
        <v>1466787335</v>
      </c>
      <c r="L599">
        <f t="shared" si="46"/>
        <v>2016</v>
      </c>
      <c r="M599" t="str">
        <f t="shared" si="47"/>
        <v>Jun</v>
      </c>
      <c r="N599" s="13">
        <v>42545.705266203702</v>
      </c>
      <c r="O599" t="b">
        <v>0</v>
      </c>
      <c r="P599">
        <v>2</v>
      </c>
      <c r="Q599" t="b">
        <v>0</v>
      </c>
      <c r="R599" t="s">
        <v>8272</v>
      </c>
      <c r="S599" s="4">
        <f t="shared" si="45"/>
        <v>0.26666666666666666</v>
      </c>
      <c r="U599" t="str">
        <f t="shared" si="48"/>
        <v>technology</v>
      </c>
      <c r="V599" t="str">
        <f t="shared" si="49"/>
        <v>web</v>
      </c>
    </row>
    <row r="600" spans="1:22" ht="30" x14ac:dyDescent="0.25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v>41978.00209490741</v>
      </c>
      <c r="K600">
        <v>1415145781</v>
      </c>
      <c r="L600">
        <f t="shared" si="46"/>
        <v>2014</v>
      </c>
      <c r="M600" t="str">
        <f t="shared" si="47"/>
        <v>Nov</v>
      </c>
      <c r="N600" s="13">
        <v>41948.00209490741</v>
      </c>
      <c r="O600" t="b">
        <v>0</v>
      </c>
      <c r="P600">
        <v>7</v>
      </c>
      <c r="Q600" t="b">
        <v>0</v>
      </c>
      <c r="R600" t="s">
        <v>8272</v>
      </c>
      <c r="S600" s="4">
        <f t="shared" si="45"/>
        <v>34</v>
      </c>
      <c r="U600" t="str">
        <f t="shared" si="48"/>
        <v>technology</v>
      </c>
      <c r="V600" t="str">
        <f t="shared" si="49"/>
        <v>web</v>
      </c>
    </row>
    <row r="601" spans="1:22" ht="60" x14ac:dyDescent="0.25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v>42071.636111111111</v>
      </c>
      <c r="K601">
        <v>1423769402</v>
      </c>
      <c r="L601">
        <f t="shared" si="46"/>
        <v>2015</v>
      </c>
      <c r="M601" t="str">
        <f t="shared" si="47"/>
        <v>Feb</v>
      </c>
      <c r="N601" s="13">
        <v>42047.812523148154</v>
      </c>
      <c r="O601" t="b">
        <v>0</v>
      </c>
      <c r="P601">
        <v>2</v>
      </c>
      <c r="Q601" t="b">
        <v>0</v>
      </c>
      <c r="R601" t="s">
        <v>8272</v>
      </c>
      <c r="S601" s="4">
        <f t="shared" si="45"/>
        <v>6.2E-2</v>
      </c>
      <c r="U601" t="str">
        <f t="shared" si="48"/>
        <v>technology</v>
      </c>
      <c r="V601" t="str">
        <f t="shared" si="49"/>
        <v>web</v>
      </c>
    </row>
    <row r="602" spans="1:22" ht="30" x14ac:dyDescent="0.25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v>42133.798171296294</v>
      </c>
      <c r="K602">
        <v>1426014562</v>
      </c>
      <c r="L602">
        <f t="shared" si="46"/>
        <v>2015</v>
      </c>
      <c r="M602" t="str">
        <f t="shared" si="47"/>
        <v>Mar</v>
      </c>
      <c r="N602" s="13">
        <v>42073.798171296294</v>
      </c>
      <c r="O602" t="b">
        <v>0</v>
      </c>
      <c r="P602">
        <v>1</v>
      </c>
      <c r="Q602" t="b">
        <v>0</v>
      </c>
      <c r="R602" t="s">
        <v>8272</v>
      </c>
      <c r="S602" s="4">
        <f t="shared" si="45"/>
        <v>2</v>
      </c>
      <c r="U602" t="str">
        <f t="shared" si="48"/>
        <v>technology</v>
      </c>
      <c r="V602" t="str">
        <f t="shared" si="49"/>
        <v>web</v>
      </c>
    </row>
    <row r="603" spans="1:22" ht="60" x14ac:dyDescent="0.25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v>41999.858090277776</v>
      </c>
      <c r="K603">
        <v>1417034139</v>
      </c>
      <c r="L603">
        <f t="shared" si="46"/>
        <v>2014</v>
      </c>
      <c r="M603" t="str">
        <f t="shared" si="47"/>
        <v>Nov</v>
      </c>
      <c r="N603" s="13">
        <v>41969.858090277776</v>
      </c>
      <c r="O603" t="b">
        <v>0</v>
      </c>
      <c r="P603">
        <v>6</v>
      </c>
      <c r="Q603" t="b">
        <v>0</v>
      </c>
      <c r="R603" t="s">
        <v>8272</v>
      </c>
      <c r="S603" s="4">
        <f t="shared" si="45"/>
        <v>1.4</v>
      </c>
      <c r="U603" t="str">
        <f t="shared" si="48"/>
        <v>technology</v>
      </c>
      <c r="V603" t="str">
        <f t="shared" si="49"/>
        <v>web</v>
      </c>
    </row>
    <row r="604" spans="1:22" ht="45" x14ac:dyDescent="0.25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v>42173.79415509259</v>
      </c>
      <c r="K604">
        <v>1432062215</v>
      </c>
      <c r="L604">
        <f t="shared" si="46"/>
        <v>2015</v>
      </c>
      <c r="M604" t="str">
        <f t="shared" si="47"/>
        <v>May</v>
      </c>
      <c r="N604" s="13">
        <v>42143.79415509259</v>
      </c>
      <c r="O604" t="b">
        <v>0</v>
      </c>
      <c r="P604">
        <v>0</v>
      </c>
      <c r="Q604" t="b">
        <v>0</v>
      </c>
      <c r="R604" t="s">
        <v>8272</v>
      </c>
      <c r="S604" s="4">
        <f t="shared" si="45"/>
        <v>0</v>
      </c>
      <c r="U604" t="str">
        <f t="shared" si="48"/>
        <v>technology</v>
      </c>
      <c r="V604" t="str">
        <f t="shared" si="49"/>
        <v>web</v>
      </c>
    </row>
    <row r="605" spans="1:22" ht="45" x14ac:dyDescent="0.25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v>41865.639155092591</v>
      </c>
      <c r="K605">
        <v>1405437623</v>
      </c>
      <c r="L605">
        <f t="shared" si="46"/>
        <v>2014</v>
      </c>
      <c r="M605" t="str">
        <f t="shared" si="47"/>
        <v>Jul</v>
      </c>
      <c r="N605" s="13">
        <v>41835.639155092591</v>
      </c>
      <c r="O605" t="b">
        <v>0</v>
      </c>
      <c r="P605">
        <v>13</v>
      </c>
      <c r="Q605" t="b">
        <v>0</v>
      </c>
      <c r="R605" t="s">
        <v>8272</v>
      </c>
      <c r="S605" s="4">
        <f t="shared" si="45"/>
        <v>3.9334666666666664</v>
      </c>
      <c r="U605" t="str">
        <f t="shared" si="48"/>
        <v>technology</v>
      </c>
      <c r="V605" t="str">
        <f t="shared" si="49"/>
        <v>web</v>
      </c>
    </row>
    <row r="606" spans="1:22" ht="60" x14ac:dyDescent="0.25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v>41879.035370370373</v>
      </c>
      <c r="K606">
        <v>1406595056</v>
      </c>
      <c r="L606">
        <f t="shared" si="46"/>
        <v>2014</v>
      </c>
      <c r="M606" t="str">
        <f t="shared" si="47"/>
        <v>Jul</v>
      </c>
      <c r="N606" s="13">
        <v>41849.035370370373</v>
      </c>
      <c r="O606" t="b">
        <v>0</v>
      </c>
      <c r="P606">
        <v>0</v>
      </c>
      <c r="Q606" t="b">
        <v>0</v>
      </c>
      <c r="R606" t="s">
        <v>8272</v>
      </c>
      <c r="S606" s="4">
        <f t="shared" si="45"/>
        <v>0</v>
      </c>
      <c r="U606" t="str">
        <f t="shared" si="48"/>
        <v>technology</v>
      </c>
      <c r="V606" t="str">
        <f t="shared" si="49"/>
        <v>web</v>
      </c>
    </row>
    <row r="607" spans="1:22" ht="30" x14ac:dyDescent="0.25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v>42239.357731481476</v>
      </c>
      <c r="K607">
        <v>1436430908</v>
      </c>
      <c r="L607">
        <f t="shared" si="46"/>
        <v>2015</v>
      </c>
      <c r="M607" t="str">
        <f t="shared" si="47"/>
        <v>Jul</v>
      </c>
      <c r="N607" s="13">
        <v>42194.357731481476</v>
      </c>
      <c r="O607" t="b">
        <v>0</v>
      </c>
      <c r="P607">
        <v>8</v>
      </c>
      <c r="Q607" t="b">
        <v>0</v>
      </c>
      <c r="R607" t="s">
        <v>8272</v>
      </c>
      <c r="S607" s="4">
        <f t="shared" si="45"/>
        <v>2.62</v>
      </c>
      <c r="U607" t="str">
        <f t="shared" si="48"/>
        <v>technology</v>
      </c>
      <c r="V607" t="str">
        <f t="shared" si="49"/>
        <v>web</v>
      </c>
    </row>
    <row r="608" spans="1:22" ht="60" x14ac:dyDescent="0.25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v>42148.625</v>
      </c>
      <c r="K608">
        <v>1428507409</v>
      </c>
      <c r="L608">
        <f t="shared" si="46"/>
        <v>2015</v>
      </c>
      <c r="M608" t="str">
        <f t="shared" si="47"/>
        <v>Apr</v>
      </c>
      <c r="N608" s="13">
        <v>42102.650567129633</v>
      </c>
      <c r="O608" t="b">
        <v>0</v>
      </c>
      <c r="P608">
        <v>1</v>
      </c>
      <c r="Q608" t="b">
        <v>0</v>
      </c>
      <c r="R608" t="s">
        <v>8272</v>
      </c>
      <c r="S608" s="4">
        <f t="shared" si="45"/>
        <v>0.2</v>
      </c>
      <c r="U608" t="str">
        <f t="shared" si="48"/>
        <v>technology</v>
      </c>
      <c r="V608" t="str">
        <f t="shared" si="49"/>
        <v>web</v>
      </c>
    </row>
    <row r="609" spans="1:22" ht="60" x14ac:dyDescent="0.25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v>42330.867314814815</v>
      </c>
      <c r="K609">
        <v>1445629736</v>
      </c>
      <c r="L609">
        <f t="shared" si="46"/>
        <v>2015</v>
      </c>
      <c r="M609" t="str">
        <f t="shared" si="47"/>
        <v>Oct</v>
      </c>
      <c r="N609" s="13">
        <v>42300.825648148151</v>
      </c>
      <c r="O609" t="b">
        <v>0</v>
      </c>
      <c r="P609">
        <v>0</v>
      </c>
      <c r="Q609" t="b">
        <v>0</v>
      </c>
      <c r="R609" t="s">
        <v>8272</v>
      </c>
      <c r="S609" s="4">
        <f t="shared" si="45"/>
        <v>0</v>
      </c>
      <c r="U609" t="str">
        <f t="shared" si="48"/>
        <v>technology</v>
      </c>
      <c r="V609" t="str">
        <f t="shared" si="49"/>
        <v>web</v>
      </c>
    </row>
    <row r="610" spans="1:22" ht="60" x14ac:dyDescent="0.25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v>42170.921064814815</v>
      </c>
      <c r="K610">
        <v>1431813980</v>
      </c>
      <c r="L610">
        <f t="shared" si="46"/>
        <v>2015</v>
      </c>
      <c r="M610" t="str">
        <f t="shared" si="47"/>
        <v>May</v>
      </c>
      <c r="N610" s="13">
        <v>42140.921064814815</v>
      </c>
      <c r="O610" t="b">
        <v>0</v>
      </c>
      <c r="P610">
        <v>5</v>
      </c>
      <c r="Q610" t="b">
        <v>0</v>
      </c>
      <c r="R610" t="s">
        <v>8272</v>
      </c>
      <c r="S610" s="4">
        <f t="shared" si="45"/>
        <v>0.97399999999999998</v>
      </c>
      <c r="U610" t="str">
        <f t="shared" si="48"/>
        <v>technology</v>
      </c>
      <c r="V610" t="str">
        <f t="shared" si="49"/>
        <v>web</v>
      </c>
    </row>
    <row r="611" spans="1:22" ht="60" x14ac:dyDescent="0.25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v>42337.075740740736</v>
      </c>
      <c r="K611">
        <v>1446166144</v>
      </c>
      <c r="L611">
        <f t="shared" si="46"/>
        <v>2015</v>
      </c>
      <c r="M611" t="str">
        <f t="shared" si="47"/>
        <v>Oct</v>
      </c>
      <c r="N611" s="13">
        <v>42307.034074074079</v>
      </c>
      <c r="O611" t="b">
        <v>0</v>
      </c>
      <c r="P611">
        <v>1</v>
      </c>
      <c r="Q611" t="b">
        <v>0</v>
      </c>
      <c r="R611" t="s">
        <v>8272</v>
      </c>
      <c r="S611" s="4">
        <f t="shared" si="45"/>
        <v>0.64102564102564108</v>
      </c>
      <c r="U611" t="str">
        <f t="shared" si="48"/>
        <v>technology</v>
      </c>
      <c r="V611" t="str">
        <f t="shared" si="49"/>
        <v>web</v>
      </c>
    </row>
    <row r="612" spans="1:22" ht="45" x14ac:dyDescent="0.25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v>42116.83085648148</v>
      </c>
      <c r="K612">
        <v>1427140586</v>
      </c>
      <c r="L612">
        <f t="shared" si="46"/>
        <v>2015</v>
      </c>
      <c r="M612" t="str">
        <f t="shared" si="47"/>
        <v>Mar</v>
      </c>
      <c r="N612" s="13">
        <v>42086.83085648148</v>
      </c>
      <c r="O612" t="b">
        <v>0</v>
      </c>
      <c r="P612">
        <v>0</v>
      </c>
      <c r="Q612" t="b">
        <v>0</v>
      </c>
      <c r="R612" t="s">
        <v>8272</v>
      </c>
      <c r="S612" s="4">
        <f t="shared" si="45"/>
        <v>0</v>
      </c>
      <c r="U612" t="str">
        <f t="shared" si="48"/>
        <v>technology</v>
      </c>
      <c r="V612" t="str">
        <f t="shared" si="49"/>
        <v>web</v>
      </c>
    </row>
    <row r="613" spans="1:22" ht="60" x14ac:dyDescent="0.25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v>42388.560613425929</v>
      </c>
      <c r="K613">
        <v>1448026037</v>
      </c>
      <c r="L613">
        <f t="shared" si="46"/>
        <v>2015</v>
      </c>
      <c r="M613" t="str">
        <f t="shared" si="47"/>
        <v>Nov</v>
      </c>
      <c r="N613" s="13">
        <v>42328.560613425929</v>
      </c>
      <c r="O613" t="b">
        <v>0</v>
      </c>
      <c r="P613">
        <v>0</v>
      </c>
      <c r="Q613" t="b">
        <v>0</v>
      </c>
      <c r="R613" t="s">
        <v>8272</v>
      </c>
      <c r="S613" s="4">
        <f t="shared" si="45"/>
        <v>0</v>
      </c>
      <c r="U613" t="str">
        <f t="shared" si="48"/>
        <v>technology</v>
      </c>
      <c r="V613" t="str">
        <f t="shared" si="49"/>
        <v>web</v>
      </c>
    </row>
    <row r="614" spans="1:22" ht="30" x14ac:dyDescent="0.25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v>42615.031782407401</v>
      </c>
      <c r="K614">
        <v>1470185146</v>
      </c>
      <c r="L614">
        <f t="shared" si="46"/>
        <v>2016</v>
      </c>
      <c r="M614" t="str">
        <f t="shared" si="47"/>
        <v>Aug</v>
      </c>
      <c r="N614" s="13">
        <v>42585.031782407401</v>
      </c>
      <c r="O614" t="b">
        <v>0</v>
      </c>
      <c r="P614">
        <v>0</v>
      </c>
      <c r="Q614" t="b">
        <v>0</v>
      </c>
      <c r="R614" t="s">
        <v>8272</v>
      </c>
      <c r="S614" s="4">
        <f t="shared" si="45"/>
        <v>0</v>
      </c>
      <c r="U614" t="str">
        <f t="shared" si="48"/>
        <v>technology</v>
      </c>
      <c r="V614" t="str">
        <f t="shared" si="49"/>
        <v>web</v>
      </c>
    </row>
    <row r="615" spans="1:22" ht="60" x14ac:dyDescent="0.25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v>42278.207638888889</v>
      </c>
      <c r="K615">
        <v>1441022120</v>
      </c>
      <c r="L615">
        <f t="shared" si="46"/>
        <v>2015</v>
      </c>
      <c r="M615" t="str">
        <f t="shared" si="47"/>
        <v>Aug</v>
      </c>
      <c r="N615" s="13">
        <v>42247.496759259258</v>
      </c>
      <c r="O615" t="b">
        <v>0</v>
      </c>
      <c r="P615">
        <v>121</v>
      </c>
      <c r="Q615" t="b">
        <v>0</v>
      </c>
      <c r="R615" t="s">
        <v>8272</v>
      </c>
      <c r="S615" s="4">
        <f t="shared" si="45"/>
        <v>21.363333333333333</v>
      </c>
      <c r="U615" t="str">
        <f t="shared" si="48"/>
        <v>technology</v>
      </c>
      <c r="V615" t="str">
        <f t="shared" si="49"/>
        <v>web</v>
      </c>
    </row>
    <row r="616" spans="1:22" ht="45" x14ac:dyDescent="0.25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v>42545.061805555553</v>
      </c>
      <c r="K616">
        <v>1464139740</v>
      </c>
      <c r="L616">
        <f t="shared" si="46"/>
        <v>2016</v>
      </c>
      <c r="M616" t="str">
        <f t="shared" si="47"/>
        <v>May</v>
      </c>
      <c r="N616" s="13">
        <v>42515.061805555553</v>
      </c>
      <c r="O616" t="b">
        <v>0</v>
      </c>
      <c r="P616">
        <v>0</v>
      </c>
      <c r="Q616" t="b">
        <v>0</v>
      </c>
      <c r="R616" t="s">
        <v>8272</v>
      </c>
      <c r="S616" s="4">
        <f t="shared" si="45"/>
        <v>0</v>
      </c>
      <c r="U616" t="str">
        <f t="shared" si="48"/>
        <v>technology</v>
      </c>
      <c r="V616" t="str">
        <f t="shared" si="49"/>
        <v>web</v>
      </c>
    </row>
    <row r="617" spans="1:22" ht="45" x14ac:dyDescent="0.25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v>42272.122210648144</v>
      </c>
      <c r="K617">
        <v>1440557759</v>
      </c>
      <c r="L617">
        <f t="shared" si="46"/>
        <v>2015</v>
      </c>
      <c r="M617" t="str">
        <f t="shared" si="47"/>
        <v>Aug</v>
      </c>
      <c r="N617" s="13">
        <v>42242.122210648144</v>
      </c>
      <c r="O617" t="b">
        <v>0</v>
      </c>
      <c r="P617">
        <v>0</v>
      </c>
      <c r="Q617" t="b">
        <v>0</v>
      </c>
      <c r="R617" t="s">
        <v>8272</v>
      </c>
      <c r="S617" s="4">
        <f t="shared" si="45"/>
        <v>0</v>
      </c>
      <c r="U617" t="str">
        <f t="shared" si="48"/>
        <v>technology</v>
      </c>
      <c r="V617" t="str">
        <f t="shared" si="49"/>
        <v>web</v>
      </c>
    </row>
    <row r="618" spans="1:22" ht="60" x14ac:dyDescent="0.25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v>42791.376238425932</v>
      </c>
      <c r="K618">
        <v>1485421307</v>
      </c>
      <c r="L618">
        <f t="shared" si="46"/>
        <v>2017</v>
      </c>
      <c r="M618" t="str">
        <f t="shared" si="47"/>
        <v>Jan</v>
      </c>
      <c r="N618" s="13">
        <v>42761.376238425932</v>
      </c>
      <c r="O618" t="b">
        <v>0</v>
      </c>
      <c r="P618">
        <v>0</v>
      </c>
      <c r="Q618" t="b">
        <v>0</v>
      </c>
      <c r="R618" t="s">
        <v>8272</v>
      </c>
      <c r="S618" s="4">
        <f t="shared" si="45"/>
        <v>0</v>
      </c>
      <c r="U618" t="str">
        <f t="shared" si="48"/>
        <v>technology</v>
      </c>
      <c r="V618" t="str">
        <f t="shared" si="49"/>
        <v>web</v>
      </c>
    </row>
    <row r="619" spans="1:22" ht="60" x14ac:dyDescent="0.25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v>42132.343090277776</v>
      </c>
      <c r="K619">
        <v>1427184843</v>
      </c>
      <c r="L619">
        <f t="shared" si="46"/>
        <v>2015</v>
      </c>
      <c r="M619" t="str">
        <f t="shared" si="47"/>
        <v>Mar</v>
      </c>
      <c r="N619" s="13">
        <v>42087.343090277776</v>
      </c>
      <c r="O619" t="b">
        <v>0</v>
      </c>
      <c r="P619">
        <v>3</v>
      </c>
      <c r="Q619" t="b">
        <v>0</v>
      </c>
      <c r="R619" t="s">
        <v>8272</v>
      </c>
      <c r="S619" s="4">
        <f t="shared" si="45"/>
        <v>3</v>
      </c>
      <c r="U619" t="str">
        <f t="shared" si="48"/>
        <v>technology</v>
      </c>
      <c r="V619" t="str">
        <f t="shared" si="49"/>
        <v>web</v>
      </c>
    </row>
    <row r="620" spans="1:22" ht="60" x14ac:dyDescent="0.25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v>42347.810219907406</v>
      </c>
      <c r="K620">
        <v>1447097203</v>
      </c>
      <c r="L620">
        <f t="shared" si="46"/>
        <v>2015</v>
      </c>
      <c r="M620" t="str">
        <f t="shared" si="47"/>
        <v>Nov</v>
      </c>
      <c r="N620" s="13">
        <v>42317.810219907406</v>
      </c>
      <c r="O620" t="b">
        <v>0</v>
      </c>
      <c r="P620">
        <v>0</v>
      </c>
      <c r="Q620" t="b">
        <v>0</v>
      </c>
      <c r="R620" t="s">
        <v>8272</v>
      </c>
      <c r="S620" s="4">
        <f t="shared" si="45"/>
        <v>0</v>
      </c>
      <c r="U620" t="str">
        <f t="shared" si="48"/>
        <v>technology</v>
      </c>
      <c r="V620" t="str">
        <f t="shared" si="49"/>
        <v>web</v>
      </c>
    </row>
    <row r="621" spans="1:22" ht="30" x14ac:dyDescent="0.25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v>41968.692013888889</v>
      </c>
      <c r="K621">
        <v>1411745790</v>
      </c>
      <c r="L621">
        <f t="shared" si="46"/>
        <v>2014</v>
      </c>
      <c r="M621" t="str">
        <f t="shared" si="47"/>
        <v>Sep</v>
      </c>
      <c r="N621" s="13">
        <v>41908.650347222225</v>
      </c>
      <c r="O621" t="b">
        <v>0</v>
      </c>
      <c r="P621">
        <v>1</v>
      </c>
      <c r="Q621" t="b">
        <v>0</v>
      </c>
      <c r="R621" t="s">
        <v>8272</v>
      </c>
      <c r="S621" s="4">
        <f t="shared" si="45"/>
        <v>4.0000000000000003E-5</v>
      </c>
      <c r="U621" t="str">
        <f t="shared" si="48"/>
        <v>technology</v>
      </c>
      <c r="V621" t="str">
        <f t="shared" si="49"/>
        <v>web</v>
      </c>
    </row>
    <row r="622" spans="1:22" ht="45" x14ac:dyDescent="0.25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v>41876.716874999998</v>
      </c>
      <c r="K622">
        <v>1405098738</v>
      </c>
      <c r="L622">
        <f t="shared" si="46"/>
        <v>2014</v>
      </c>
      <c r="M622" t="str">
        <f t="shared" si="47"/>
        <v>Jul</v>
      </c>
      <c r="N622" s="13">
        <v>41831.716874999998</v>
      </c>
      <c r="O622" t="b">
        <v>0</v>
      </c>
      <c r="P622">
        <v>1</v>
      </c>
      <c r="Q622" t="b">
        <v>0</v>
      </c>
      <c r="R622" t="s">
        <v>8272</v>
      </c>
      <c r="S622" s="4">
        <f t="shared" si="45"/>
        <v>1</v>
      </c>
      <c r="U622" t="str">
        <f t="shared" si="48"/>
        <v>technology</v>
      </c>
      <c r="V622" t="str">
        <f t="shared" si="49"/>
        <v>web</v>
      </c>
    </row>
    <row r="623" spans="1:22" ht="60" x14ac:dyDescent="0.25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v>42558.987696759257</v>
      </c>
      <c r="K623">
        <v>1465342937</v>
      </c>
      <c r="L623">
        <f t="shared" si="46"/>
        <v>2016</v>
      </c>
      <c r="M623" t="str">
        <f t="shared" si="47"/>
        <v>Jun</v>
      </c>
      <c r="N623" s="13">
        <v>42528.987696759257</v>
      </c>
      <c r="O623" t="b">
        <v>0</v>
      </c>
      <c r="P623">
        <v>3</v>
      </c>
      <c r="Q623" t="b">
        <v>0</v>
      </c>
      <c r="R623" t="s">
        <v>8272</v>
      </c>
      <c r="S623" s="4">
        <f t="shared" si="45"/>
        <v>1.044</v>
      </c>
      <c r="U623" t="str">
        <f t="shared" si="48"/>
        <v>technology</v>
      </c>
      <c r="V623" t="str">
        <f t="shared" si="49"/>
        <v>web</v>
      </c>
    </row>
    <row r="624" spans="1:22" ht="60" x14ac:dyDescent="0.25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v>42552.774745370371</v>
      </c>
      <c r="K624">
        <v>1465670138</v>
      </c>
      <c r="L624">
        <f t="shared" si="46"/>
        <v>2016</v>
      </c>
      <c r="M624" t="str">
        <f t="shared" si="47"/>
        <v>Jun</v>
      </c>
      <c r="N624" s="13">
        <v>42532.774745370371</v>
      </c>
      <c r="O624" t="b">
        <v>0</v>
      </c>
      <c r="P624">
        <v>9</v>
      </c>
      <c r="Q624" t="b">
        <v>0</v>
      </c>
      <c r="R624" t="s">
        <v>8272</v>
      </c>
      <c r="S624" s="4">
        <f t="shared" si="45"/>
        <v>5.6833333333333336</v>
      </c>
      <c r="U624" t="str">
        <f t="shared" si="48"/>
        <v>technology</v>
      </c>
      <c r="V624" t="str">
        <f t="shared" si="49"/>
        <v>web</v>
      </c>
    </row>
    <row r="625" spans="1:22" ht="60" x14ac:dyDescent="0.25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v>42152.009224537032</v>
      </c>
      <c r="K625">
        <v>1430179997</v>
      </c>
      <c r="L625">
        <f t="shared" si="46"/>
        <v>2015</v>
      </c>
      <c r="M625" t="str">
        <f t="shared" si="47"/>
        <v>Apr</v>
      </c>
      <c r="N625" s="13">
        <v>42122.009224537032</v>
      </c>
      <c r="O625" t="b">
        <v>0</v>
      </c>
      <c r="P625">
        <v>0</v>
      </c>
      <c r="Q625" t="b">
        <v>0</v>
      </c>
      <c r="R625" t="s">
        <v>8272</v>
      </c>
      <c r="S625" s="4">
        <f t="shared" si="45"/>
        <v>0</v>
      </c>
      <c r="U625" t="str">
        <f t="shared" si="48"/>
        <v>technology</v>
      </c>
      <c r="V625" t="str">
        <f t="shared" si="49"/>
        <v>web</v>
      </c>
    </row>
    <row r="626" spans="1:22" ht="45" x14ac:dyDescent="0.25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v>42138.988900462966</v>
      </c>
      <c r="K626">
        <v>1429055041</v>
      </c>
      <c r="L626">
        <f t="shared" si="46"/>
        <v>2015</v>
      </c>
      <c r="M626" t="str">
        <f t="shared" si="47"/>
        <v>Apr</v>
      </c>
      <c r="N626" s="13">
        <v>42108.988900462966</v>
      </c>
      <c r="O626" t="b">
        <v>0</v>
      </c>
      <c r="P626">
        <v>0</v>
      </c>
      <c r="Q626" t="b">
        <v>0</v>
      </c>
      <c r="R626" t="s">
        <v>8272</v>
      </c>
      <c r="S626" s="4">
        <f t="shared" si="45"/>
        <v>0</v>
      </c>
      <c r="U626" t="str">
        <f t="shared" si="48"/>
        <v>technology</v>
      </c>
      <c r="V626" t="str">
        <f t="shared" si="49"/>
        <v>web</v>
      </c>
    </row>
    <row r="627" spans="1:22" ht="60" x14ac:dyDescent="0.25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v>42820.853900462964</v>
      </c>
      <c r="K627">
        <v>1487971777</v>
      </c>
      <c r="L627">
        <f t="shared" si="46"/>
        <v>2017</v>
      </c>
      <c r="M627" t="str">
        <f t="shared" si="47"/>
        <v>Feb</v>
      </c>
      <c r="N627" s="13">
        <v>42790.895567129628</v>
      </c>
      <c r="O627" t="b">
        <v>0</v>
      </c>
      <c r="P627">
        <v>0</v>
      </c>
      <c r="Q627" t="b">
        <v>0</v>
      </c>
      <c r="R627" t="s">
        <v>8272</v>
      </c>
      <c r="S627" s="4">
        <f t="shared" si="45"/>
        <v>0</v>
      </c>
      <c r="U627" t="str">
        <f t="shared" si="48"/>
        <v>technology</v>
      </c>
      <c r="V627" t="str">
        <f t="shared" si="49"/>
        <v>web</v>
      </c>
    </row>
    <row r="628" spans="1:22" ht="60" x14ac:dyDescent="0.25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v>42231.556944444441</v>
      </c>
      <c r="K628">
        <v>1436793939</v>
      </c>
      <c r="L628">
        <f t="shared" si="46"/>
        <v>2015</v>
      </c>
      <c r="M628" t="str">
        <f t="shared" si="47"/>
        <v>Jul</v>
      </c>
      <c r="N628" s="13">
        <v>42198.559479166666</v>
      </c>
      <c r="O628" t="b">
        <v>0</v>
      </c>
      <c r="P628">
        <v>39</v>
      </c>
      <c r="Q628" t="b">
        <v>0</v>
      </c>
      <c r="R628" t="s">
        <v>8272</v>
      </c>
      <c r="S628" s="4">
        <f t="shared" si="45"/>
        <v>17.38</v>
      </c>
      <c r="U628" t="str">
        <f t="shared" si="48"/>
        <v>technology</v>
      </c>
      <c r="V628" t="str">
        <f t="shared" si="49"/>
        <v>web</v>
      </c>
    </row>
    <row r="629" spans="1:22" ht="60" x14ac:dyDescent="0.25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v>42443.958333333328</v>
      </c>
      <c r="K629">
        <v>1452842511</v>
      </c>
      <c r="L629">
        <f t="shared" si="46"/>
        <v>2016</v>
      </c>
      <c r="M629" t="str">
        <f t="shared" si="47"/>
        <v>Jan</v>
      </c>
      <c r="N629" s="13">
        <v>42384.306840277779</v>
      </c>
      <c r="O629" t="b">
        <v>0</v>
      </c>
      <c r="P629">
        <v>1</v>
      </c>
      <c r="Q629" t="b">
        <v>0</v>
      </c>
      <c r="R629" t="s">
        <v>8272</v>
      </c>
      <c r="S629" s="4">
        <f t="shared" si="45"/>
        <v>0.02</v>
      </c>
      <c r="U629" t="str">
        <f t="shared" si="48"/>
        <v>technology</v>
      </c>
      <c r="V629" t="str">
        <f t="shared" si="49"/>
        <v>web</v>
      </c>
    </row>
    <row r="630" spans="1:22" ht="45" x14ac:dyDescent="0.25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v>41833.692789351851</v>
      </c>
      <c r="K630">
        <v>1402677457</v>
      </c>
      <c r="L630">
        <f t="shared" si="46"/>
        <v>2014</v>
      </c>
      <c r="M630" t="str">
        <f t="shared" si="47"/>
        <v>Jun</v>
      </c>
      <c r="N630" s="13">
        <v>41803.692789351851</v>
      </c>
      <c r="O630" t="b">
        <v>0</v>
      </c>
      <c r="P630">
        <v>0</v>
      </c>
      <c r="Q630" t="b">
        <v>0</v>
      </c>
      <c r="R630" t="s">
        <v>8272</v>
      </c>
      <c r="S630" s="4">
        <f t="shared" si="45"/>
        <v>0</v>
      </c>
      <c r="U630" t="str">
        <f t="shared" si="48"/>
        <v>technology</v>
      </c>
      <c r="V630" t="str">
        <f t="shared" si="49"/>
        <v>web</v>
      </c>
    </row>
    <row r="631" spans="1:22" ht="60" x14ac:dyDescent="0.25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v>42504.637824074074</v>
      </c>
      <c r="K631">
        <v>1460647108</v>
      </c>
      <c r="L631">
        <f t="shared" si="46"/>
        <v>2016</v>
      </c>
      <c r="M631" t="str">
        <f t="shared" si="47"/>
        <v>Apr</v>
      </c>
      <c r="N631" s="13">
        <v>42474.637824074074</v>
      </c>
      <c r="O631" t="b">
        <v>0</v>
      </c>
      <c r="P631">
        <v>3</v>
      </c>
      <c r="Q631" t="b">
        <v>0</v>
      </c>
      <c r="R631" t="s">
        <v>8272</v>
      </c>
      <c r="S631" s="4">
        <f t="shared" si="45"/>
        <v>0.17499999999999999</v>
      </c>
      <c r="U631" t="str">
        <f t="shared" si="48"/>
        <v>technology</v>
      </c>
      <c r="V631" t="str">
        <f t="shared" si="49"/>
        <v>web</v>
      </c>
    </row>
    <row r="632" spans="1:22" ht="60" x14ac:dyDescent="0.25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v>42253.215277777781</v>
      </c>
      <c r="K632">
        <v>1438959121</v>
      </c>
      <c r="L632">
        <f t="shared" si="46"/>
        <v>2015</v>
      </c>
      <c r="M632" t="str">
        <f t="shared" si="47"/>
        <v>Aug</v>
      </c>
      <c r="N632" s="13">
        <v>42223.619456018518</v>
      </c>
      <c r="O632" t="b">
        <v>0</v>
      </c>
      <c r="P632">
        <v>1</v>
      </c>
      <c r="Q632" t="b">
        <v>0</v>
      </c>
      <c r="R632" t="s">
        <v>8272</v>
      </c>
      <c r="S632" s="4">
        <f t="shared" si="45"/>
        <v>8.3340278356529712E-2</v>
      </c>
      <c r="U632" t="str">
        <f t="shared" si="48"/>
        <v>technology</v>
      </c>
      <c r="V632" t="str">
        <f t="shared" si="49"/>
        <v>web</v>
      </c>
    </row>
    <row r="633" spans="1:22" ht="45" x14ac:dyDescent="0.25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v>42518.772326388891</v>
      </c>
      <c r="K633">
        <v>1461954729</v>
      </c>
      <c r="L633">
        <f t="shared" si="46"/>
        <v>2016</v>
      </c>
      <c r="M633" t="str">
        <f t="shared" si="47"/>
        <v>Apr</v>
      </c>
      <c r="N633" s="13">
        <v>42489.772326388891</v>
      </c>
      <c r="O633" t="b">
        <v>0</v>
      </c>
      <c r="P633">
        <v>9</v>
      </c>
      <c r="Q633" t="b">
        <v>0</v>
      </c>
      <c r="R633" t="s">
        <v>8272</v>
      </c>
      <c r="S633" s="4">
        <f t="shared" si="45"/>
        <v>1.38</v>
      </c>
      <c r="U633" t="str">
        <f t="shared" si="48"/>
        <v>technology</v>
      </c>
      <c r="V633" t="str">
        <f t="shared" si="49"/>
        <v>web</v>
      </c>
    </row>
    <row r="634" spans="1:22" ht="45" x14ac:dyDescent="0.25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v>42333.700983796298</v>
      </c>
      <c r="K634">
        <v>1445874565</v>
      </c>
      <c r="L634">
        <f t="shared" si="46"/>
        <v>2015</v>
      </c>
      <c r="M634" t="str">
        <f t="shared" si="47"/>
        <v>Oct</v>
      </c>
      <c r="N634" s="13">
        <v>42303.659317129626</v>
      </c>
      <c r="O634" t="b">
        <v>0</v>
      </c>
      <c r="P634">
        <v>0</v>
      </c>
      <c r="Q634" t="b">
        <v>0</v>
      </c>
      <c r="R634" t="s">
        <v>8272</v>
      </c>
      <c r="S634" s="4">
        <f t="shared" si="45"/>
        <v>0</v>
      </c>
      <c r="U634" t="str">
        <f t="shared" si="48"/>
        <v>technology</v>
      </c>
      <c r="V634" t="str">
        <f t="shared" si="49"/>
        <v>web</v>
      </c>
    </row>
    <row r="635" spans="1:22" ht="45" x14ac:dyDescent="0.25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v>42538.958333333328</v>
      </c>
      <c r="K635">
        <v>1463469062</v>
      </c>
      <c r="L635">
        <f t="shared" si="46"/>
        <v>2016</v>
      </c>
      <c r="M635" t="str">
        <f t="shared" si="47"/>
        <v>May</v>
      </c>
      <c r="N635" s="13">
        <v>42507.29932870371</v>
      </c>
      <c r="O635" t="b">
        <v>0</v>
      </c>
      <c r="P635">
        <v>25</v>
      </c>
      <c r="Q635" t="b">
        <v>0</v>
      </c>
      <c r="R635" t="s">
        <v>8272</v>
      </c>
      <c r="S635" s="4">
        <f t="shared" si="45"/>
        <v>12.45</v>
      </c>
      <c r="U635" t="str">
        <f t="shared" si="48"/>
        <v>technology</v>
      </c>
      <c r="V635" t="str">
        <f t="shared" si="49"/>
        <v>web</v>
      </c>
    </row>
    <row r="636" spans="1:22" ht="45" x14ac:dyDescent="0.25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v>42061.928576388891</v>
      </c>
      <c r="K636">
        <v>1422397029</v>
      </c>
      <c r="L636">
        <f t="shared" si="46"/>
        <v>2015</v>
      </c>
      <c r="M636" t="str">
        <f t="shared" si="47"/>
        <v>Jan</v>
      </c>
      <c r="N636" s="13">
        <v>42031.928576388891</v>
      </c>
      <c r="O636" t="b">
        <v>0</v>
      </c>
      <c r="P636">
        <v>1</v>
      </c>
      <c r="Q636" t="b">
        <v>0</v>
      </c>
      <c r="R636" t="s">
        <v>8272</v>
      </c>
      <c r="S636" s="4">
        <f t="shared" si="45"/>
        <v>0.02</v>
      </c>
      <c r="U636" t="str">
        <f t="shared" si="48"/>
        <v>technology</v>
      </c>
      <c r="V636" t="str">
        <f t="shared" si="49"/>
        <v>web</v>
      </c>
    </row>
    <row r="637" spans="1:22" ht="30" x14ac:dyDescent="0.25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v>42106.092152777783</v>
      </c>
      <c r="K637">
        <v>1426212762</v>
      </c>
      <c r="L637">
        <f t="shared" si="46"/>
        <v>2015</v>
      </c>
      <c r="M637" t="str">
        <f t="shared" si="47"/>
        <v>Mar</v>
      </c>
      <c r="N637" s="13">
        <v>42076.092152777783</v>
      </c>
      <c r="O637" t="b">
        <v>0</v>
      </c>
      <c r="P637">
        <v>1</v>
      </c>
      <c r="Q637" t="b">
        <v>0</v>
      </c>
      <c r="R637" t="s">
        <v>8272</v>
      </c>
      <c r="S637" s="4">
        <f t="shared" si="45"/>
        <v>8.0000000000000002E-3</v>
      </c>
      <c r="U637" t="str">
        <f t="shared" si="48"/>
        <v>technology</v>
      </c>
      <c r="V637" t="str">
        <f t="shared" si="49"/>
        <v>web</v>
      </c>
    </row>
    <row r="638" spans="1:22" ht="45" x14ac:dyDescent="0.25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v>42161.44930555555</v>
      </c>
      <c r="K638">
        <v>1430996150</v>
      </c>
      <c r="L638">
        <f t="shared" si="46"/>
        <v>2015</v>
      </c>
      <c r="M638" t="str">
        <f t="shared" si="47"/>
        <v>May</v>
      </c>
      <c r="N638" s="13">
        <v>42131.455439814818</v>
      </c>
      <c r="O638" t="b">
        <v>0</v>
      </c>
      <c r="P638">
        <v>1</v>
      </c>
      <c r="Q638" t="b">
        <v>0</v>
      </c>
      <c r="R638" t="s">
        <v>8272</v>
      </c>
      <c r="S638" s="4">
        <f t="shared" si="45"/>
        <v>0.2</v>
      </c>
      <c r="U638" t="str">
        <f t="shared" si="48"/>
        <v>technology</v>
      </c>
      <c r="V638" t="str">
        <f t="shared" si="49"/>
        <v>web</v>
      </c>
    </row>
    <row r="639" spans="1:22" ht="60" x14ac:dyDescent="0.25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v>42791.961111111115</v>
      </c>
      <c r="K639">
        <v>1485558318</v>
      </c>
      <c r="L639">
        <f t="shared" si="46"/>
        <v>2017</v>
      </c>
      <c r="M639" t="str">
        <f t="shared" si="47"/>
        <v>Jan</v>
      </c>
      <c r="N639" s="13">
        <v>42762.962013888886</v>
      </c>
      <c r="O639" t="b">
        <v>0</v>
      </c>
      <c r="P639">
        <v>0</v>
      </c>
      <c r="Q639" t="b">
        <v>0</v>
      </c>
      <c r="R639" t="s">
        <v>8272</v>
      </c>
      <c r="S639" s="4">
        <f t="shared" si="45"/>
        <v>0</v>
      </c>
      <c r="U639" t="str">
        <f t="shared" si="48"/>
        <v>technology</v>
      </c>
      <c r="V639" t="str">
        <f t="shared" si="49"/>
        <v>web</v>
      </c>
    </row>
    <row r="640" spans="1:22" x14ac:dyDescent="0.25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v>42819.55164351852</v>
      </c>
      <c r="K640">
        <v>1485267262</v>
      </c>
      <c r="L640">
        <f t="shared" si="46"/>
        <v>2017</v>
      </c>
      <c r="M640" t="str">
        <f t="shared" si="47"/>
        <v>Jan</v>
      </c>
      <c r="N640" s="13">
        <v>42759.593310185184</v>
      </c>
      <c r="O640" t="b">
        <v>0</v>
      </c>
      <c r="P640">
        <v>6</v>
      </c>
      <c r="Q640" t="b">
        <v>0</v>
      </c>
      <c r="R640" t="s">
        <v>8272</v>
      </c>
      <c r="S640" s="4">
        <f t="shared" si="45"/>
        <v>8.9999999999999993E-3</v>
      </c>
      <c r="U640" t="str">
        <f t="shared" si="48"/>
        <v>technology</v>
      </c>
      <c r="V640" t="str">
        <f t="shared" si="49"/>
        <v>web</v>
      </c>
    </row>
    <row r="641" spans="1:22" ht="30" x14ac:dyDescent="0.25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v>41925.583275462966</v>
      </c>
      <c r="K641">
        <v>1408024795</v>
      </c>
      <c r="L641">
        <f t="shared" si="46"/>
        <v>2014</v>
      </c>
      <c r="M641" t="str">
        <f t="shared" si="47"/>
        <v>Aug</v>
      </c>
      <c r="N641" s="13">
        <v>41865.583275462966</v>
      </c>
      <c r="O641" t="b">
        <v>0</v>
      </c>
      <c r="P641">
        <v>1</v>
      </c>
      <c r="Q641" t="b">
        <v>0</v>
      </c>
      <c r="R641" t="s">
        <v>8272</v>
      </c>
      <c r="S641" s="4">
        <f t="shared" si="45"/>
        <v>1E-4</v>
      </c>
      <c r="U641" t="str">
        <f t="shared" si="48"/>
        <v>technology</v>
      </c>
      <c r="V641" t="str">
        <f t="shared" si="49"/>
        <v>web</v>
      </c>
    </row>
    <row r="642" spans="1:22" ht="60" x14ac:dyDescent="0.25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v>42698.958333333328</v>
      </c>
      <c r="K642">
        <v>1478685915</v>
      </c>
      <c r="L642">
        <f t="shared" si="46"/>
        <v>2016</v>
      </c>
      <c r="M642" t="str">
        <f t="shared" si="47"/>
        <v>Nov</v>
      </c>
      <c r="N642" s="13">
        <v>42683.420312500006</v>
      </c>
      <c r="O642" t="b">
        <v>0</v>
      </c>
      <c r="P642">
        <v>2</v>
      </c>
      <c r="Q642" t="b">
        <v>1</v>
      </c>
      <c r="R642" t="s">
        <v>8273</v>
      </c>
      <c r="S642" s="4">
        <f t="shared" ref="S642:S705" si="50">E642*100/D642</f>
        <v>144.28571428571428</v>
      </c>
      <c r="U642" t="str">
        <f t="shared" si="48"/>
        <v>technology</v>
      </c>
      <c r="V642" t="str">
        <f t="shared" si="49"/>
        <v>wearables</v>
      </c>
    </row>
    <row r="643" spans="1:22" ht="60" x14ac:dyDescent="0.25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v>42229.57</v>
      </c>
      <c r="K643">
        <v>1436881248</v>
      </c>
      <c r="L643">
        <f t="shared" ref="L643:L706" si="51">YEAR(N643)</f>
        <v>2015</v>
      </c>
      <c r="M643" t="str">
        <f t="shared" ref="M643:M706" si="52">TEXT(N643, "MMM")</f>
        <v>Jul</v>
      </c>
      <c r="N643" s="13">
        <v>42199.57</v>
      </c>
      <c r="O643" t="b">
        <v>0</v>
      </c>
      <c r="P643">
        <v>315</v>
      </c>
      <c r="Q643" t="b">
        <v>1</v>
      </c>
      <c r="R643" t="s">
        <v>8273</v>
      </c>
      <c r="S643" s="4">
        <f t="shared" si="50"/>
        <v>119.16249999999999</v>
      </c>
      <c r="U643" t="str">
        <f t="shared" ref="U643:U706" si="53">LEFT(R643, SEARCH("/",R643,1)-1)</f>
        <v>technology</v>
      </c>
      <c r="V643" t="str">
        <f t="shared" ref="V643:V706" si="54">RIGHT(R643,LEN(R643)-SEARCH("/",R643,SEARCH("/",R643,1)))</f>
        <v>wearables</v>
      </c>
    </row>
    <row r="644" spans="1:22" ht="60" x14ac:dyDescent="0.25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v>42235.651319444441</v>
      </c>
      <c r="K644">
        <v>1436888274</v>
      </c>
      <c r="L644">
        <f t="shared" si="51"/>
        <v>2015</v>
      </c>
      <c r="M644" t="str">
        <f t="shared" si="52"/>
        <v>Jul</v>
      </c>
      <c r="N644" s="13">
        <v>42199.651319444441</v>
      </c>
      <c r="O644" t="b">
        <v>0</v>
      </c>
      <c r="P644">
        <v>2174</v>
      </c>
      <c r="Q644" t="b">
        <v>1</v>
      </c>
      <c r="R644" t="s">
        <v>8273</v>
      </c>
      <c r="S644" s="4">
        <f t="shared" si="50"/>
        <v>1460.4849999999999</v>
      </c>
      <c r="U644" t="str">
        <f t="shared" si="53"/>
        <v>technology</v>
      </c>
      <c r="V644" t="str">
        <f t="shared" si="54"/>
        <v>wearables</v>
      </c>
    </row>
    <row r="645" spans="1:22" ht="45" x14ac:dyDescent="0.25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v>42155.642071759255</v>
      </c>
      <c r="K645">
        <v>1428333875</v>
      </c>
      <c r="L645">
        <f t="shared" si="51"/>
        <v>2015</v>
      </c>
      <c r="M645" t="str">
        <f t="shared" si="52"/>
        <v>Apr</v>
      </c>
      <c r="N645" s="13">
        <v>42100.642071759255</v>
      </c>
      <c r="O645" t="b">
        <v>0</v>
      </c>
      <c r="P645">
        <v>152</v>
      </c>
      <c r="Q645" t="b">
        <v>1</v>
      </c>
      <c r="R645" t="s">
        <v>8273</v>
      </c>
      <c r="S645" s="4">
        <f t="shared" si="50"/>
        <v>105.80800000000001</v>
      </c>
      <c r="U645" t="str">
        <f t="shared" si="53"/>
        <v>technology</v>
      </c>
      <c r="V645" t="str">
        <f t="shared" si="54"/>
        <v>wearables</v>
      </c>
    </row>
    <row r="646" spans="1:22" ht="60" x14ac:dyDescent="0.25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v>41941.041666666664</v>
      </c>
      <c r="K646">
        <v>1410883139</v>
      </c>
      <c r="L646">
        <f t="shared" si="51"/>
        <v>2014</v>
      </c>
      <c r="M646" t="str">
        <f t="shared" si="52"/>
        <v>Sep</v>
      </c>
      <c r="N646" s="13">
        <v>41898.665960648148</v>
      </c>
      <c r="O646" t="b">
        <v>0</v>
      </c>
      <c r="P646">
        <v>1021</v>
      </c>
      <c r="Q646" t="b">
        <v>1</v>
      </c>
      <c r="R646" t="s">
        <v>8273</v>
      </c>
      <c r="S646" s="4">
        <f t="shared" si="50"/>
        <v>300.11792000000003</v>
      </c>
      <c r="U646" t="str">
        <f t="shared" si="53"/>
        <v>technology</v>
      </c>
      <c r="V646" t="str">
        <f t="shared" si="54"/>
        <v>wearables</v>
      </c>
    </row>
    <row r="647" spans="1:22" ht="30" x14ac:dyDescent="0.25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v>42594.026319444441</v>
      </c>
      <c r="K647">
        <v>1468370274</v>
      </c>
      <c r="L647">
        <f t="shared" si="51"/>
        <v>2016</v>
      </c>
      <c r="M647" t="str">
        <f t="shared" si="52"/>
        <v>Jul</v>
      </c>
      <c r="N647" s="13">
        <v>42564.026319444441</v>
      </c>
      <c r="O647" t="b">
        <v>0</v>
      </c>
      <c r="P647">
        <v>237</v>
      </c>
      <c r="Q647" t="b">
        <v>1</v>
      </c>
      <c r="R647" t="s">
        <v>8273</v>
      </c>
      <c r="S647" s="4">
        <f t="shared" si="50"/>
        <v>278.7</v>
      </c>
      <c r="U647" t="str">
        <f t="shared" si="53"/>
        <v>technology</v>
      </c>
      <c r="V647" t="str">
        <f t="shared" si="54"/>
        <v>wearables</v>
      </c>
    </row>
    <row r="648" spans="1:22" ht="60" x14ac:dyDescent="0.25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v>41862.852627314816</v>
      </c>
      <c r="K648">
        <v>1405196867</v>
      </c>
      <c r="L648">
        <f t="shared" si="51"/>
        <v>2014</v>
      </c>
      <c r="M648" t="str">
        <f t="shared" si="52"/>
        <v>Jul</v>
      </c>
      <c r="N648" s="13">
        <v>41832.852627314816</v>
      </c>
      <c r="O648" t="b">
        <v>0</v>
      </c>
      <c r="P648">
        <v>27</v>
      </c>
      <c r="Q648" t="b">
        <v>1</v>
      </c>
      <c r="R648" t="s">
        <v>8273</v>
      </c>
      <c r="S648" s="4">
        <f t="shared" si="50"/>
        <v>131.87625</v>
      </c>
      <c r="U648" t="str">
        <f t="shared" si="53"/>
        <v>technology</v>
      </c>
      <c r="V648" t="str">
        <f t="shared" si="54"/>
        <v>wearables</v>
      </c>
    </row>
    <row r="649" spans="1:22" ht="60" x14ac:dyDescent="0.25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v>42446.726261574076</v>
      </c>
      <c r="K649">
        <v>1455647149</v>
      </c>
      <c r="L649">
        <f t="shared" si="51"/>
        <v>2016</v>
      </c>
      <c r="M649" t="str">
        <f t="shared" si="52"/>
        <v>Feb</v>
      </c>
      <c r="N649" s="13">
        <v>42416.767928240741</v>
      </c>
      <c r="O649" t="b">
        <v>0</v>
      </c>
      <c r="P649">
        <v>17</v>
      </c>
      <c r="Q649" t="b">
        <v>1</v>
      </c>
      <c r="R649" t="s">
        <v>8273</v>
      </c>
      <c r="S649" s="4">
        <f t="shared" si="50"/>
        <v>107.05</v>
      </c>
      <c r="U649" t="str">
        <f t="shared" si="53"/>
        <v>technology</v>
      </c>
      <c r="V649" t="str">
        <f t="shared" si="54"/>
        <v>wearables</v>
      </c>
    </row>
    <row r="650" spans="1:22" ht="30" x14ac:dyDescent="0.25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v>41926.693379629629</v>
      </c>
      <c r="K650">
        <v>1410280708</v>
      </c>
      <c r="L650">
        <f t="shared" si="51"/>
        <v>2014</v>
      </c>
      <c r="M650" t="str">
        <f t="shared" si="52"/>
        <v>Sep</v>
      </c>
      <c r="N650" s="13">
        <v>41891.693379629629</v>
      </c>
      <c r="O650" t="b">
        <v>0</v>
      </c>
      <c r="P650">
        <v>27</v>
      </c>
      <c r="Q650" t="b">
        <v>1</v>
      </c>
      <c r="R650" t="s">
        <v>8273</v>
      </c>
      <c r="S650" s="4">
        <f t="shared" si="50"/>
        <v>126.82285714285715</v>
      </c>
      <c r="U650" t="str">
        <f t="shared" si="53"/>
        <v>technology</v>
      </c>
      <c r="V650" t="str">
        <f t="shared" si="54"/>
        <v>wearables</v>
      </c>
    </row>
    <row r="651" spans="1:22" ht="60" x14ac:dyDescent="0.25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v>41898.912187499998</v>
      </c>
      <c r="K651">
        <v>1409090013</v>
      </c>
      <c r="L651">
        <f t="shared" si="51"/>
        <v>2014</v>
      </c>
      <c r="M651" t="str">
        <f t="shared" si="52"/>
        <v>Aug</v>
      </c>
      <c r="N651" s="13">
        <v>41877.912187499998</v>
      </c>
      <c r="O651" t="b">
        <v>0</v>
      </c>
      <c r="P651">
        <v>82</v>
      </c>
      <c r="Q651" t="b">
        <v>1</v>
      </c>
      <c r="R651" t="s">
        <v>8273</v>
      </c>
      <c r="S651" s="4">
        <f t="shared" si="50"/>
        <v>139.96</v>
      </c>
      <c r="U651" t="str">
        <f t="shared" si="53"/>
        <v>technology</v>
      </c>
      <c r="V651" t="str">
        <f t="shared" si="54"/>
        <v>wearables</v>
      </c>
    </row>
    <row r="652" spans="1:22" ht="60" x14ac:dyDescent="0.25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v>41992.078518518523</v>
      </c>
      <c r="K652">
        <v>1413766384</v>
      </c>
      <c r="L652">
        <f t="shared" si="51"/>
        <v>2014</v>
      </c>
      <c r="M652" t="str">
        <f t="shared" si="52"/>
        <v>Oct</v>
      </c>
      <c r="N652" s="13">
        <v>41932.036851851852</v>
      </c>
      <c r="O652" t="b">
        <v>0</v>
      </c>
      <c r="P652">
        <v>48</v>
      </c>
      <c r="Q652" t="b">
        <v>1</v>
      </c>
      <c r="R652" t="s">
        <v>8273</v>
      </c>
      <c r="S652" s="4">
        <f t="shared" si="50"/>
        <v>112.4</v>
      </c>
      <c r="U652" t="str">
        <f t="shared" si="53"/>
        <v>technology</v>
      </c>
      <c r="V652" t="str">
        <f t="shared" si="54"/>
        <v>wearables</v>
      </c>
    </row>
    <row r="653" spans="1:22" ht="60" x14ac:dyDescent="0.25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v>41986.017488425925</v>
      </c>
      <c r="K653">
        <v>1415838311</v>
      </c>
      <c r="L653">
        <f t="shared" si="51"/>
        <v>2014</v>
      </c>
      <c r="M653" t="str">
        <f t="shared" si="52"/>
        <v>Nov</v>
      </c>
      <c r="N653" s="13">
        <v>41956.017488425925</v>
      </c>
      <c r="O653" t="b">
        <v>0</v>
      </c>
      <c r="P653">
        <v>105</v>
      </c>
      <c r="Q653" t="b">
        <v>1</v>
      </c>
      <c r="R653" t="s">
        <v>8273</v>
      </c>
      <c r="S653" s="4">
        <f t="shared" si="50"/>
        <v>100.52800000000001</v>
      </c>
      <c r="U653" t="str">
        <f t="shared" si="53"/>
        <v>technology</v>
      </c>
      <c r="V653" t="str">
        <f t="shared" si="54"/>
        <v>wearables</v>
      </c>
    </row>
    <row r="654" spans="1:22" ht="60" x14ac:dyDescent="0.25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v>42705.732060185182</v>
      </c>
      <c r="K654">
        <v>1478018050</v>
      </c>
      <c r="L654">
        <f t="shared" si="51"/>
        <v>2016</v>
      </c>
      <c r="M654" t="str">
        <f t="shared" si="52"/>
        <v>Nov</v>
      </c>
      <c r="N654" s="13">
        <v>42675.690393518518</v>
      </c>
      <c r="O654" t="b">
        <v>0</v>
      </c>
      <c r="P654">
        <v>28</v>
      </c>
      <c r="Q654" t="b">
        <v>1</v>
      </c>
      <c r="R654" t="s">
        <v>8273</v>
      </c>
      <c r="S654" s="4">
        <f t="shared" si="50"/>
        <v>100.46666666666667</v>
      </c>
      <c r="U654" t="str">
        <f t="shared" si="53"/>
        <v>technology</v>
      </c>
      <c r="V654" t="str">
        <f t="shared" si="54"/>
        <v>wearables</v>
      </c>
    </row>
    <row r="655" spans="1:22" ht="60" x14ac:dyDescent="0.25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v>42236.618518518517</v>
      </c>
      <c r="K655">
        <v>1436885440</v>
      </c>
      <c r="L655">
        <f t="shared" si="51"/>
        <v>2015</v>
      </c>
      <c r="M655" t="str">
        <f t="shared" si="52"/>
        <v>Jul</v>
      </c>
      <c r="N655" s="13">
        <v>42199.618518518517</v>
      </c>
      <c r="O655" t="b">
        <v>0</v>
      </c>
      <c r="P655">
        <v>1107</v>
      </c>
      <c r="Q655" t="b">
        <v>1</v>
      </c>
      <c r="R655" t="s">
        <v>8273</v>
      </c>
      <c r="S655" s="4">
        <f t="shared" si="50"/>
        <v>141.446</v>
      </c>
      <c r="U655" t="str">
        <f t="shared" si="53"/>
        <v>technology</v>
      </c>
      <c r="V655" t="str">
        <f t="shared" si="54"/>
        <v>wearables</v>
      </c>
    </row>
    <row r="656" spans="1:22" ht="60" x14ac:dyDescent="0.25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v>42193.957326388889</v>
      </c>
      <c r="K656">
        <v>1433804313</v>
      </c>
      <c r="L656">
        <f t="shared" si="51"/>
        <v>2015</v>
      </c>
      <c r="M656" t="str">
        <f t="shared" si="52"/>
        <v>Jun</v>
      </c>
      <c r="N656" s="13">
        <v>42163.957326388889</v>
      </c>
      <c r="O656" t="b">
        <v>0</v>
      </c>
      <c r="P656">
        <v>1013</v>
      </c>
      <c r="Q656" t="b">
        <v>1</v>
      </c>
      <c r="R656" t="s">
        <v>8273</v>
      </c>
      <c r="S656" s="4">
        <f t="shared" si="50"/>
        <v>267.29166666666669</v>
      </c>
      <c r="U656" t="str">
        <f t="shared" si="53"/>
        <v>technology</v>
      </c>
      <c r="V656" t="str">
        <f t="shared" si="54"/>
        <v>wearables</v>
      </c>
    </row>
    <row r="657" spans="1:22" ht="45" x14ac:dyDescent="0.25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v>42075.915648148148</v>
      </c>
      <c r="K657">
        <v>1423609112</v>
      </c>
      <c r="L657">
        <f t="shared" si="51"/>
        <v>2015</v>
      </c>
      <c r="M657" t="str">
        <f t="shared" si="52"/>
        <v>Feb</v>
      </c>
      <c r="N657" s="13">
        <v>42045.957314814819</v>
      </c>
      <c r="O657" t="b">
        <v>0</v>
      </c>
      <c r="P657">
        <v>274</v>
      </c>
      <c r="Q657" t="b">
        <v>1</v>
      </c>
      <c r="R657" t="s">
        <v>8273</v>
      </c>
      <c r="S657" s="4">
        <f t="shared" si="50"/>
        <v>146.88749999999999</v>
      </c>
      <c r="U657" t="str">
        <f t="shared" si="53"/>
        <v>technology</v>
      </c>
      <c r="V657" t="str">
        <f t="shared" si="54"/>
        <v>wearables</v>
      </c>
    </row>
    <row r="658" spans="1:22" ht="60" x14ac:dyDescent="0.25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v>42477.762951388882</v>
      </c>
      <c r="K658">
        <v>1455736719</v>
      </c>
      <c r="L658">
        <f t="shared" si="51"/>
        <v>2016</v>
      </c>
      <c r="M658" t="str">
        <f t="shared" si="52"/>
        <v>Feb</v>
      </c>
      <c r="N658" s="13">
        <v>42417.804618055554</v>
      </c>
      <c r="O658" t="b">
        <v>0</v>
      </c>
      <c r="P658">
        <v>87</v>
      </c>
      <c r="Q658" t="b">
        <v>1</v>
      </c>
      <c r="R658" t="s">
        <v>8273</v>
      </c>
      <c r="S658" s="4">
        <f t="shared" si="50"/>
        <v>213.56</v>
      </c>
      <c r="U658" t="str">
        <f t="shared" si="53"/>
        <v>technology</v>
      </c>
      <c r="V658" t="str">
        <f t="shared" si="54"/>
        <v>wearables</v>
      </c>
    </row>
    <row r="659" spans="1:22" ht="60" x14ac:dyDescent="0.25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v>42361.84574074074</v>
      </c>
      <c r="K659">
        <v>1448309872</v>
      </c>
      <c r="L659">
        <f t="shared" si="51"/>
        <v>2015</v>
      </c>
      <c r="M659" t="str">
        <f t="shared" si="52"/>
        <v>Nov</v>
      </c>
      <c r="N659" s="13">
        <v>42331.84574074074</v>
      </c>
      <c r="O659" t="b">
        <v>0</v>
      </c>
      <c r="P659">
        <v>99</v>
      </c>
      <c r="Q659" t="b">
        <v>1</v>
      </c>
      <c r="R659" t="s">
        <v>8273</v>
      </c>
      <c r="S659" s="4">
        <f t="shared" si="50"/>
        <v>125.7</v>
      </c>
      <c r="U659" t="str">
        <f t="shared" si="53"/>
        <v>technology</v>
      </c>
      <c r="V659" t="str">
        <f t="shared" si="54"/>
        <v>wearables</v>
      </c>
    </row>
    <row r="660" spans="1:22" ht="60" x14ac:dyDescent="0.25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v>42211.75</v>
      </c>
      <c r="K660">
        <v>1435117889</v>
      </c>
      <c r="L660">
        <f t="shared" si="51"/>
        <v>2015</v>
      </c>
      <c r="M660" t="str">
        <f t="shared" si="52"/>
        <v>Jun</v>
      </c>
      <c r="N660" s="13">
        <v>42179.160752314812</v>
      </c>
      <c r="O660" t="b">
        <v>0</v>
      </c>
      <c r="P660">
        <v>276</v>
      </c>
      <c r="Q660" t="b">
        <v>1</v>
      </c>
      <c r="R660" t="s">
        <v>8273</v>
      </c>
      <c r="S660" s="4">
        <f t="shared" si="50"/>
        <v>104.46206037108834</v>
      </c>
      <c r="U660" t="str">
        <f t="shared" si="53"/>
        <v>technology</v>
      </c>
      <c r="V660" t="str">
        <f t="shared" si="54"/>
        <v>wearables</v>
      </c>
    </row>
    <row r="661" spans="1:22" x14ac:dyDescent="0.25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v>42239.593692129631</v>
      </c>
      <c r="K661">
        <v>1437747295</v>
      </c>
      <c r="L661">
        <f t="shared" si="51"/>
        <v>2015</v>
      </c>
      <c r="M661" t="str">
        <f t="shared" si="52"/>
        <v>Jul</v>
      </c>
      <c r="N661" s="13">
        <v>42209.593692129631</v>
      </c>
      <c r="O661" t="b">
        <v>0</v>
      </c>
      <c r="P661">
        <v>21</v>
      </c>
      <c r="Q661" t="b">
        <v>1</v>
      </c>
      <c r="R661" t="s">
        <v>8273</v>
      </c>
      <c r="S661" s="4">
        <f t="shared" si="50"/>
        <v>100.56666666666666</v>
      </c>
      <c r="U661" t="str">
        <f t="shared" si="53"/>
        <v>technology</v>
      </c>
      <c r="V661" t="str">
        <f t="shared" si="54"/>
        <v>wearables</v>
      </c>
    </row>
    <row r="662" spans="1:22" ht="60" x14ac:dyDescent="0.25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v>41952.783321759263</v>
      </c>
      <c r="K662">
        <v>1412963279</v>
      </c>
      <c r="L662">
        <f t="shared" si="51"/>
        <v>2014</v>
      </c>
      <c r="M662" t="str">
        <f t="shared" si="52"/>
        <v>Oct</v>
      </c>
      <c r="N662" s="13">
        <v>41922.741655092592</v>
      </c>
      <c r="O662" t="b">
        <v>0</v>
      </c>
      <c r="P662">
        <v>18</v>
      </c>
      <c r="Q662" t="b">
        <v>0</v>
      </c>
      <c r="R662" t="s">
        <v>8273</v>
      </c>
      <c r="S662" s="4">
        <f t="shared" si="50"/>
        <v>3.0579999999999998</v>
      </c>
      <c r="U662" t="str">
        <f t="shared" si="53"/>
        <v>technology</v>
      </c>
      <c r="V662" t="str">
        <f t="shared" si="54"/>
        <v>wearables</v>
      </c>
    </row>
    <row r="663" spans="1:22" ht="45" x14ac:dyDescent="0.25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v>42666.645358796297</v>
      </c>
      <c r="K663">
        <v>1474644559</v>
      </c>
      <c r="L663">
        <f t="shared" si="51"/>
        <v>2016</v>
      </c>
      <c r="M663" t="str">
        <f t="shared" si="52"/>
        <v>Sep</v>
      </c>
      <c r="N663" s="13">
        <v>42636.645358796297</v>
      </c>
      <c r="O663" t="b">
        <v>0</v>
      </c>
      <c r="P663">
        <v>9</v>
      </c>
      <c r="Q663" t="b">
        <v>0</v>
      </c>
      <c r="R663" t="s">
        <v>8273</v>
      </c>
      <c r="S663" s="4">
        <f t="shared" si="50"/>
        <v>0.95</v>
      </c>
      <c r="U663" t="str">
        <f t="shared" si="53"/>
        <v>technology</v>
      </c>
      <c r="V663" t="str">
        <f t="shared" si="54"/>
        <v>wearables</v>
      </c>
    </row>
    <row r="664" spans="1:22" ht="45" x14ac:dyDescent="0.25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v>42020.438043981485</v>
      </c>
      <c r="K664">
        <v>1418812247</v>
      </c>
      <c r="L664">
        <f t="shared" si="51"/>
        <v>2014</v>
      </c>
      <c r="M664" t="str">
        <f t="shared" si="52"/>
        <v>Dec</v>
      </c>
      <c r="N664" s="13">
        <v>41990.438043981485</v>
      </c>
      <c r="O664" t="b">
        <v>0</v>
      </c>
      <c r="P664">
        <v>4</v>
      </c>
      <c r="Q664" t="b">
        <v>0</v>
      </c>
      <c r="R664" t="s">
        <v>8273</v>
      </c>
      <c r="S664" s="4">
        <f t="shared" si="50"/>
        <v>0.4</v>
      </c>
      <c r="U664" t="str">
        <f t="shared" si="53"/>
        <v>technology</v>
      </c>
      <c r="V664" t="str">
        <f t="shared" si="54"/>
        <v>wearables</v>
      </c>
    </row>
    <row r="665" spans="1:22" ht="60" x14ac:dyDescent="0.25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v>42203.843240740738</v>
      </c>
      <c r="K665">
        <v>1434658456</v>
      </c>
      <c r="L665">
        <f t="shared" si="51"/>
        <v>2015</v>
      </c>
      <c r="M665" t="str">
        <f t="shared" si="52"/>
        <v>Jun</v>
      </c>
      <c r="N665" s="13">
        <v>42173.843240740738</v>
      </c>
      <c r="O665" t="b">
        <v>0</v>
      </c>
      <c r="P665">
        <v>7</v>
      </c>
      <c r="Q665" t="b">
        <v>0</v>
      </c>
      <c r="R665" t="s">
        <v>8273</v>
      </c>
      <c r="S665" s="4">
        <f t="shared" si="50"/>
        <v>0.35</v>
      </c>
      <c r="U665" t="str">
        <f t="shared" si="53"/>
        <v>technology</v>
      </c>
      <c r="V665" t="str">
        <f t="shared" si="54"/>
        <v>wearables</v>
      </c>
    </row>
    <row r="666" spans="1:22" ht="60" x14ac:dyDescent="0.25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v>42107.666377314818</v>
      </c>
      <c r="K666">
        <v>1426348775</v>
      </c>
      <c r="L666">
        <f t="shared" si="51"/>
        <v>2015</v>
      </c>
      <c r="M666" t="str">
        <f t="shared" si="52"/>
        <v>Mar</v>
      </c>
      <c r="N666" s="13">
        <v>42077.666377314818</v>
      </c>
      <c r="O666" t="b">
        <v>0</v>
      </c>
      <c r="P666">
        <v>29</v>
      </c>
      <c r="Q666" t="b">
        <v>0</v>
      </c>
      <c r="R666" t="s">
        <v>8273</v>
      </c>
      <c r="S666" s="4">
        <f t="shared" si="50"/>
        <v>7.5333333333333332</v>
      </c>
      <c r="U666" t="str">
        <f t="shared" si="53"/>
        <v>technology</v>
      </c>
      <c r="V666" t="str">
        <f t="shared" si="54"/>
        <v>wearables</v>
      </c>
    </row>
    <row r="667" spans="1:22" ht="60" x14ac:dyDescent="0.25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v>42748.711354166662</v>
      </c>
      <c r="K667">
        <v>1479143061</v>
      </c>
      <c r="L667">
        <f t="shared" si="51"/>
        <v>2016</v>
      </c>
      <c r="M667" t="str">
        <f t="shared" si="52"/>
        <v>Nov</v>
      </c>
      <c r="N667" s="13">
        <v>42688.711354166662</v>
      </c>
      <c r="O667" t="b">
        <v>0</v>
      </c>
      <c r="P667">
        <v>12</v>
      </c>
      <c r="Q667" t="b">
        <v>0</v>
      </c>
      <c r="R667" t="s">
        <v>8273</v>
      </c>
      <c r="S667" s="4">
        <f t="shared" si="50"/>
        <v>18.64</v>
      </c>
      <c r="U667" t="str">
        <f t="shared" si="53"/>
        <v>technology</v>
      </c>
      <c r="V667" t="str">
        <f t="shared" si="54"/>
        <v>wearables</v>
      </c>
    </row>
    <row r="668" spans="1:22" ht="60" x14ac:dyDescent="0.25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v>41868.832152777781</v>
      </c>
      <c r="K668">
        <v>1405713498</v>
      </c>
      <c r="L668">
        <f t="shared" si="51"/>
        <v>2014</v>
      </c>
      <c r="M668" t="str">
        <f t="shared" si="52"/>
        <v>Jul</v>
      </c>
      <c r="N668" s="13">
        <v>41838.832152777781</v>
      </c>
      <c r="O668" t="b">
        <v>0</v>
      </c>
      <c r="P668">
        <v>4</v>
      </c>
      <c r="Q668" t="b">
        <v>0</v>
      </c>
      <c r="R668" t="s">
        <v>8273</v>
      </c>
      <c r="S668" s="4">
        <f t="shared" si="50"/>
        <v>4.0000000000000001E-3</v>
      </c>
      <c r="U668" t="str">
        <f t="shared" si="53"/>
        <v>technology</v>
      </c>
      <c r="V668" t="str">
        <f t="shared" si="54"/>
        <v>wearables</v>
      </c>
    </row>
    <row r="669" spans="1:22" ht="60" x14ac:dyDescent="0.25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v>42672.373414351852</v>
      </c>
      <c r="K669">
        <v>1474275463</v>
      </c>
      <c r="L669">
        <f t="shared" si="51"/>
        <v>2016</v>
      </c>
      <c r="M669" t="str">
        <f t="shared" si="52"/>
        <v>Sep</v>
      </c>
      <c r="N669" s="13">
        <v>42632.373414351852</v>
      </c>
      <c r="O669" t="b">
        <v>0</v>
      </c>
      <c r="P669">
        <v>28</v>
      </c>
      <c r="Q669" t="b">
        <v>0</v>
      </c>
      <c r="R669" t="s">
        <v>8273</v>
      </c>
      <c r="S669" s="4">
        <f t="shared" si="50"/>
        <v>10.02</v>
      </c>
      <c r="U669" t="str">
        <f t="shared" si="53"/>
        <v>technology</v>
      </c>
      <c r="V669" t="str">
        <f t="shared" si="54"/>
        <v>wearables</v>
      </c>
    </row>
    <row r="670" spans="1:22" ht="45" x14ac:dyDescent="0.25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v>42135.831273148149</v>
      </c>
      <c r="K670">
        <v>1427486222</v>
      </c>
      <c r="L670">
        <f t="shared" si="51"/>
        <v>2015</v>
      </c>
      <c r="M670" t="str">
        <f t="shared" si="52"/>
        <v>Mar</v>
      </c>
      <c r="N670" s="13">
        <v>42090.831273148149</v>
      </c>
      <c r="O670" t="b">
        <v>0</v>
      </c>
      <c r="P670">
        <v>25</v>
      </c>
      <c r="Q670" t="b">
        <v>0</v>
      </c>
      <c r="R670" t="s">
        <v>8273</v>
      </c>
      <c r="S670" s="4">
        <f t="shared" si="50"/>
        <v>4.5599999999999996</v>
      </c>
      <c r="U670" t="str">
        <f t="shared" si="53"/>
        <v>technology</v>
      </c>
      <c r="V670" t="str">
        <f t="shared" si="54"/>
        <v>wearables</v>
      </c>
    </row>
    <row r="671" spans="1:22" ht="60" x14ac:dyDescent="0.25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v>42557.625671296293</v>
      </c>
      <c r="K671">
        <v>1465225258</v>
      </c>
      <c r="L671">
        <f t="shared" si="51"/>
        <v>2016</v>
      </c>
      <c r="M671" t="str">
        <f t="shared" si="52"/>
        <v>Jun</v>
      </c>
      <c r="N671" s="13">
        <v>42527.625671296293</v>
      </c>
      <c r="O671" t="b">
        <v>0</v>
      </c>
      <c r="P671">
        <v>28</v>
      </c>
      <c r="Q671" t="b">
        <v>0</v>
      </c>
      <c r="R671" t="s">
        <v>8273</v>
      </c>
      <c r="S671" s="4">
        <f t="shared" si="50"/>
        <v>21.5075</v>
      </c>
      <c r="U671" t="str">
        <f t="shared" si="53"/>
        <v>technology</v>
      </c>
      <c r="V671" t="str">
        <f t="shared" si="54"/>
        <v>wearables</v>
      </c>
    </row>
    <row r="672" spans="1:22" ht="60" x14ac:dyDescent="0.25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v>42540.340277777781</v>
      </c>
      <c r="K672">
        <v>1463418120</v>
      </c>
      <c r="L672">
        <f t="shared" si="51"/>
        <v>2016</v>
      </c>
      <c r="M672" t="str">
        <f t="shared" si="52"/>
        <v>May</v>
      </c>
      <c r="N672" s="13">
        <v>42506.709722222222</v>
      </c>
      <c r="O672" t="b">
        <v>0</v>
      </c>
      <c r="P672">
        <v>310</v>
      </c>
      <c r="Q672" t="b">
        <v>0</v>
      </c>
      <c r="R672" t="s">
        <v>8273</v>
      </c>
      <c r="S672" s="4">
        <f t="shared" si="50"/>
        <v>29.276666666666667</v>
      </c>
      <c r="U672" t="str">
        <f t="shared" si="53"/>
        <v>technology</v>
      </c>
      <c r="V672" t="str">
        <f t="shared" si="54"/>
        <v>wearables</v>
      </c>
    </row>
    <row r="673" spans="1:22" ht="60" x14ac:dyDescent="0.25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v>42018.166666666672</v>
      </c>
      <c r="K673">
        <v>1418315852</v>
      </c>
      <c r="L673">
        <f t="shared" si="51"/>
        <v>2014</v>
      </c>
      <c r="M673" t="str">
        <f t="shared" si="52"/>
        <v>Dec</v>
      </c>
      <c r="N673" s="13">
        <v>41984.692731481482</v>
      </c>
      <c r="O673" t="b">
        <v>0</v>
      </c>
      <c r="P673">
        <v>15</v>
      </c>
      <c r="Q673" t="b">
        <v>0</v>
      </c>
      <c r="R673" t="s">
        <v>8273</v>
      </c>
      <c r="S673" s="4">
        <f t="shared" si="50"/>
        <v>39.426666666666669</v>
      </c>
      <c r="U673" t="str">
        <f t="shared" si="53"/>
        <v>technology</v>
      </c>
      <c r="V673" t="str">
        <f t="shared" si="54"/>
        <v>wearables</v>
      </c>
    </row>
    <row r="674" spans="1:22" ht="60" x14ac:dyDescent="0.25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v>42005.207638888889</v>
      </c>
      <c r="K674">
        <v>1417410964</v>
      </c>
      <c r="L674">
        <f t="shared" si="51"/>
        <v>2014</v>
      </c>
      <c r="M674" t="str">
        <f t="shared" si="52"/>
        <v>Dec</v>
      </c>
      <c r="N674" s="13">
        <v>41974.219490740739</v>
      </c>
      <c r="O674" t="b">
        <v>0</v>
      </c>
      <c r="P674">
        <v>215</v>
      </c>
      <c r="Q674" t="b">
        <v>0</v>
      </c>
      <c r="R674" t="s">
        <v>8273</v>
      </c>
      <c r="S674" s="4">
        <f t="shared" si="50"/>
        <v>21.628</v>
      </c>
      <c r="U674" t="str">
        <f t="shared" si="53"/>
        <v>technology</v>
      </c>
      <c r="V674" t="str">
        <f t="shared" si="54"/>
        <v>wearables</v>
      </c>
    </row>
    <row r="675" spans="1:22" ht="60" x14ac:dyDescent="0.25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v>41883.840474537035</v>
      </c>
      <c r="K675">
        <v>1405714217</v>
      </c>
      <c r="L675">
        <f t="shared" si="51"/>
        <v>2014</v>
      </c>
      <c r="M675" t="str">
        <f t="shared" si="52"/>
        <v>Jul</v>
      </c>
      <c r="N675" s="13">
        <v>41838.840474537035</v>
      </c>
      <c r="O675" t="b">
        <v>0</v>
      </c>
      <c r="P675">
        <v>3</v>
      </c>
      <c r="Q675" t="b">
        <v>0</v>
      </c>
      <c r="R675" t="s">
        <v>8273</v>
      </c>
      <c r="S675" s="4">
        <f t="shared" si="50"/>
        <v>0.20499999999999999</v>
      </c>
      <c r="U675" t="str">
        <f t="shared" si="53"/>
        <v>technology</v>
      </c>
      <c r="V675" t="str">
        <f t="shared" si="54"/>
        <v>wearables</v>
      </c>
    </row>
    <row r="676" spans="1:22" ht="30" x14ac:dyDescent="0.25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v>41863.116053240738</v>
      </c>
      <c r="K676">
        <v>1402627627</v>
      </c>
      <c r="L676">
        <f t="shared" si="51"/>
        <v>2014</v>
      </c>
      <c r="M676" t="str">
        <f t="shared" si="52"/>
        <v>Jun</v>
      </c>
      <c r="N676" s="13">
        <v>41803.116053240738</v>
      </c>
      <c r="O676" t="b">
        <v>0</v>
      </c>
      <c r="P676">
        <v>2</v>
      </c>
      <c r="Q676" t="b">
        <v>0</v>
      </c>
      <c r="R676" t="s">
        <v>8273</v>
      </c>
      <c r="S676" s="4">
        <f t="shared" si="50"/>
        <v>0.03</v>
      </c>
      <c r="U676" t="str">
        <f t="shared" si="53"/>
        <v>technology</v>
      </c>
      <c r="V676" t="str">
        <f t="shared" si="54"/>
        <v>wearables</v>
      </c>
    </row>
    <row r="677" spans="1:22" ht="60" x14ac:dyDescent="0.25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v>42005.290972222225</v>
      </c>
      <c r="K677">
        <v>1417558804</v>
      </c>
      <c r="L677">
        <f t="shared" si="51"/>
        <v>2014</v>
      </c>
      <c r="M677" t="str">
        <f t="shared" si="52"/>
        <v>Dec</v>
      </c>
      <c r="N677" s="13">
        <v>41975.930601851855</v>
      </c>
      <c r="O677" t="b">
        <v>0</v>
      </c>
      <c r="P677">
        <v>26</v>
      </c>
      <c r="Q677" t="b">
        <v>0</v>
      </c>
      <c r="R677" t="s">
        <v>8273</v>
      </c>
      <c r="S677" s="4">
        <f t="shared" si="50"/>
        <v>14.85</v>
      </c>
      <c r="U677" t="str">
        <f t="shared" si="53"/>
        <v>technology</v>
      </c>
      <c r="V677" t="str">
        <f t="shared" si="54"/>
        <v>wearables</v>
      </c>
    </row>
    <row r="678" spans="1:22" ht="60" x14ac:dyDescent="0.25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v>42042.768298611118</v>
      </c>
      <c r="K678">
        <v>1420741581</v>
      </c>
      <c r="L678">
        <f t="shared" si="51"/>
        <v>2015</v>
      </c>
      <c r="M678" t="str">
        <f t="shared" si="52"/>
        <v>Jan</v>
      </c>
      <c r="N678" s="13">
        <v>42012.768298611118</v>
      </c>
      <c r="O678" t="b">
        <v>0</v>
      </c>
      <c r="P678">
        <v>24</v>
      </c>
      <c r="Q678" t="b">
        <v>0</v>
      </c>
      <c r="R678" t="s">
        <v>8273</v>
      </c>
      <c r="S678" s="4">
        <f t="shared" si="50"/>
        <v>1.4710000000000001</v>
      </c>
      <c r="U678" t="str">
        <f t="shared" si="53"/>
        <v>technology</v>
      </c>
      <c r="V678" t="str">
        <f t="shared" si="54"/>
        <v>wearables</v>
      </c>
    </row>
    <row r="679" spans="1:22" ht="75" x14ac:dyDescent="0.25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v>42549.403877314813</v>
      </c>
      <c r="K679">
        <v>1463218895</v>
      </c>
      <c r="L679">
        <f t="shared" si="51"/>
        <v>2016</v>
      </c>
      <c r="M679" t="str">
        <f t="shared" si="52"/>
        <v>May</v>
      </c>
      <c r="N679" s="13">
        <v>42504.403877314813</v>
      </c>
      <c r="O679" t="b">
        <v>0</v>
      </c>
      <c r="P679">
        <v>96</v>
      </c>
      <c r="Q679" t="b">
        <v>0</v>
      </c>
      <c r="R679" t="s">
        <v>8273</v>
      </c>
      <c r="S679" s="4">
        <f t="shared" si="50"/>
        <v>25.584</v>
      </c>
      <c r="U679" t="str">
        <f t="shared" si="53"/>
        <v>technology</v>
      </c>
      <c r="V679" t="str">
        <f t="shared" si="54"/>
        <v>wearables</v>
      </c>
    </row>
    <row r="680" spans="1:22" ht="60" x14ac:dyDescent="0.25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v>42511.376597222217</v>
      </c>
      <c r="K680">
        <v>1461229338</v>
      </c>
      <c r="L680">
        <f t="shared" si="51"/>
        <v>2016</v>
      </c>
      <c r="M680" t="str">
        <f t="shared" si="52"/>
        <v>Apr</v>
      </c>
      <c r="N680" s="13">
        <v>42481.376597222217</v>
      </c>
      <c r="O680" t="b">
        <v>0</v>
      </c>
      <c r="P680">
        <v>17</v>
      </c>
      <c r="Q680" t="b">
        <v>0</v>
      </c>
      <c r="R680" t="s">
        <v>8273</v>
      </c>
      <c r="S680" s="4">
        <f t="shared" si="50"/>
        <v>3.8206896551724139</v>
      </c>
      <c r="U680" t="str">
        <f t="shared" si="53"/>
        <v>technology</v>
      </c>
      <c r="V680" t="str">
        <f t="shared" si="54"/>
        <v>wearables</v>
      </c>
    </row>
    <row r="681" spans="1:22" ht="60" x14ac:dyDescent="0.25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v>42616.695706018523</v>
      </c>
      <c r="K681">
        <v>1467736909</v>
      </c>
      <c r="L681">
        <f t="shared" si="51"/>
        <v>2016</v>
      </c>
      <c r="M681" t="str">
        <f t="shared" si="52"/>
        <v>Jul</v>
      </c>
      <c r="N681" s="13">
        <v>42556.695706018523</v>
      </c>
      <c r="O681" t="b">
        <v>0</v>
      </c>
      <c r="P681">
        <v>94</v>
      </c>
      <c r="Q681" t="b">
        <v>0</v>
      </c>
      <c r="R681" t="s">
        <v>8273</v>
      </c>
      <c r="S681" s="4">
        <f t="shared" si="50"/>
        <v>15.485964912280702</v>
      </c>
      <c r="U681" t="str">
        <f t="shared" si="53"/>
        <v>technology</v>
      </c>
      <c r="V681" t="str">
        <f t="shared" si="54"/>
        <v>wearables</v>
      </c>
    </row>
    <row r="682" spans="1:22" ht="60" x14ac:dyDescent="0.25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v>41899.501516203702</v>
      </c>
      <c r="K682">
        <v>1407931331</v>
      </c>
      <c r="L682">
        <f t="shared" si="51"/>
        <v>2014</v>
      </c>
      <c r="M682" t="str">
        <f t="shared" si="52"/>
        <v>Aug</v>
      </c>
      <c r="N682" s="13">
        <v>41864.501516203702</v>
      </c>
      <c r="O682" t="b">
        <v>0</v>
      </c>
      <c r="P682">
        <v>129</v>
      </c>
      <c r="Q682" t="b">
        <v>0</v>
      </c>
      <c r="R682" t="s">
        <v>8273</v>
      </c>
      <c r="S682" s="4">
        <f t="shared" si="50"/>
        <v>25.911999999999999</v>
      </c>
      <c r="U682" t="str">
        <f t="shared" si="53"/>
        <v>technology</v>
      </c>
      <c r="V682" t="str">
        <f t="shared" si="54"/>
        <v>wearables</v>
      </c>
    </row>
    <row r="683" spans="1:22" ht="60" x14ac:dyDescent="0.25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v>42669.805601851855</v>
      </c>
      <c r="K683">
        <v>1474917604</v>
      </c>
      <c r="L683">
        <f t="shared" si="51"/>
        <v>2016</v>
      </c>
      <c r="M683" t="str">
        <f t="shared" si="52"/>
        <v>Sep</v>
      </c>
      <c r="N683" s="13">
        <v>42639.805601851855</v>
      </c>
      <c r="O683" t="b">
        <v>0</v>
      </c>
      <c r="P683">
        <v>1</v>
      </c>
      <c r="Q683" t="b">
        <v>0</v>
      </c>
      <c r="R683" t="s">
        <v>8273</v>
      </c>
      <c r="S683" s="4">
        <f t="shared" si="50"/>
        <v>0.04</v>
      </c>
      <c r="U683" t="str">
        <f t="shared" si="53"/>
        <v>technology</v>
      </c>
      <c r="V683" t="str">
        <f t="shared" si="54"/>
        <v>wearables</v>
      </c>
    </row>
    <row r="684" spans="1:22" ht="45" x14ac:dyDescent="0.25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v>42808.723634259266</v>
      </c>
      <c r="K684">
        <v>1486923722</v>
      </c>
      <c r="L684">
        <f t="shared" si="51"/>
        <v>2017</v>
      </c>
      <c r="M684" t="str">
        <f t="shared" si="52"/>
        <v>Feb</v>
      </c>
      <c r="N684" s="13">
        <v>42778.765300925923</v>
      </c>
      <c r="O684" t="b">
        <v>0</v>
      </c>
      <c r="P684">
        <v>4</v>
      </c>
      <c r="Q684" t="b">
        <v>0</v>
      </c>
      <c r="R684" t="s">
        <v>8273</v>
      </c>
      <c r="S684" s="4">
        <f t="shared" si="50"/>
        <v>0.106</v>
      </c>
      <c r="U684" t="str">
        <f t="shared" si="53"/>
        <v>technology</v>
      </c>
      <c r="V684" t="str">
        <f t="shared" si="54"/>
        <v>wearables</v>
      </c>
    </row>
    <row r="685" spans="1:22" ht="60" x14ac:dyDescent="0.25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v>42674.900046296301</v>
      </c>
      <c r="K685">
        <v>1474493764</v>
      </c>
      <c r="L685">
        <f t="shared" si="51"/>
        <v>2016</v>
      </c>
      <c r="M685" t="str">
        <f t="shared" si="52"/>
        <v>Sep</v>
      </c>
      <c r="N685" s="13">
        <v>42634.900046296301</v>
      </c>
      <c r="O685" t="b">
        <v>0</v>
      </c>
      <c r="P685">
        <v>3</v>
      </c>
      <c r="Q685" t="b">
        <v>0</v>
      </c>
      <c r="R685" t="s">
        <v>8273</v>
      </c>
      <c r="S685" s="4">
        <f t="shared" si="50"/>
        <v>0.85142857142857142</v>
      </c>
      <c r="U685" t="str">
        <f t="shared" si="53"/>
        <v>technology</v>
      </c>
      <c r="V685" t="str">
        <f t="shared" si="54"/>
        <v>wearables</v>
      </c>
    </row>
    <row r="686" spans="1:22" ht="30" x14ac:dyDescent="0.25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v>41845.125</v>
      </c>
      <c r="K686">
        <v>1403176891</v>
      </c>
      <c r="L686">
        <f t="shared" si="51"/>
        <v>2014</v>
      </c>
      <c r="M686" t="str">
        <f t="shared" si="52"/>
        <v>Jun</v>
      </c>
      <c r="N686" s="13">
        <v>41809.473275462966</v>
      </c>
      <c r="O686" t="b">
        <v>0</v>
      </c>
      <c r="P686">
        <v>135</v>
      </c>
      <c r="Q686" t="b">
        <v>0</v>
      </c>
      <c r="R686" t="s">
        <v>8273</v>
      </c>
      <c r="S686" s="4">
        <f t="shared" si="50"/>
        <v>7.4837499999999997</v>
      </c>
      <c r="U686" t="str">
        <f t="shared" si="53"/>
        <v>technology</v>
      </c>
      <c r="V686" t="str">
        <f t="shared" si="54"/>
        <v>wearables</v>
      </c>
    </row>
    <row r="687" spans="1:22" ht="60" x14ac:dyDescent="0.25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v>42016.866574074069</v>
      </c>
      <c r="K687">
        <v>1417207672</v>
      </c>
      <c r="L687">
        <f t="shared" si="51"/>
        <v>2014</v>
      </c>
      <c r="M687" t="str">
        <f t="shared" si="52"/>
        <v>Nov</v>
      </c>
      <c r="N687" s="13">
        <v>41971.866574074069</v>
      </c>
      <c r="O687" t="b">
        <v>0</v>
      </c>
      <c r="P687">
        <v>10</v>
      </c>
      <c r="Q687" t="b">
        <v>0</v>
      </c>
      <c r="R687" t="s">
        <v>8273</v>
      </c>
      <c r="S687" s="4">
        <f t="shared" si="50"/>
        <v>27.65</v>
      </c>
      <c r="U687" t="str">
        <f t="shared" si="53"/>
        <v>technology</v>
      </c>
      <c r="V687" t="str">
        <f t="shared" si="54"/>
        <v>wearables</v>
      </c>
    </row>
    <row r="688" spans="1:22" ht="60" x14ac:dyDescent="0.25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v>42219.673263888893</v>
      </c>
      <c r="K688">
        <v>1436026170</v>
      </c>
      <c r="L688">
        <f t="shared" si="51"/>
        <v>2015</v>
      </c>
      <c r="M688" t="str">
        <f t="shared" si="52"/>
        <v>Jul</v>
      </c>
      <c r="N688" s="13">
        <v>42189.673263888893</v>
      </c>
      <c r="O688" t="b">
        <v>0</v>
      </c>
      <c r="P688">
        <v>0</v>
      </c>
      <c r="Q688" t="b">
        <v>0</v>
      </c>
      <c r="R688" t="s">
        <v>8273</v>
      </c>
      <c r="S688" s="4">
        <f t="shared" si="50"/>
        <v>0</v>
      </c>
      <c r="U688" t="str">
        <f t="shared" si="53"/>
        <v>technology</v>
      </c>
      <c r="V688" t="str">
        <f t="shared" si="54"/>
        <v>wearables</v>
      </c>
    </row>
    <row r="689" spans="1:22" ht="60" x14ac:dyDescent="0.25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v>42771.750613425931</v>
      </c>
      <c r="K689">
        <v>1481133653</v>
      </c>
      <c r="L689">
        <f t="shared" si="51"/>
        <v>2016</v>
      </c>
      <c r="M689" t="str">
        <f t="shared" si="52"/>
        <v>Dec</v>
      </c>
      <c r="N689" s="13">
        <v>42711.750613425931</v>
      </c>
      <c r="O689" t="b">
        <v>0</v>
      </c>
      <c r="P689">
        <v>6</v>
      </c>
      <c r="Q689" t="b">
        <v>0</v>
      </c>
      <c r="R689" t="s">
        <v>8273</v>
      </c>
      <c r="S689" s="4">
        <f t="shared" si="50"/>
        <v>3.55</v>
      </c>
      <c r="U689" t="str">
        <f t="shared" si="53"/>
        <v>technology</v>
      </c>
      <c r="V689" t="str">
        <f t="shared" si="54"/>
        <v>wearables</v>
      </c>
    </row>
    <row r="690" spans="1:22" ht="60" x14ac:dyDescent="0.25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v>42292.104780092588</v>
      </c>
      <c r="K690">
        <v>1442284253</v>
      </c>
      <c r="L690">
        <f t="shared" si="51"/>
        <v>2015</v>
      </c>
      <c r="M690" t="str">
        <f t="shared" si="52"/>
        <v>Sep</v>
      </c>
      <c r="N690" s="13">
        <v>42262.104780092588</v>
      </c>
      <c r="O690" t="b">
        <v>0</v>
      </c>
      <c r="P690">
        <v>36</v>
      </c>
      <c r="Q690" t="b">
        <v>0</v>
      </c>
      <c r="R690" t="s">
        <v>8273</v>
      </c>
      <c r="S690" s="4">
        <f t="shared" si="50"/>
        <v>72.989999999999995</v>
      </c>
      <c r="U690" t="str">
        <f t="shared" si="53"/>
        <v>technology</v>
      </c>
      <c r="V690" t="str">
        <f t="shared" si="54"/>
        <v>wearables</v>
      </c>
    </row>
    <row r="691" spans="1:22" ht="60" x14ac:dyDescent="0.25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v>42712.207638888889</v>
      </c>
      <c r="K691">
        <v>1478016097</v>
      </c>
      <c r="L691">
        <f t="shared" si="51"/>
        <v>2016</v>
      </c>
      <c r="M691" t="str">
        <f t="shared" si="52"/>
        <v>Nov</v>
      </c>
      <c r="N691" s="13">
        <v>42675.66778935185</v>
      </c>
      <c r="O691" t="b">
        <v>0</v>
      </c>
      <c r="P691">
        <v>336</v>
      </c>
      <c r="Q691" t="b">
        <v>0</v>
      </c>
      <c r="R691" t="s">
        <v>8273</v>
      </c>
      <c r="S691" s="4">
        <f t="shared" si="50"/>
        <v>57.64875</v>
      </c>
      <c r="U691" t="str">
        <f t="shared" si="53"/>
        <v>technology</v>
      </c>
      <c r="V691" t="str">
        <f t="shared" si="54"/>
        <v>wearables</v>
      </c>
    </row>
    <row r="692" spans="1:22" ht="30" x14ac:dyDescent="0.25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v>42622.25</v>
      </c>
      <c r="K692">
        <v>1469718841</v>
      </c>
      <c r="L692">
        <f t="shared" si="51"/>
        <v>2016</v>
      </c>
      <c r="M692" t="str">
        <f t="shared" si="52"/>
        <v>Jul</v>
      </c>
      <c r="N692" s="13">
        <v>42579.634733796294</v>
      </c>
      <c r="O692" t="b">
        <v>0</v>
      </c>
      <c r="P692">
        <v>34</v>
      </c>
      <c r="Q692" t="b">
        <v>0</v>
      </c>
      <c r="R692" t="s">
        <v>8273</v>
      </c>
      <c r="S692" s="4">
        <f t="shared" si="50"/>
        <v>12.34</v>
      </c>
      <c r="U692" t="str">
        <f t="shared" si="53"/>
        <v>technology</v>
      </c>
      <c r="V692" t="str">
        <f t="shared" si="54"/>
        <v>wearables</v>
      </c>
    </row>
    <row r="693" spans="1:22" ht="45" x14ac:dyDescent="0.25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v>42186.028310185182</v>
      </c>
      <c r="K693">
        <v>1433292046</v>
      </c>
      <c r="L693">
        <f t="shared" si="51"/>
        <v>2015</v>
      </c>
      <c r="M693" t="str">
        <f t="shared" si="52"/>
        <v>Jun</v>
      </c>
      <c r="N693" s="13">
        <v>42158.028310185182</v>
      </c>
      <c r="O693" t="b">
        <v>0</v>
      </c>
      <c r="P693">
        <v>10</v>
      </c>
      <c r="Q693" t="b">
        <v>0</v>
      </c>
      <c r="R693" t="s">
        <v>8273</v>
      </c>
      <c r="S693" s="4">
        <f t="shared" si="50"/>
        <v>0.52</v>
      </c>
      <c r="U693" t="str">
        <f t="shared" si="53"/>
        <v>technology</v>
      </c>
      <c r="V693" t="str">
        <f t="shared" si="54"/>
        <v>wearables</v>
      </c>
    </row>
    <row r="694" spans="1:22" ht="60" x14ac:dyDescent="0.25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v>42726.37572916667</v>
      </c>
      <c r="K694">
        <v>1479805263</v>
      </c>
      <c r="L694">
        <f t="shared" si="51"/>
        <v>2016</v>
      </c>
      <c r="M694" t="str">
        <f t="shared" si="52"/>
        <v>Nov</v>
      </c>
      <c r="N694" s="13">
        <v>42696.37572916667</v>
      </c>
      <c r="O694" t="b">
        <v>0</v>
      </c>
      <c r="P694">
        <v>201</v>
      </c>
      <c r="Q694" t="b">
        <v>0</v>
      </c>
      <c r="R694" t="s">
        <v>8273</v>
      </c>
      <c r="S694" s="4">
        <f t="shared" si="50"/>
        <v>6.53</v>
      </c>
      <c r="U694" t="str">
        <f t="shared" si="53"/>
        <v>technology</v>
      </c>
      <c r="V694" t="str">
        <f t="shared" si="54"/>
        <v>wearables</v>
      </c>
    </row>
    <row r="695" spans="1:22" ht="45" x14ac:dyDescent="0.25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v>42124.808182870373</v>
      </c>
      <c r="K695">
        <v>1427829827</v>
      </c>
      <c r="L695">
        <f t="shared" si="51"/>
        <v>2015</v>
      </c>
      <c r="M695" t="str">
        <f t="shared" si="52"/>
        <v>Mar</v>
      </c>
      <c r="N695" s="13">
        <v>42094.808182870373</v>
      </c>
      <c r="O695" t="b">
        <v>0</v>
      </c>
      <c r="P695">
        <v>296</v>
      </c>
      <c r="Q695" t="b">
        <v>0</v>
      </c>
      <c r="R695" t="s">
        <v>8273</v>
      </c>
      <c r="S695" s="4">
        <f t="shared" si="50"/>
        <v>35.338000000000001</v>
      </c>
      <c r="U695" t="str">
        <f t="shared" si="53"/>
        <v>technology</v>
      </c>
      <c r="V695" t="str">
        <f t="shared" si="54"/>
        <v>wearables</v>
      </c>
    </row>
    <row r="696" spans="1:22" ht="60" x14ac:dyDescent="0.25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v>42767.663877314815</v>
      </c>
      <c r="K696">
        <v>1483372559</v>
      </c>
      <c r="L696">
        <f t="shared" si="51"/>
        <v>2017</v>
      </c>
      <c r="M696" t="str">
        <f t="shared" si="52"/>
        <v>Jan</v>
      </c>
      <c r="N696" s="13">
        <v>42737.663877314815</v>
      </c>
      <c r="O696" t="b">
        <v>0</v>
      </c>
      <c r="P696">
        <v>7</v>
      </c>
      <c r="Q696" t="b">
        <v>0</v>
      </c>
      <c r="R696" t="s">
        <v>8273</v>
      </c>
      <c r="S696" s="4">
        <f t="shared" si="50"/>
        <v>0.39333333333333331</v>
      </c>
      <c r="U696" t="str">
        <f t="shared" si="53"/>
        <v>technology</v>
      </c>
      <c r="V696" t="str">
        <f t="shared" si="54"/>
        <v>wearables</v>
      </c>
    </row>
    <row r="697" spans="1:22" ht="60" x14ac:dyDescent="0.25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v>41943.521064814813</v>
      </c>
      <c r="K697">
        <v>1412166620</v>
      </c>
      <c r="L697">
        <f t="shared" si="51"/>
        <v>2014</v>
      </c>
      <c r="M697" t="str">
        <f t="shared" si="52"/>
        <v>Oct</v>
      </c>
      <c r="N697" s="13">
        <v>41913.521064814813</v>
      </c>
      <c r="O697" t="b">
        <v>0</v>
      </c>
      <c r="P697">
        <v>7</v>
      </c>
      <c r="Q697" t="b">
        <v>0</v>
      </c>
      <c r="R697" t="s">
        <v>8273</v>
      </c>
      <c r="S697" s="4">
        <f t="shared" si="50"/>
        <v>1.06</v>
      </c>
      <c r="U697" t="str">
        <f t="shared" si="53"/>
        <v>technology</v>
      </c>
      <c r="V697" t="str">
        <f t="shared" si="54"/>
        <v>wearables</v>
      </c>
    </row>
    <row r="698" spans="1:22" ht="30" x14ac:dyDescent="0.25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v>41845.927106481482</v>
      </c>
      <c r="K698">
        <v>1403734502</v>
      </c>
      <c r="L698">
        <f t="shared" si="51"/>
        <v>2014</v>
      </c>
      <c r="M698" t="str">
        <f t="shared" si="52"/>
        <v>Jun</v>
      </c>
      <c r="N698" s="13">
        <v>41815.927106481482</v>
      </c>
      <c r="O698" t="b">
        <v>0</v>
      </c>
      <c r="P698">
        <v>1</v>
      </c>
      <c r="Q698" t="b">
        <v>0</v>
      </c>
      <c r="R698" t="s">
        <v>8273</v>
      </c>
      <c r="S698" s="4">
        <f t="shared" si="50"/>
        <v>5.7142857142857147E-4</v>
      </c>
      <c r="U698" t="str">
        <f t="shared" si="53"/>
        <v>technology</v>
      </c>
      <c r="V698" t="str">
        <f t="shared" si="54"/>
        <v>wearables</v>
      </c>
    </row>
    <row r="699" spans="1:22" ht="60" x14ac:dyDescent="0.25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v>42403.523020833338</v>
      </c>
      <c r="K699">
        <v>1453206789</v>
      </c>
      <c r="L699">
        <f t="shared" si="51"/>
        <v>2016</v>
      </c>
      <c r="M699" t="str">
        <f t="shared" si="52"/>
        <v>Jan</v>
      </c>
      <c r="N699" s="13">
        <v>42388.523020833338</v>
      </c>
      <c r="O699" t="b">
        <v>0</v>
      </c>
      <c r="P699">
        <v>114</v>
      </c>
      <c r="Q699" t="b">
        <v>0</v>
      </c>
      <c r="R699" t="s">
        <v>8273</v>
      </c>
      <c r="S699" s="4">
        <f t="shared" si="50"/>
        <v>46.38</v>
      </c>
      <c r="U699" t="str">
        <f t="shared" si="53"/>
        <v>technology</v>
      </c>
      <c r="V699" t="str">
        <f t="shared" si="54"/>
        <v>wearables</v>
      </c>
    </row>
    <row r="700" spans="1:22" ht="60" x14ac:dyDescent="0.25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v>41900.083333333336</v>
      </c>
      <c r="K700">
        <v>1408141245</v>
      </c>
      <c r="L700">
        <f t="shared" si="51"/>
        <v>2014</v>
      </c>
      <c r="M700" t="str">
        <f t="shared" si="52"/>
        <v>Aug</v>
      </c>
      <c r="N700" s="13">
        <v>41866.931076388886</v>
      </c>
      <c r="O700" t="b">
        <v>0</v>
      </c>
      <c r="P700">
        <v>29</v>
      </c>
      <c r="Q700" t="b">
        <v>0</v>
      </c>
      <c r="R700" t="s">
        <v>8273</v>
      </c>
      <c r="S700" s="4">
        <f t="shared" si="50"/>
        <v>15.39</v>
      </c>
      <c r="U700" t="str">
        <f t="shared" si="53"/>
        <v>technology</v>
      </c>
      <c r="V700" t="str">
        <f t="shared" si="54"/>
        <v>wearables</v>
      </c>
    </row>
    <row r="701" spans="1:22" ht="60" x14ac:dyDescent="0.25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v>41600.666666666664</v>
      </c>
      <c r="K701">
        <v>1381923548</v>
      </c>
      <c r="L701">
        <f t="shared" si="51"/>
        <v>2013</v>
      </c>
      <c r="M701" t="str">
        <f t="shared" si="52"/>
        <v>Oct</v>
      </c>
      <c r="N701" s="13">
        <v>41563.485509259262</v>
      </c>
      <c r="O701" t="b">
        <v>0</v>
      </c>
      <c r="P701">
        <v>890</v>
      </c>
      <c r="Q701" t="b">
        <v>0</v>
      </c>
      <c r="R701" t="s">
        <v>8273</v>
      </c>
      <c r="S701" s="4">
        <f t="shared" si="50"/>
        <v>82.422107692307691</v>
      </c>
      <c r="U701" t="str">
        <f t="shared" si="53"/>
        <v>technology</v>
      </c>
      <c r="V701" t="str">
        <f t="shared" si="54"/>
        <v>wearables</v>
      </c>
    </row>
    <row r="702" spans="1:22" ht="60" x14ac:dyDescent="0.25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v>42745.688437500001</v>
      </c>
      <c r="K702">
        <v>1481473881</v>
      </c>
      <c r="L702">
        <f t="shared" si="51"/>
        <v>2016</v>
      </c>
      <c r="M702" t="str">
        <f t="shared" si="52"/>
        <v>Dec</v>
      </c>
      <c r="N702" s="13">
        <v>42715.688437500001</v>
      </c>
      <c r="O702" t="b">
        <v>0</v>
      </c>
      <c r="P702">
        <v>31</v>
      </c>
      <c r="Q702" t="b">
        <v>0</v>
      </c>
      <c r="R702" t="s">
        <v>8273</v>
      </c>
      <c r="S702" s="4">
        <f t="shared" si="50"/>
        <v>2.6866666666666665</v>
      </c>
      <c r="U702" t="str">
        <f t="shared" si="53"/>
        <v>technology</v>
      </c>
      <c r="V702" t="str">
        <f t="shared" si="54"/>
        <v>wearables</v>
      </c>
    </row>
    <row r="703" spans="1:22" ht="60" x14ac:dyDescent="0.25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v>41843.662962962961</v>
      </c>
      <c r="K703">
        <v>1403538880</v>
      </c>
      <c r="L703">
        <f t="shared" si="51"/>
        <v>2014</v>
      </c>
      <c r="M703" t="str">
        <f t="shared" si="52"/>
        <v>Jun</v>
      </c>
      <c r="N703" s="13">
        <v>41813.662962962961</v>
      </c>
      <c r="O703" t="b">
        <v>0</v>
      </c>
      <c r="P703">
        <v>21</v>
      </c>
      <c r="Q703" t="b">
        <v>0</v>
      </c>
      <c r="R703" t="s">
        <v>8273</v>
      </c>
      <c r="S703" s="4">
        <f t="shared" si="50"/>
        <v>26.6</v>
      </c>
      <c r="U703" t="str">
        <f t="shared" si="53"/>
        <v>technology</v>
      </c>
      <c r="V703" t="str">
        <f t="shared" si="54"/>
        <v>wearables</v>
      </c>
    </row>
    <row r="704" spans="1:22" ht="60" x14ac:dyDescent="0.25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v>42698.768368055549</v>
      </c>
      <c r="K704">
        <v>1477416387</v>
      </c>
      <c r="L704">
        <f t="shared" si="51"/>
        <v>2016</v>
      </c>
      <c r="M704" t="str">
        <f t="shared" si="52"/>
        <v>Oct</v>
      </c>
      <c r="N704" s="13">
        <v>42668.726701388892</v>
      </c>
      <c r="O704" t="b">
        <v>0</v>
      </c>
      <c r="P704">
        <v>37</v>
      </c>
      <c r="Q704" t="b">
        <v>0</v>
      </c>
      <c r="R704" t="s">
        <v>8273</v>
      </c>
      <c r="S704" s="4">
        <f t="shared" si="50"/>
        <v>30.813400000000001</v>
      </c>
      <c r="U704" t="str">
        <f t="shared" si="53"/>
        <v>technology</v>
      </c>
      <c r="V704" t="str">
        <f t="shared" si="54"/>
        <v>wearables</v>
      </c>
    </row>
    <row r="705" spans="1:22" ht="45" x14ac:dyDescent="0.25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v>42766.98055555555</v>
      </c>
      <c r="K705">
        <v>1481150949</v>
      </c>
      <c r="L705">
        <f t="shared" si="51"/>
        <v>2016</v>
      </c>
      <c r="M705" t="str">
        <f t="shared" si="52"/>
        <v>Dec</v>
      </c>
      <c r="N705" s="13">
        <v>42711.950798611113</v>
      </c>
      <c r="O705" t="b">
        <v>0</v>
      </c>
      <c r="P705">
        <v>7</v>
      </c>
      <c r="Q705" t="b">
        <v>0</v>
      </c>
      <c r="R705" t="s">
        <v>8273</v>
      </c>
      <c r="S705" s="4">
        <f t="shared" si="50"/>
        <v>5.58</v>
      </c>
      <c r="U705" t="str">
        <f t="shared" si="53"/>
        <v>technology</v>
      </c>
      <c r="V705" t="str">
        <f t="shared" si="54"/>
        <v>wearables</v>
      </c>
    </row>
    <row r="706" spans="1:22" ht="45" x14ac:dyDescent="0.25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v>42786.192916666667</v>
      </c>
      <c r="K706">
        <v>1482381468</v>
      </c>
      <c r="L706">
        <f t="shared" si="51"/>
        <v>2016</v>
      </c>
      <c r="M706" t="str">
        <f t="shared" si="52"/>
        <v>Dec</v>
      </c>
      <c r="N706" s="13">
        <v>42726.192916666667</v>
      </c>
      <c r="O706" t="b">
        <v>0</v>
      </c>
      <c r="P706">
        <v>4</v>
      </c>
      <c r="Q706" t="b">
        <v>0</v>
      </c>
      <c r="R706" t="s">
        <v>8273</v>
      </c>
      <c r="S706" s="4">
        <f t="shared" ref="S706:S769" si="55">E706*100/D706</f>
        <v>0.87454545454545451</v>
      </c>
      <c r="U706" t="str">
        <f t="shared" si="53"/>
        <v>technology</v>
      </c>
      <c r="V706" t="str">
        <f t="shared" si="54"/>
        <v>wearables</v>
      </c>
    </row>
    <row r="707" spans="1:22" ht="30" x14ac:dyDescent="0.25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v>42756.491643518515</v>
      </c>
      <c r="K707">
        <v>1482407278</v>
      </c>
      <c r="L707">
        <f t="shared" ref="L707:L770" si="56">YEAR(N707)</f>
        <v>2016</v>
      </c>
      <c r="M707" t="str">
        <f t="shared" ref="M707:M770" si="57">TEXT(N707, "MMM")</f>
        <v>Dec</v>
      </c>
      <c r="N707" s="13">
        <v>42726.491643518515</v>
      </c>
      <c r="O707" t="b">
        <v>0</v>
      </c>
      <c r="P707">
        <v>5</v>
      </c>
      <c r="Q707" t="b">
        <v>0</v>
      </c>
      <c r="R707" t="s">
        <v>8273</v>
      </c>
      <c r="S707" s="4">
        <f t="shared" si="55"/>
        <v>0.97699999999999998</v>
      </c>
      <c r="U707" t="str">
        <f t="shared" ref="U707:U770" si="58">LEFT(R707, SEARCH("/",R707,1)-1)</f>
        <v>technology</v>
      </c>
      <c r="V707" t="str">
        <f t="shared" ref="V707:V770" si="59">RIGHT(R707,LEN(R707)-SEARCH("/",R707,SEARCH("/",R707,1)))</f>
        <v>wearables</v>
      </c>
    </row>
    <row r="708" spans="1:22" ht="60" x14ac:dyDescent="0.25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v>42718.777083333334</v>
      </c>
      <c r="K708">
        <v>1478130783</v>
      </c>
      <c r="L708">
        <f t="shared" si="56"/>
        <v>2016</v>
      </c>
      <c r="M708" t="str">
        <f t="shared" si="57"/>
        <v>Nov</v>
      </c>
      <c r="N708" s="13">
        <v>42676.995173611111</v>
      </c>
      <c r="O708" t="b">
        <v>0</v>
      </c>
      <c r="P708">
        <v>0</v>
      </c>
      <c r="Q708" t="b">
        <v>0</v>
      </c>
      <c r="R708" t="s">
        <v>8273</v>
      </c>
      <c r="S708" s="4">
        <f t="shared" si="55"/>
        <v>0</v>
      </c>
      <c r="U708" t="str">
        <f t="shared" si="58"/>
        <v>technology</v>
      </c>
      <c r="V708" t="str">
        <f t="shared" si="59"/>
        <v>wearables</v>
      </c>
    </row>
    <row r="709" spans="1:22" ht="60" x14ac:dyDescent="0.25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v>42736.663506944446</v>
      </c>
      <c r="K709">
        <v>1479830127</v>
      </c>
      <c r="L709">
        <f t="shared" si="56"/>
        <v>2016</v>
      </c>
      <c r="M709" t="str">
        <f t="shared" si="57"/>
        <v>Nov</v>
      </c>
      <c r="N709" s="13">
        <v>42696.663506944446</v>
      </c>
      <c r="O709" t="b">
        <v>0</v>
      </c>
      <c r="P709">
        <v>456</v>
      </c>
      <c r="Q709" t="b">
        <v>0</v>
      </c>
      <c r="R709" t="s">
        <v>8273</v>
      </c>
      <c r="S709" s="4">
        <f t="shared" si="55"/>
        <v>78.927352941176466</v>
      </c>
      <c r="U709" t="str">
        <f t="shared" si="58"/>
        <v>technology</v>
      </c>
      <c r="V709" t="str">
        <f t="shared" si="59"/>
        <v>wearables</v>
      </c>
    </row>
    <row r="710" spans="1:22" ht="60" x14ac:dyDescent="0.25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v>41895.581018518518</v>
      </c>
      <c r="K710">
        <v>1405432600</v>
      </c>
      <c r="L710">
        <f t="shared" si="56"/>
        <v>2014</v>
      </c>
      <c r="M710" t="str">
        <f t="shared" si="57"/>
        <v>Jul</v>
      </c>
      <c r="N710" s="13">
        <v>41835.581018518518</v>
      </c>
      <c r="O710" t="b">
        <v>0</v>
      </c>
      <c r="P710">
        <v>369</v>
      </c>
      <c r="Q710" t="b">
        <v>0</v>
      </c>
      <c r="R710" t="s">
        <v>8273</v>
      </c>
      <c r="S710" s="4">
        <f t="shared" si="55"/>
        <v>22.092500000000001</v>
      </c>
      <c r="U710" t="str">
        <f t="shared" si="58"/>
        <v>technology</v>
      </c>
      <c r="V710" t="str">
        <f t="shared" si="59"/>
        <v>wearables</v>
      </c>
    </row>
    <row r="711" spans="1:22" ht="30" x14ac:dyDescent="0.25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v>41978.041192129633</v>
      </c>
      <c r="K711">
        <v>1415149159</v>
      </c>
      <c r="L711">
        <f t="shared" si="56"/>
        <v>2014</v>
      </c>
      <c r="M711" t="str">
        <f t="shared" si="57"/>
        <v>Nov</v>
      </c>
      <c r="N711" s="13">
        <v>41948.041192129633</v>
      </c>
      <c r="O711" t="b">
        <v>0</v>
      </c>
      <c r="P711">
        <v>2</v>
      </c>
      <c r="Q711" t="b">
        <v>0</v>
      </c>
      <c r="R711" t="s">
        <v>8273</v>
      </c>
      <c r="S711" s="4">
        <f t="shared" si="55"/>
        <v>0.40666666666666668</v>
      </c>
      <c r="U711" t="str">
        <f t="shared" si="58"/>
        <v>technology</v>
      </c>
      <c r="V711" t="str">
        <f t="shared" si="59"/>
        <v>wearables</v>
      </c>
    </row>
    <row r="712" spans="1:22" ht="45" x14ac:dyDescent="0.25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v>41871.030555555553</v>
      </c>
      <c r="K712">
        <v>1405640302</v>
      </c>
      <c r="L712">
        <f t="shared" si="56"/>
        <v>2014</v>
      </c>
      <c r="M712" t="str">
        <f t="shared" si="57"/>
        <v>Jul</v>
      </c>
      <c r="N712" s="13">
        <v>41837.984976851854</v>
      </c>
      <c r="O712" t="b">
        <v>0</v>
      </c>
      <c r="P712">
        <v>0</v>
      </c>
      <c r="Q712" t="b">
        <v>0</v>
      </c>
      <c r="R712" t="s">
        <v>8273</v>
      </c>
      <c r="S712" s="4">
        <f t="shared" si="55"/>
        <v>0</v>
      </c>
      <c r="U712" t="str">
        <f t="shared" si="58"/>
        <v>technology</v>
      </c>
      <c r="V712" t="str">
        <f t="shared" si="59"/>
        <v>wearables</v>
      </c>
    </row>
    <row r="713" spans="1:22" ht="60" x14ac:dyDescent="0.25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v>42718.500787037032</v>
      </c>
      <c r="K713">
        <v>1478257268</v>
      </c>
      <c r="L713">
        <f t="shared" si="56"/>
        <v>2016</v>
      </c>
      <c r="M713" t="str">
        <f t="shared" si="57"/>
        <v>Nov</v>
      </c>
      <c r="N713" s="13">
        <v>42678.459120370375</v>
      </c>
      <c r="O713" t="b">
        <v>0</v>
      </c>
      <c r="P713">
        <v>338</v>
      </c>
      <c r="Q713" t="b">
        <v>0</v>
      </c>
      <c r="R713" t="s">
        <v>8273</v>
      </c>
      <c r="S713" s="4">
        <f t="shared" si="55"/>
        <v>33.790999999999997</v>
      </c>
      <c r="U713" t="str">
        <f t="shared" si="58"/>
        <v>technology</v>
      </c>
      <c r="V713" t="str">
        <f t="shared" si="59"/>
        <v>wearables</v>
      </c>
    </row>
    <row r="714" spans="1:22" ht="60" x14ac:dyDescent="0.25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v>42414.680925925932</v>
      </c>
      <c r="K714">
        <v>1452874832</v>
      </c>
      <c r="L714">
        <f t="shared" si="56"/>
        <v>2016</v>
      </c>
      <c r="M714" t="str">
        <f t="shared" si="57"/>
        <v>Jan</v>
      </c>
      <c r="N714" s="13">
        <v>42384.680925925932</v>
      </c>
      <c r="O714" t="b">
        <v>0</v>
      </c>
      <c r="P714">
        <v>4</v>
      </c>
      <c r="Q714" t="b">
        <v>0</v>
      </c>
      <c r="R714" t="s">
        <v>8273</v>
      </c>
      <c r="S714" s="4">
        <f t="shared" si="55"/>
        <v>0.21649484536082475</v>
      </c>
      <c r="U714" t="str">
        <f t="shared" si="58"/>
        <v>technology</v>
      </c>
      <c r="V714" t="str">
        <f t="shared" si="59"/>
        <v>wearables</v>
      </c>
    </row>
    <row r="715" spans="1:22" ht="60" x14ac:dyDescent="0.25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v>42526.529305555552</v>
      </c>
      <c r="K715">
        <v>1462538532</v>
      </c>
      <c r="L715">
        <f t="shared" si="56"/>
        <v>2016</v>
      </c>
      <c r="M715" t="str">
        <f t="shared" si="57"/>
        <v>May</v>
      </c>
      <c r="N715" s="13">
        <v>42496.529305555552</v>
      </c>
      <c r="O715" t="b">
        <v>0</v>
      </c>
      <c r="P715">
        <v>1</v>
      </c>
      <c r="Q715" t="b">
        <v>0</v>
      </c>
      <c r="R715" t="s">
        <v>8273</v>
      </c>
      <c r="S715" s="4">
        <f t="shared" si="55"/>
        <v>0.79600000000000004</v>
      </c>
      <c r="U715" t="str">
        <f t="shared" si="58"/>
        <v>technology</v>
      </c>
      <c r="V715" t="str">
        <f t="shared" si="59"/>
        <v>wearables</v>
      </c>
    </row>
    <row r="716" spans="1:22" ht="45" x14ac:dyDescent="0.25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v>42794.787986111114</v>
      </c>
      <c r="K716">
        <v>1483124082</v>
      </c>
      <c r="L716">
        <f t="shared" si="56"/>
        <v>2016</v>
      </c>
      <c r="M716" t="str">
        <f t="shared" si="57"/>
        <v>Dec</v>
      </c>
      <c r="N716" s="13">
        <v>42734.787986111114</v>
      </c>
      <c r="O716" t="b">
        <v>0</v>
      </c>
      <c r="P716">
        <v>28</v>
      </c>
      <c r="Q716" t="b">
        <v>0</v>
      </c>
      <c r="R716" t="s">
        <v>8273</v>
      </c>
      <c r="S716" s="4">
        <f t="shared" si="55"/>
        <v>14.993333333333334</v>
      </c>
      <c r="U716" t="str">
        <f t="shared" si="58"/>
        <v>technology</v>
      </c>
      <c r="V716" t="str">
        <f t="shared" si="59"/>
        <v>wearables</v>
      </c>
    </row>
    <row r="717" spans="1:22" ht="60" x14ac:dyDescent="0.25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v>42313.132407407407</v>
      </c>
      <c r="K717">
        <v>1443233440</v>
      </c>
      <c r="L717">
        <f t="shared" si="56"/>
        <v>2015</v>
      </c>
      <c r="M717" t="str">
        <f t="shared" si="57"/>
        <v>Sep</v>
      </c>
      <c r="N717" s="13">
        <v>42273.090740740736</v>
      </c>
      <c r="O717" t="b">
        <v>0</v>
      </c>
      <c r="P717">
        <v>12</v>
      </c>
      <c r="Q717" t="b">
        <v>0</v>
      </c>
      <c r="R717" t="s">
        <v>8273</v>
      </c>
      <c r="S717" s="4">
        <f t="shared" si="55"/>
        <v>5.0509090909090908</v>
      </c>
      <c r="U717" t="str">
        <f t="shared" si="58"/>
        <v>technology</v>
      </c>
      <c r="V717" t="str">
        <f t="shared" si="59"/>
        <v>wearables</v>
      </c>
    </row>
    <row r="718" spans="1:22" ht="45" x14ac:dyDescent="0.25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v>41974</v>
      </c>
      <c r="K718">
        <v>1414511307</v>
      </c>
      <c r="L718">
        <f t="shared" si="56"/>
        <v>2014</v>
      </c>
      <c r="M718" t="str">
        <f t="shared" si="57"/>
        <v>Oct</v>
      </c>
      <c r="N718" s="13">
        <v>41940.658645833333</v>
      </c>
      <c r="O718" t="b">
        <v>0</v>
      </c>
      <c r="P718">
        <v>16</v>
      </c>
      <c r="Q718" t="b">
        <v>0</v>
      </c>
      <c r="R718" t="s">
        <v>8273</v>
      </c>
      <c r="S718" s="4">
        <f t="shared" si="55"/>
        <v>10.214285714285714</v>
      </c>
      <c r="U718" t="str">
        <f t="shared" si="58"/>
        <v>technology</v>
      </c>
      <c r="V718" t="str">
        <f t="shared" si="59"/>
        <v>wearables</v>
      </c>
    </row>
    <row r="719" spans="1:22" ht="30" x14ac:dyDescent="0.25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v>41887.854189814818</v>
      </c>
      <c r="K719">
        <v>1407357002</v>
      </c>
      <c r="L719">
        <f t="shared" si="56"/>
        <v>2014</v>
      </c>
      <c r="M719" t="str">
        <f t="shared" si="57"/>
        <v>Aug</v>
      </c>
      <c r="N719" s="13">
        <v>41857.854189814818</v>
      </c>
      <c r="O719" t="b">
        <v>0</v>
      </c>
      <c r="P719">
        <v>4</v>
      </c>
      <c r="Q719" t="b">
        <v>0</v>
      </c>
      <c r="R719" t="s">
        <v>8273</v>
      </c>
      <c r="S719" s="4">
        <f t="shared" si="55"/>
        <v>0.30499999999999999</v>
      </c>
      <c r="U719" t="str">
        <f t="shared" si="58"/>
        <v>technology</v>
      </c>
      <c r="V719" t="str">
        <f t="shared" si="59"/>
        <v>wearables</v>
      </c>
    </row>
    <row r="720" spans="1:22" ht="60" x14ac:dyDescent="0.25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v>42784.249305555553</v>
      </c>
      <c r="K720">
        <v>1484684247</v>
      </c>
      <c r="L720">
        <f t="shared" si="56"/>
        <v>2017</v>
      </c>
      <c r="M720" t="str">
        <f t="shared" si="57"/>
        <v>Jan</v>
      </c>
      <c r="N720" s="13">
        <v>42752.845451388886</v>
      </c>
      <c r="O720" t="b">
        <v>0</v>
      </c>
      <c r="P720">
        <v>4</v>
      </c>
      <c r="Q720" t="b">
        <v>0</v>
      </c>
      <c r="R720" t="s">
        <v>8273</v>
      </c>
      <c r="S720" s="4">
        <f t="shared" si="55"/>
        <v>0.75</v>
      </c>
      <c r="U720" t="str">
        <f t="shared" si="58"/>
        <v>technology</v>
      </c>
      <c r="V720" t="str">
        <f t="shared" si="59"/>
        <v>wearables</v>
      </c>
    </row>
    <row r="721" spans="1:22" ht="60" x14ac:dyDescent="0.25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v>42423.040231481486</v>
      </c>
      <c r="K721">
        <v>1454979476</v>
      </c>
      <c r="L721">
        <f t="shared" si="56"/>
        <v>2016</v>
      </c>
      <c r="M721" t="str">
        <f t="shared" si="57"/>
        <v>Feb</v>
      </c>
      <c r="N721" s="13">
        <v>42409.040231481486</v>
      </c>
      <c r="O721" t="b">
        <v>0</v>
      </c>
      <c r="P721">
        <v>10</v>
      </c>
      <c r="Q721" t="b">
        <v>0</v>
      </c>
      <c r="R721" t="s">
        <v>8273</v>
      </c>
      <c r="S721" s="4">
        <f t="shared" si="55"/>
        <v>1.2933333333333332</v>
      </c>
      <c r="U721" t="str">
        <f t="shared" si="58"/>
        <v>technology</v>
      </c>
      <c r="V721" t="str">
        <f t="shared" si="59"/>
        <v>wearables</v>
      </c>
    </row>
    <row r="722" spans="1:22" ht="45" x14ac:dyDescent="0.25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v>40937.649201388893</v>
      </c>
      <c r="K722">
        <v>1325432091</v>
      </c>
      <c r="L722">
        <f t="shared" si="56"/>
        <v>2012</v>
      </c>
      <c r="M722" t="str">
        <f t="shared" si="57"/>
        <v>Jan</v>
      </c>
      <c r="N722" s="13">
        <v>40909.649201388893</v>
      </c>
      <c r="O722" t="b">
        <v>0</v>
      </c>
      <c r="P722">
        <v>41</v>
      </c>
      <c r="Q722" t="b">
        <v>1</v>
      </c>
      <c r="R722" t="s">
        <v>8274</v>
      </c>
      <c r="S722" s="4">
        <f t="shared" si="55"/>
        <v>143.94736842105263</v>
      </c>
      <c r="U722" t="str">
        <f t="shared" si="58"/>
        <v>publishing</v>
      </c>
      <c r="V722" t="str">
        <f t="shared" si="59"/>
        <v>nonfiction</v>
      </c>
    </row>
    <row r="723" spans="1:22" ht="60" x14ac:dyDescent="0.25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v>41852.571840277778</v>
      </c>
      <c r="K723">
        <v>1403012607</v>
      </c>
      <c r="L723">
        <f t="shared" si="56"/>
        <v>2014</v>
      </c>
      <c r="M723" t="str">
        <f t="shared" si="57"/>
        <v>Jun</v>
      </c>
      <c r="N723" s="13">
        <v>41807.571840277778</v>
      </c>
      <c r="O723" t="b">
        <v>0</v>
      </c>
      <c r="P723">
        <v>119</v>
      </c>
      <c r="Q723" t="b">
        <v>1</v>
      </c>
      <c r="R723" t="s">
        <v>8274</v>
      </c>
      <c r="S723" s="4">
        <f t="shared" si="55"/>
        <v>122.10975609756098</v>
      </c>
      <c r="U723" t="str">
        <f t="shared" si="58"/>
        <v>publishing</v>
      </c>
      <c r="V723" t="str">
        <f t="shared" si="59"/>
        <v>nonfiction</v>
      </c>
    </row>
    <row r="724" spans="1:22" ht="60" x14ac:dyDescent="0.25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v>41007.76363425926</v>
      </c>
      <c r="K724">
        <v>1331320778</v>
      </c>
      <c r="L724">
        <f t="shared" si="56"/>
        <v>2012</v>
      </c>
      <c r="M724" t="str">
        <f t="shared" si="57"/>
        <v>Mar</v>
      </c>
      <c r="N724" s="13">
        <v>40977.805300925924</v>
      </c>
      <c r="O724" t="b">
        <v>0</v>
      </c>
      <c r="P724">
        <v>153</v>
      </c>
      <c r="Q724" t="b">
        <v>1</v>
      </c>
      <c r="R724" t="s">
        <v>8274</v>
      </c>
      <c r="S724" s="4">
        <f t="shared" si="55"/>
        <v>132.024</v>
      </c>
      <c r="U724" t="str">
        <f t="shared" si="58"/>
        <v>publishing</v>
      </c>
      <c r="V724" t="str">
        <f t="shared" si="59"/>
        <v>nonfiction</v>
      </c>
    </row>
    <row r="725" spans="1:22" ht="45" x14ac:dyDescent="0.25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v>42215.165972222225</v>
      </c>
      <c r="K725">
        <v>1435606549</v>
      </c>
      <c r="L725">
        <f t="shared" si="56"/>
        <v>2015</v>
      </c>
      <c r="M725" t="str">
        <f t="shared" si="57"/>
        <v>Jun</v>
      </c>
      <c r="N725" s="13">
        <v>42184.816539351858</v>
      </c>
      <c r="O725" t="b">
        <v>0</v>
      </c>
      <c r="P725">
        <v>100</v>
      </c>
      <c r="Q725" t="b">
        <v>1</v>
      </c>
      <c r="R725" t="s">
        <v>8274</v>
      </c>
      <c r="S725" s="4">
        <f t="shared" si="55"/>
        <v>109.38</v>
      </c>
      <c r="U725" t="str">
        <f t="shared" si="58"/>
        <v>publishing</v>
      </c>
      <c r="V725" t="str">
        <f t="shared" si="59"/>
        <v>nonfiction</v>
      </c>
    </row>
    <row r="726" spans="1:22" ht="60" x14ac:dyDescent="0.25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v>40724.638460648144</v>
      </c>
      <c r="K726">
        <v>1306855163</v>
      </c>
      <c r="L726">
        <f t="shared" si="56"/>
        <v>2011</v>
      </c>
      <c r="M726" t="str">
        <f t="shared" si="57"/>
        <v>May</v>
      </c>
      <c r="N726" s="13">
        <v>40694.638460648144</v>
      </c>
      <c r="O726" t="b">
        <v>0</v>
      </c>
      <c r="P726">
        <v>143</v>
      </c>
      <c r="Q726" t="b">
        <v>1</v>
      </c>
      <c r="R726" t="s">
        <v>8274</v>
      </c>
      <c r="S726" s="4">
        <f t="shared" si="55"/>
        <v>105.47157142857142</v>
      </c>
      <c r="U726" t="str">
        <f t="shared" si="58"/>
        <v>publishing</v>
      </c>
      <c r="V726" t="str">
        <f t="shared" si="59"/>
        <v>nonfiction</v>
      </c>
    </row>
    <row r="727" spans="1:22" ht="45" x14ac:dyDescent="0.25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v>42351.626296296294</v>
      </c>
      <c r="K727">
        <v>1447426912</v>
      </c>
      <c r="L727">
        <f t="shared" si="56"/>
        <v>2015</v>
      </c>
      <c r="M727" t="str">
        <f t="shared" si="57"/>
        <v>Nov</v>
      </c>
      <c r="N727" s="13">
        <v>42321.626296296294</v>
      </c>
      <c r="O727" t="b">
        <v>0</v>
      </c>
      <c r="P727">
        <v>140</v>
      </c>
      <c r="Q727" t="b">
        <v>1</v>
      </c>
      <c r="R727" t="s">
        <v>8274</v>
      </c>
      <c r="S727" s="4">
        <f t="shared" si="55"/>
        <v>100.35</v>
      </c>
      <c r="U727" t="str">
        <f t="shared" si="58"/>
        <v>publishing</v>
      </c>
      <c r="V727" t="str">
        <f t="shared" si="59"/>
        <v>nonfiction</v>
      </c>
    </row>
    <row r="728" spans="1:22" ht="60" x14ac:dyDescent="0.25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v>41376.042673611111</v>
      </c>
      <c r="K728">
        <v>1363136487</v>
      </c>
      <c r="L728">
        <f t="shared" si="56"/>
        <v>2013</v>
      </c>
      <c r="M728" t="str">
        <f t="shared" si="57"/>
        <v>Mar</v>
      </c>
      <c r="N728" s="13">
        <v>41346.042673611111</v>
      </c>
      <c r="O728" t="b">
        <v>0</v>
      </c>
      <c r="P728">
        <v>35</v>
      </c>
      <c r="Q728" t="b">
        <v>1</v>
      </c>
      <c r="R728" t="s">
        <v>8274</v>
      </c>
      <c r="S728" s="4">
        <f t="shared" si="55"/>
        <v>101.4</v>
      </c>
      <c r="U728" t="str">
        <f t="shared" si="58"/>
        <v>publishing</v>
      </c>
      <c r="V728" t="str">
        <f t="shared" si="59"/>
        <v>nonfiction</v>
      </c>
    </row>
    <row r="729" spans="1:22" ht="60" x14ac:dyDescent="0.25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v>41288.888888888891</v>
      </c>
      <c r="K729">
        <v>1354580949</v>
      </c>
      <c r="L729">
        <f t="shared" si="56"/>
        <v>2012</v>
      </c>
      <c r="M729" t="str">
        <f t="shared" si="57"/>
        <v>Dec</v>
      </c>
      <c r="N729" s="13">
        <v>41247.020243055551</v>
      </c>
      <c r="O729" t="b">
        <v>0</v>
      </c>
      <c r="P729">
        <v>149</v>
      </c>
      <c r="Q729" t="b">
        <v>1</v>
      </c>
      <c r="R729" t="s">
        <v>8274</v>
      </c>
      <c r="S729" s="4">
        <f t="shared" si="55"/>
        <v>155.51428571428571</v>
      </c>
      <c r="U729" t="str">
        <f t="shared" si="58"/>
        <v>publishing</v>
      </c>
      <c r="V729" t="str">
        <f t="shared" si="59"/>
        <v>nonfiction</v>
      </c>
    </row>
    <row r="730" spans="1:22" ht="45" x14ac:dyDescent="0.25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v>40776.837465277778</v>
      </c>
      <c r="K730">
        <v>1310069157</v>
      </c>
      <c r="L730">
        <f t="shared" si="56"/>
        <v>2011</v>
      </c>
      <c r="M730" t="str">
        <f t="shared" si="57"/>
        <v>Jul</v>
      </c>
      <c r="N730" s="13">
        <v>40731.837465277778</v>
      </c>
      <c r="O730" t="b">
        <v>0</v>
      </c>
      <c r="P730">
        <v>130</v>
      </c>
      <c r="Q730" t="b">
        <v>1</v>
      </c>
      <c r="R730" t="s">
        <v>8274</v>
      </c>
      <c r="S730" s="4">
        <f t="shared" si="55"/>
        <v>105.566</v>
      </c>
      <c r="U730" t="str">
        <f t="shared" si="58"/>
        <v>publishing</v>
      </c>
      <c r="V730" t="str">
        <f t="shared" si="59"/>
        <v>nonfiction</v>
      </c>
    </row>
    <row r="731" spans="1:22" ht="60" x14ac:dyDescent="0.25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v>41171.185891203706</v>
      </c>
      <c r="K731">
        <v>1342844861</v>
      </c>
      <c r="L731">
        <f t="shared" si="56"/>
        <v>2012</v>
      </c>
      <c r="M731" t="str">
        <f t="shared" si="57"/>
        <v>Jul</v>
      </c>
      <c r="N731" s="13">
        <v>41111.185891203706</v>
      </c>
      <c r="O731" t="b">
        <v>0</v>
      </c>
      <c r="P731">
        <v>120</v>
      </c>
      <c r="Q731" t="b">
        <v>1</v>
      </c>
      <c r="R731" t="s">
        <v>8274</v>
      </c>
      <c r="S731" s="4">
        <f t="shared" si="55"/>
        <v>130.65</v>
      </c>
      <c r="U731" t="str">
        <f t="shared" si="58"/>
        <v>publishing</v>
      </c>
      <c r="V731" t="str">
        <f t="shared" si="59"/>
        <v>nonfiction</v>
      </c>
    </row>
    <row r="732" spans="1:22" ht="30" x14ac:dyDescent="0.25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v>40884.745266203703</v>
      </c>
      <c r="K732">
        <v>1320688391</v>
      </c>
      <c r="L732">
        <f t="shared" si="56"/>
        <v>2011</v>
      </c>
      <c r="M732" t="str">
        <f t="shared" si="57"/>
        <v>Nov</v>
      </c>
      <c r="N732" s="13">
        <v>40854.745266203703</v>
      </c>
      <c r="O732" t="b">
        <v>0</v>
      </c>
      <c r="P732">
        <v>265</v>
      </c>
      <c r="Q732" t="b">
        <v>1</v>
      </c>
      <c r="R732" t="s">
        <v>8274</v>
      </c>
      <c r="S732" s="4">
        <f t="shared" si="55"/>
        <v>132.19</v>
      </c>
      <c r="U732" t="str">
        <f t="shared" si="58"/>
        <v>publishing</v>
      </c>
      <c r="V732" t="str">
        <f t="shared" si="59"/>
        <v>nonfiction</v>
      </c>
    </row>
    <row r="733" spans="1:22" ht="45" x14ac:dyDescent="0.25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v>40930.25</v>
      </c>
      <c r="K733">
        <v>1322852747</v>
      </c>
      <c r="L733">
        <f t="shared" si="56"/>
        <v>2011</v>
      </c>
      <c r="M733" t="str">
        <f t="shared" si="57"/>
        <v>Dec</v>
      </c>
      <c r="N733" s="13">
        <v>40879.795682870368</v>
      </c>
      <c r="O733" t="b">
        <v>0</v>
      </c>
      <c r="P733">
        <v>71</v>
      </c>
      <c r="Q733" t="b">
        <v>1</v>
      </c>
      <c r="R733" t="s">
        <v>8274</v>
      </c>
      <c r="S733" s="4">
        <f t="shared" si="55"/>
        <v>126</v>
      </c>
      <c r="U733" t="str">
        <f t="shared" si="58"/>
        <v>publishing</v>
      </c>
      <c r="V733" t="str">
        <f t="shared" si="59"/>
        <v>nonfiction</v>
      </c>
    </row>
    <row r="734" spans="1:22" ht="60" x14ac:dyDescent="0.25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v>41546.424317129626</v>
      </c>
      <c r="K734">
        <v>1375265461</v>
      </c>
      <c r="L734">
        <f t="shared" si="56"/>
        <v>2013</v>
      </c>
      <c r="M734" t="str">
        <f t="shared" si="57"/>
        <v>Jul</v>
      </c>
      <c r="N734" s="13">
        <v>41486.424317129626</v>
      </c>
      <c r="O734" t="b">
        <v>0</v>
      </c>
      <c r="P734">
        <v>13</v>
      </c>
      <c r="Q734" t="b">
        <v>1</v>
      </c>
      <c r="R734" t="s">
        <v>8274</v>
      </c>
      <c r="S734" s="4">
        <f t="shared" si="55"/>
        <v>160</v>
      </c>
      <c r="U734" t="str">
        <f t="shared" si="58"/>
        <v>publishing</v>
      </c>
      <c r="V734" t="str">
        <f t="shared" si="59"/>
        <v>nonfiction</v>
      </c>
    </row>
    <row r="735" spans="1:22" ht="60" x14ac:dyDescent="0.25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v>41628.420046296298</v>
      </c>
      <c r="K735">
        <v>1384941892</v>
      </c>
      <c r="L735">
        <f t="shared" si="56"/>
        <v>2013</v>
      </c>
      <c r="M735" t="str">
        <f t="shared" si="57"/>
        <v>Nov</v>
      </c>
      <c r="N735" s="13">
        <v>41598.420046296298</v>
      </c>
      <c r="O735" t="b">
        <v>0</v>
      </c>
      <c r="P735">
        <v>169</v>
      </c>
      <c r="Q735" t="b">
        <v>1</v>
      </c>
      <c r="R735" t="s">
        <v>8274</v>
      </c>
      <c r="S735" s="4">
        <f t="shared" si="55"/>
        <v>120.48</v>
      </c>
      <c r="U735" t="str">
        <f t="shared" si="58"/>
        <v>publishing</v>
      </c>
      <c r="V735" t="str">
        <f t="shared" si="59"/>
        <v>nonfiction</v>
      </c>
    </row>
    <row r="736" spans="1:22" ht="45" x14ac:dyDescent="0.25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v>42133.208333333328</v>
      </c>
      <c r="K736">
        <v>1428465420</v>
      </c>
      <c r="L736">
        <f t="shared" si="56"/>
        <v>2015</v>
      </c>
      <c r="M736" t="str">
        <f t="shared" si="57"/>
        <v>Apr</v>
      </c>
      <c r="N736" s="13">
        <v>42102.164583333331</v>
      </c>
      <c r="O736" t="b">
        <v>0</v>
      </c>
      <c r="P736">
        <v>57</v>
      </c>
      <c r="Q736" t="b">
        <v>1</v>
      </c>
      <c r="R736" t="s">
        <v>8274</v>
      </c>
      <c r="S736" s="4">
        <f t="shared" si="55"/>
        <v>125.52941176470588</v>
      </c>
      <c r="U736" t="str">
        <f t="shared" si="58"/>
        <v>publishing</v>
      </c>
      <c r="V736" t="str">
        <f t="shared" si="59"/>
        <v>nonfiction</v>
      </c>
    </row>
    <row r="737" spans="1:22" ht="45" x14ac:dyDescent="0.25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v>41977.027083333334</v>
      </c>
      <c r="K737">
        <v>1414975346</v>
      </c>
      <c r="L737">
        <f t="shared" si="56"/>
        <v>2014</v>
      </c>
      <c r="M737" t="str">
        <f t="shared" si="57"/>
        <v>Nov</v>
      </c>
      <c r="N737" s="13">
        <v>41946.029467592591</v>
      </c>
      <c r="O737" t="b">
        <v>0</v>
      </c>
      <c r="P737">
        <v>229</v>
      </c>
      <c r="Q737" t="b">
        <v>1</v>
      </c>
      <c r="R737" t="s">
        <v>8274</v>
      </c>
      <c r="S737" s="4">
        <f t="shared" si="55"/>
        <v>114.4063829787234</v>
      </c>
      <c r="U737" t="str">
        <f t="shared" si="58"/>
        <v>publishing</v>
      </c>
      <c r="V737" t="str">
        <f t="shared" si="59"/>
        <v>nonfiction</v>
      </c>
    </row>
    <row r="738" spans="1:22" ht="60" x14ac:dyDescent="0.25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v>41599.207638888889</v>
      </c>
      <c r="K738">
        <v>1383327440</v>
      </c>
      <c r="L738">
        <f t="shared" si="56"/>
        <v>2013</v>
      </c>
      <c r="M738" t="str">
        <f t="shared" si="57"/>
        <v>Nov</v>
      </c>
      <c r="N738" s="13">
        <v>41579.734259259261</v>
      </c>
      <c r="O738" t="b">
        <v>0</v>
      </c>
      <c r="P738">
        <v>108</v>
      </c>
      <c r="Q738" t="b">
        <v>1</v>
      </c>
      <c r="R738" t="s">
        <v>8274</v>
      </c>
      <c r="S738" s="4">
        <f t="shared" si="55"/>
        <v>315.13888888888891</v>
      </c>
      <c r="U738" t="str">
        <f t="shared" si="58"/>
        <v>publishing</v>
      </c>
      <c r="V738" t="str">
        <f t="shared" si="59"/>
        <v>nonfiction</v>
      </c>
    </row>
    <row r="739" spans="1:22" ht="60" x14ac:dyDescent="0.25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v>41684.833333333336</v>
      </c>
      <c r="K739">
        <v>1390890987</v>
      </c>
      <c r="L739">
        <f t="shared" si="56"/>
        <v>2014</v>
      </c>
      <c r="M739" t="str">
        <f t="shared" si="57"/>
        <v>Jan</v>
      </c>
      <c r="N739" s="13">
        <v>41667.275312500002</v>
      </c>
      <c r="O739" t="b">
        <v>0</v>
      </c>
      <c r="P739">
        <v>108</v>
      </c>
      <c r="Q739" t="b">
        <v>1</v>
      </c>
      <c r="R739" t="s">
        <v>8274</v>
      </c>
      <c r="S739" s="4">
        <f t="shared" si="55"/>
        <v>122.4</v>
      </c>
      <c r="U739" t="str">
        <f t="shared" si="58"/>
        <v>publishing</v>
      </c>
      <c r="V739" t="str">
        <f t="shared" si="59"/>
        <v>nonfiction</v>
      </c>
    </row>
    <row r="740" spans="1:22" ht="30" x14ac:dyDescent="0.25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v>41974.207638888889</v>
      </c>
      <c r="K740">
        <v>1414765794</v>
      </c>
      <c r="L740">
        <f t="shared" si="56"/>
        <v>2014</v>
      </c>
      <c r="M740" t="str">
        <f t="shared" si="57"/>
        <v>Oct</v>
      </c>
      <c r="N740" s="13">
        <v>41943.604097222218</v>
      </c>
      <c r="O740" t="b">
        <v>0</v>
      </c>
      <c r="P740">
        <v>41</v>
      </c>
      <c r="Q740" t="b">
        <v>1</v>
      </c>
      <c r="R740" t="s">
        <v>8274</v>
      </c>
      <c r="S740" s="4">
        <f t="shared" si="55"/>
        <v>106.73333333333333</v>
      </c>
      <c r="U740" t="str">
        <f t="shared" si="58"/>
        <v>publishing</v>
      </c>
      <c r="V740" t="str">
        <f t="shared" si="59"/>
        <v>nonfiction</v>
      </c>
    </row>
    <row r="741" spans="1:22" ht="60" x14ac:dyDescent="0.25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v>41862.502650462964</v>
      </c>
      <c r="K741">
        <v>1404907429</v>
      </c>
      <c r="L741">
        <f t="shared" si="56"/>
        <v>2014</v>
      </c>
      <c r="M741" t="str">
        <f t="shared" si="57"/>
        <v>Jul</v>
      </c>
      <c r="N741" s="13">
        <v>41829.502650462964</v>
      </c>
      <c r="O741" t="b">
        <v>0</v>
      </c>
      <c r="P741">
        <v>139</v>
      </c>
      <c r="Q741" t="b">
        <v>1</v>
      </c>
      <c r="R741" t="s">
        <v>8274</v>
      </c>
      <c r="S741" s="4">
        <f t="shared" si="55"/>
        <v>158.33333333333334</v>
      </c>
      <c r="U741" t="str">
        <f t="shared" si="58"/>
        <v>publishing</v>
      </c>
      <c r="V741" t="str">
        <f t="shared" si="59"/>
        <v>nonfiction</v>
      </c>
    </row>
    <row r="742" spans="1:22" ht="60" x14ac:dyDescent="0.25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v>42176.146782407406</v>
      </c>
      <c r="K742">
        <v>1433647882</v>
      </c>
      <c r="L742">
        <f t="shared" si="56"/>
        <v>2015</v>
      </c>
      <c r="M742" t="str">
        <f t="shared" si="57"/>
        <v>Jun</v>
      </c>
      <c r="N742" s="13">
        <v>42162.146782407406</v>
      </c>
      <c r="O742" t="b">
        <v>0</v>
      </c>
      <c r="P742">
        <v>19</v>
      </c>
      <c r="Q742" t="b">
        <v>1</v>
      </c>
      <c r="R742" t="s">
        <v>8274</v>
      </c>
      <c r="S742" s="4">
        <f t="shared" si="55"/>
        <v>107.4</v>
      </c>
      <c r="U742" t="str">
        <f t="shared" si="58"/>
        <v>publishing</v>
      </c>
      <c r="V742" t="str">
        <f t="shared" si="59"/>
        <v>nonfiction</v>
      </c>
    </row>
    <row r="743" spans="1:22" ht="30" x14ac:dyDescent="0.25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v>41436.648217592592</v>
      </c>
      <c r="K743">
        <v>1367940806</v>
      </c>
      <c r="L743">
        <f t="shared" si="56"/>
        <v>2013</v>
      </c>
      <c r="M743" t="str">
        <f t="shared" si="57"/>
        <v>May</v>
      </c>
      <c r="N743" s="13">
        <v>41401.648217592592</v>
      </c>
      <c r="O743" t="b">
        <v>0</v>
      </c>
      <c r="P743">
        <v>94</v>
      </c>
      <c r="Q743" t="b">
        <v>1</v>
      </c>
      <c r="R743" t="s">
        <v>8274</v>
      </c>
      <c r="S743" s="4">
        <f t="shared" si="55"/>
        <v>102.26</v>
      </c>
      <c r="U743" t="str">
        <f t="shared" si="58"/>
        <v>publishing</v>
      </c>
      <c r="V743" t="str">
        <f t="shared" si="59"/>
        <v>nonfiction</v>
      </c>
    </row>
    <row r="744" spans="1:22" ht="60" x14ac:dyDescent="0.25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v>41719.876296296294</v>
      </c>
      <c r="K744">
        <v>1392847312</v>
      </c>
      <c r="L744">
        <f t="shared" si="56"/>
        <v>2014</v>
      </c>
      <c r="M744" t="str">
        <f t="shared" si="57"/>
        <v>Feb</v>
      </c>
      <c r="N744" s="13">
        <v>41689.917962962965</v>
      </c>
      <c r="O744" t="b">
        <v>0</v>
      </c>
      <c r="P744">
        <v>23</v>
      </c>
      <c r="Q744" t="b">
        <v>1</v>
      </c>
      <c r="R744" t="s">
        <v>8274</v>
      </c>
      <c r="S744" s="4">
        <f t="shared" si="55"/>
        <v>110.71428571428571</v>
      </c>
      <c r="U744" t="str">
        <f t="shared" si="58"/>
        <v>publishing</v>
      </c>
      <c r="V744" t="str">
        <f t="shared" si="59"/>
        <v>nonfiction</v>
      </c>
    </row>
    <row r="745" spans="1:22" ht="60" x14ac:dyDescent="0.25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v>41015.875</v>
      </c>
      <c r="K745">
        <v>1332435685</v>
      </c>
      <c r="L745">
        <f t="shared" si="56"/>
        <v>2012</v>
      </c>
      <c r="M745" t="str">
        <f t="shared" si="57"/>
        <v>Mar</v>
      </c>
      <c r="N745" s="13">
        <v>40990.709317129629</v>
      </c>
      <c r="O745" t="b">
        <v>0</v>
      </c>
      <c r="P745">
        <v>15</v>
      </c>
      <c r="Q745" t="b">
        <v>1</v>
      </c>
      <c r="R745" t="s">
        <v>8274</v>
      </c>
      <c r="S745" s="4">
        <f t="shared" si="55"/>
        <v>148</v>
      </c>
      <c r="U745" t="str">
        <f t="shared" si="58"/>
        <v>publishing</v>
      </c>
      <c r="V745" t="str">
        <f t="shared" si="59"/>
        <v>nonfiction</v>
      </c>
    </row>
    <row r="746" spans="1:22" ht="45" x14ac:dyDescent="0.25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v>41256.95721064815</v>
      </c>
      <c r="K746">
        <v>1352847503</v>
      </c>
      <c r="L746">
        <f t="shared" si="56"/>
        <v>2012</v>
      </c>
      <c r="M746" t="str">
        <f t="shared" si="57"/>
        <v>Nov</v>
      </c>
      <c r="N746" s="13">
        <v>41226.95721064815</v>
      </c>
      <c r="O746" t="b">
        <v>0</v>
      </c>
      <c r="P746">
        <v>62</v>
      </c>
      <c r="Q746" t="b">
        <v>1</v>
      </c>
      <c r="R746" t="s">
        <v>8274</v>
      </c>
      <c r="S746" s="4">
        <f t="shared" si="55"/>
        <v>102.32</v>
      </c>
      <c r="U746" t="str">
        <f t="shared" si="58"/>
        <v>publishing</v>
      </c>
      <c r="V746" t="str">
        <f t="shared" si="59"/>
        <v>nonfiction</v>
      </c>
    </row>
    <row r="747" spans="1:22" ht="60" x14ac:dyDescent="0.25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v>41397.572280092594</v>
      </c>
      <c r="K747">
        <v>1364996645</v>
      </c>
      <c r="L747">
        <f t="shared" si="56"/>
        <v>2013</v>
      </c>
      <c r="M747" t="str">
        <f t="shared" si="57"/>
        <v>Apr</v>
      </c>
      <c r="N747" s="13">
        <v>41367.572280092594</v>
      </c>
      <c r="O747" t="b">
        <v>0</v>
      </c>
      <c r="P747">
        <v>74</v>
      </c>
      <c r="Q747" t="b">
        <v>1</v>
      </c>
      <c r="R747" t="s">
        <v>8274</v>
      </c>
      <c r="S747" s="4">
        <f t="shared" si="55"/>
        <v>179.09909909909911</v>
      </c>
      <c r="U747" t="str">
        <f t="shared" si="58"/>
        <v>publishing</v>
      </c>
      <c r="V747" t="str">
        <f t="shared" si="59"/>
        <v>nonfiction</v>
      </c>
    </row>
    <row r="748" spans="1:22" ht="30" x14ac:dyDescent="0.25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v>41175.165972222225</v>
      </c>
      <c r="K748">
        <v>1346806909</v>
      </c>
      <c r="L748">
        <f t="shared" si="56"/>
        <v>2012</v>
      </c>
      <c r="M748" t="str">
        <f t="shared" si="57"/>
        <v>Sep</v>
      </c>
      <c r="N748" s="13">
        <v>41157.042928240742</v>
      </c>
      <c r="O748" t="b">
        <v>0</v>
      </c>
      <c r="P748">
        <v>97</v>
      </c>
      <c r="Q748" t="b">
        <v>1</v>
      </c>
      <c r="R748" t="s">
        <v>8274</v>
      </c>
      <c r="S748" s="4">
        <f t="shared" si="55"/>
        <v>111.08135252761969</v>
      </c>
      <c r="U748" t="str">
        <f t="shared" si="58"/>
        <v>publishing</v>
      </c>
      <c r="V748" t="str">
        <f t="shared" si="59"/>
        <v>nonfiction</v>
      </c>
    </row>
    <row r="749" spans="1:22" ht="60" x14ac:dyDescent="0.25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v>42019.454166666663</v>
      </c>
      <c r="K749">
        <v>1418649019</v>
      </c>
      <c r="L749">
        <f t="shared" si="56"/>
        <v>2014</v>
      </c>
      <c r="M749" t="str">
        <f t="shared" si="57"/>
        <v>Dec</v>
      </c>
      <c r="N749" s="13">
        <v>41988.548831018517</v>
      </c>
      <c r="O749" t="b">
        <v>0</v>
      </c>
      <c r="P749">
        <v>55</v>
      </c>
      <c r="Q749" t="b">
        <v>1</v>
      </c>
      <c r="R749" t="s">
        <v>8274</v>
      </c>
      <c r="S749" s="4">
        <f t="shared" si="55"/>
        <v>100.04285714285714</v>
      </c>
      <c r="U749" t="str">
        <f t="shared" si="58"/>
        <v>publishing</v>
      </c>
      <c r="V749" t="str">
        <f t="shared" si="59"/>
        <v>nonfiction</v>
      </c>
    </row>
    <row r="750" spans="1:22" ht="45" x14ac:dyDescent="0.25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v>41861.846828703703</v>
      </c>
      <c r="K750">
        <v>1405109966</v>
      </c>
      <c r="L750">
        <f t="shared" si="56"/>
        <v>2014</v>
      </c>
      <c r="M750" t="str">
        <f t="shared" si="57"/>
        <v>Jul</v>
      </c>
      <c r="N750" s="13">
        <v>41831.846828703703</v>
      </c>
      <c r="O750" t="b">
        <v>0</v>
      </c>
      <c r="P750">
        <v>44</v>
      </c>
      <c r="Q750" t="b">
        <v>1</v>
      </c>
      <c r="R750" t="s">
        <v>8274</v>
      </c>
      <c r="S750" s="4">
        <f t="shared" si="55"/>
        <v>100.25</v>
      </c>
      <c r="U750" t="str">
        <f t="shared" si="58"/>
        <v>publishing</v>
      </c>
      <c r="V750" t="str">
        <f t="shared" si="59"/>
        <v>nonfiction</v>
      </c>
    </row>
    <row r="751" spans="1:22" ht="60" x14ac:dyDescent="0.25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v>42763.94131944445</v>
      </c>
      <c r="K751">
        <v>1483050930</v>
      </c>
      <c r="L751">
        <f t="shared" si="56"/>
        <v>2016</v>
      </c>
      <c r="M751" t="str">
        <f t="shared" si="57"/>
        <v>Dec</v>
      </c>
      <c r="N751" s="13">
        <v>42733.94131944445</v>
      </c>
      <c r="O751" t="b">
        <v>0</v>
      </c>
      <c r="P751">
        <v>110</v>
      </c>
      <c r="Q751" t="b">
        <v>1</v>
      </c>
      <c r="R751" t="s">
        <v>8274</v>
      </c>
      <c r="S751" s="4">
        <f t="shared" si="55"/>
        <v>105.56</v>
      </c>
      <c r="U751" t="str">
        <f t="shared" si="58"/>
        <v>publishing</v>
      </c>
      <c r="V751" t="str">
        <f t="shared" si="59"/>
        <v>nonfiction</v>
      </c>
    </row>
    <row r="752" spans="1:22" ht="60" x14ac:dyDescent="0.25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v>41329.878148148149</v>
      </c>
      <c r="K752">
        <v>1359147872</v>
      </c>
      <c r="L752">
        <f t="shared" si="56"/>
        <v>2013</v>
      </c>
      <c r="M752" t="str">
        <f t="shared" si="57"/>
        <v>Jan</v>
      </c>
      <c r="N752" s="13">
        <v>41299.878148148149</v>
      </c>
      <c r="O752" t="b">
        <v>0</v>
      </c>
      <c r="P752">
        <v>59</v>
      </c>
      <c r="Q752" t="b">
        <v>1</v>
      </c>
      <c r="R752" t="s">
        <v>8274</v>
      </c>
      <c r="S752" s="4">
        <f t="shared" si="55"/>
        <v>102.58775877587759</v>
      </c>
      <c r="U752" t="str">
        <f t="shared" si="58"/>
        <v>publishing</v>
      </c>
      <c r="V752" t="str">
        <f t="shared" si="59"/>
        <v>nonfiction</v>
      </c>
    </row>
    <row r="753" spans="1:22" ht="45" x14ac:dyDescent="0.25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v>40759.630497685182</v>
      </c>
      <c r="K753">
        <v>1308496075</v>
      </c>
      <c r="L753">
        <f t="shared" si="56"/>
        <v>2011</v>
      </c>
      <c r="M753" t="str">
        <f t="shared" si="57"/>
        <v>Jun</v>
      </c>
      <c r="N753" s="13">
        <v>40713.630497685182</v>
      </c>
      <c r="O753" t="b">
        <v>0</v>
      </c>
      <c r="P753">
        <v>62</v>
      </c>
      <c r="Q753" t="b">
        <v>1</v>
      </c>
      <c r="R753" t="s">
        <v>8274</v>
      </c>
      <c r="S753" s="4">
        <f t="shared" si="55"/>
        <v>118.5</v>
      </c>
      <c r="U753" t="str">
        <f t="shared" si="58"/>
        <v>publishing</v>
      </c>
      <c r="V753" t="str">
        <f t="shared" si="59"/>
        <v>nonfiction</v>
      </c>
    </row>
    <row r="754" spans="1:22" ht="60" x14ac:dyDescent="0.25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v>42659.458333333328</v>
      </c>
      <c r="K754">
        <v>1474884417</v>
      </c>
      <c r="L754">
        <f t="shared" si="56"/>
        <v>2016</v>
      </c>
      <c r="M754" t="str">
        <f t="shared" si="57"/>
        <v>Sep</v>
      </c>
      <c r="N754" s="13">
        <v>42639.421493055561</v>
      </c>
      <c r="O754" t="b">
        <v>0</v>
      </c>
      <c r="P754">
        <v>105</v>
      </c>
      <c r="Q754" t="b">
        <v>1</v>
      </c>
      <c r="R754" t="s">
        <v>8274</v>
      </c>
      <c r="S754" s="4">
        <f t="shared" si="55"/>
        <v>111.7</v>
      </c>
      <c r="U754" t="str">
        <f t="shared" si="58"/>
        <v>publishing</v>
      </c>
      <c r="V754" t="str">
        <f t="shared" si="59"/>
        <v>nonfiction</v>
      </c>
    </row>
    <row r="755" spans="1:22" ht="60" x14ac:dyDescent="0.25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v>42049.590173611112</v>
      </c>
      <c r="K755">
        <v>1421330991</v>
      </c>
      <c r="L755">
        <f t="shared" si="56"/>
        <v>2015</v>
      </c>
      <c r="M755" t="str">
        <f t="shared" si="57"/>
        <v>Jan</v>
      </c>
      <c r="N755" s="13">
        <v>42019.590173611112</v>
      </c>
      <c r="O755" t="b">
        <v>0</v>
      </c>
      <c r="P755">
        <v>26</v>
      </c>
      <c r="Q755" t="b">
        <v>1</v>
      </c>
      <c r="R755" t="s">
        <v>8274</v>
      </c>
      <c r="S755" s="4">
        <f t="shared" si="55"/>
        <v>128</v>
      </c>
      <c r="U755" t="str">
        <f t="shared" si="58"/>
        <v>publishing</v>
      </c>
      <c r="V755" t="str">
        <f t="shared" si="59"/>
        <v>nonfiction</v>
      </c>
    </row>
    <row r="756" spans="1:22" ht="60" x14ac:dyDescent="0.25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v>41279.749085648145</v>
      </c>
      <c r="K756">
        <v>1354816721</v>
      </c>
      <c r="L756">
        <f t="shared" si="56"/>
        <v>2012</v>
      </c>
      <c r="M756" t="str">
        <f t="shared" si="57"/>
        <v>Dec</v>
      </c>
      <c r="N756" s="13">
        <v>41249.749085648145</v>
      </c>
      <c r="O756" t="b">
        <v>0</v>
      </c>
      <c r="P756">
        <v>49</v>
      </c>
      <c r="Q756" t="b">
        <v>1</v>
      </c>
      <c r="R756" t="s">
        <v>8274</v>
      </c>
      <c r="S756" s="4">
        <f t="shared" si="55"/>
        <v>103.75</v>
      </c>
      <c r="U756" t="str">
        <f t="shared" si="58"/>
        <v>publishing</v>
      </c>
      <c r="V756" t="str">
        <f t="shared" si="59"/>
        <v>nonfiction</v>
      </c>
    </row>
    <row r="757" spans="1:22" ht="45" x14ac:dyDescent="0.25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v>41414.02847222222</v>
      </c>
      <c r="K757">
        <v>1366381877</v>
      </c>
      <c r="L757">
        <f t="shared" si="56"/>
        <v>2013</v>
      </c>
      <c r="M757" t="str">
        <f t="shared" si="57"/>
        <v>Apr</v>
      </c>
      <c r="N757" s="13">
        <v>41383.605057870373</v>
      </c>
      <c r="O757" t="b">
        <v>0</v>
      </c>
      <c r="P757">
        <v>68</v>
      </c>
      <c r="Q757" t="b">
        <v>1</v>
      </c>
      <c r="R757" t="s">
        <v>8274</v>
      </c>
      <c r="S757" s="4">
        <f t="shared" si="55"/>
        <v>101.9076</v>
      </c>
      <c r="U757" t="str">
        <f t="shared" si="58"/>
        <v>publishing</v>
      </c>
      <c r="V757" t="str">
        <f t="shared" si="59"/>
        <v>nonfiction</v>
      </c>
    </row>
    <row r="758" spans="1:22" ht="45" x14ac:dyDescent="0.25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v>40651.725219907406</v>
      </c>
      <c r="K758">
        <v>1297880659</v>
      </c>
      <c r="L758">
        <f t="shared" si="56"/>
        <v>2011</v>
      </c>
      <c r="M758" t="str">
        <f t="shared" si="57"/>
        <v>Feb</v>
      </c>
      <c r="N758" s="13">
        <v>40590.766886574071</v>
      </c>
      <c r="O758" t="b">
        <v>0</v>
      </c>
      <c r="P758">
        <v>22</v>
      </c>
      <c r="Q758" t="b">
        <v>1</v>
      </c>
      <c r="R758" t="s">
        <v>8274</v>
      </c>
      <c r="S758" s="4">
        <f t="shared" si="55"/>
        <v>117.71428571428571</v>
      </c>
      <c r="U758" t="str">
        <f t="shared" si="58"/>
        <v>publishing</v>
      </c>
      <c r="V758" t="str">
        <f t="shared" si="59"/>
        <v>nonfiction</v>
      </c>
    </row>
    <row r="759" spans="1:22" ht="60" x14ac:dyDescent="0.25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v>41249.054560185185</v>
      </c>
      <c r="K759">
        <v>1353547114</v>
      </c>
      <c r="L759">
        <f t="shared" si="56"/>
        <v>2012</v>
      </c>
      <c r="M759" t="str">
        <f t="shared" si="57"/>
        <v>Nov</v>
      </c>
      <c r="N759" s="13">
        <v>41235.054560185185</v>
      </c>
      <c r="O759" t="b">
        <v>0</v>
      </c>
      <c r="P759">
        <v>18</v>
      </c>
      <c r="Q759" t="b">
        <v>1</v>
      </c>
      <c r="R759" t="s">
        <v>8274</v>
      </c>
      <c r="S759" s="4">
        <f t="shared" si="55"/>
        <v>238</v>
      </c>
      <c r="U759" t="str">
        <f t="shared" si="58"/>
        <v>publishing</v>
      </c>
      <c r="V759" t="str">
        <f t="shared" si="59"/>
        <v>nonfiction</v>
      </c>
    </row>
    <row r="760" spans="1:22" ht="45" x14ac:dyDescent="0.25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v>40459.836435185185</v>
      </c>
      <c r="K760">
        <v>1283976268</v>
      </c>
      <c r="L760">
        <f t="shared" si="56"/>
        <v>2010</v>
      </c>
      <c r="M760" t="str">
        <f t="shared" si="57"/>
        <v>Sep</v>
      </c>
      <c r="N760" s="13">
        <v>40429.836435185185</v>
      </c>
      <c r="O760" t="b">
        <v>0</v>
      </c>
      <c r="P760">
        <v>19</v>
      </c>
      <c r="Q760" t="b">
        <v>1</v>
      </c>
      <c r="R760" t="s">
        <v>8274</v>
      </c>
      <c r="S760" s="4">
        <f t="shared" si="55"/>
        <v>102</v>
      </c>
      <c r="U760" t="str">
        <f t="shared" si="58"/>
        <v>publishing</v>
      </c>
      <c r="V760" t="str">
        <f t="shared" si="59"/>
        <v>nonfiction</v>
      </c>
    </row>
    <row r="761" spans="1:22" ht="45" x14ac:dyDescent="0.25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v>41829.330312500002</v>
      </c>
      <c r="K761">
        <v>1401436539</v>
      </c>
      <c r="L761">
        <f t="shared" si="56"/>
        <v>2014</v>
      </c>
      <c r="M761" t="str">
        <f t="shared" si="57"/>
        <v>May</v>
      </c>
      <c r="N761" s="13">
        <v>41789.330312500002</v>
      </c>
      <c r="O761" t="b">
        <v>0</v>
      </c>
      <c r="P761">
        <v>99</v>
      </c>
      <c r="Q761" t="b">
        <v>1</v>
      </c>
      <c r="R761" t="s">
        <v>8274</v>
      </c>
      <c r="S761" s="4">
        <f t="shared" si="55"/>
        <v>101.92</v>
      </c>
      <c r="U761" t="str">
        <f t="shared" si="58"/>
        <v>publishing</v>
      </c>
      <c r="V761" t="str">
        <f t="shared" si="59"/>
        <v>nonfiction</v>
      </c>
    </row>
    <row r="762" spans="1:22" ht="60" x14ac:dyDescent="0.25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v>42700.805706018517</v>
      </c>
      <c r="K762">
        <v>1477592413</v>
      </c>
      <c r="L762">
        <f t="shared" si="56"/>
        <v>2016</v>
      </c>
      <c r="M762" t="str">
        <f t="shared" si="57"/>
        <v>Oct</v>
      </c>
      <c r="N762" s="13">
        <v>42670.764039351852</v>
      </c>
      <c r="O762" t="b">
        <v>0</v>
      </c>
      <c r="P762">
        <v>0</v>
      </c>
      <c r="Q762" t="b">
        <v>0</v>
      </c>
      <c r="R762" t="s">
        <v>8275</v>
      </c>
      <c r="S762" s="4">
        <f t="shared" si="55"/>
        <v>0</v>
      </c>
      <c r="U762" t="str">
        <f t="shared" si="58"/>
        <v>publishing</v>
      </c>
      <c r="V762" t="str">
        <f t="shared" si="59"/>
        <v>fiction</v>
      </c>
    </row>
    <row r="763" spans="1:22" ht="45" x14ac:dyDescent="0.25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v>41672.751458333332</v>
      </c>
      <c r="K763">
        <v>1388772126</v>
      </c>
      <c r="L763">
        <f t="shared" si="56"/>
        <v>2014</v>
      </c>
      <c r="M763" t="str">
        <f t="shared" si="57"/>
        <v>Jan</v>
      </c>
      <c r="N763" s="13">
        <v>41642.751458333332</v>
      </c>
      <c r="O763" t="b">
        <v>0</v>
      </c>
      <c r="P763">
        <v>6</v>
      </c>
      <c r="Q763" t="b">
        <v>0</v>
      </c>
      <c r="R763" t="s">
        <v>8275</v>
      </c>
      <c r="S763" s="4">
        <f t="shared" si="55"/>
        <v>4.7</v>
      </c>
      <c r="U763" t="str">
        <f t="shared" si="58"/>
        <v>publishing</v>
      </c>
      <c r="V763" t="str">
        <f t="shared" si="59"/>
        <v>fiction</v>
      </c>
    </row>
    <row r="764" spans="1:22" ht="45" x14ac:dyDescent="0.25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v>42708.25</v>
      </c>
      <c r="K764">
        <v>1479328570</v>
      </c>
      <c r="L764">
        <f t="shared" si="56"/>
        <v>2016</v>
      </c>
      <c r="M764" t="str">
        <f t="shared" si="57"/>
        <v>Nov</v>
      </c>
      <c r="N764" s="13">
        <v>42690.858449074076</v>
      </c>
      <c r="O764" t="b">
        <v>0</v>
      </c>
      <c r="P764">
        <v>0</v>
      </c>
      <c r="Q764" t="b">
        <v>0</v>
      </c>
      <c r="R764" t="s">
        <v>8275</v>
      </c>
      <c r="S764" s="4">
        <f t="shared" si="55"/>
        <v>0</v>
      </c>
      <c r="U764" t="str">
        <f t="shared" si="58"/>
        <v>publishing</v>
      </c>
      <c r="V764" t="str">
        <f t="shared" si="59"/>
        <v>fiction</v>
      </c>
    </row>
    <row r="765" spans="1:22" ht="45" x14ac:dyDescent="0.25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v>41501.446851851848</v>
      </c>
      <c r="K765">
        <v>1373971408</v>
      </c>
      <c r="L765">
        <f t="shared" si="56"/>
        <v>2013</v>
      </c>
      <c r="M765" t="str">
        <f t="shared" si="57"/>
        <v>Jul</v>
      </c>
      <c r="N765" s="13">
        <v>41471.446851851848</v>
      </c>
      <c r="O765" t="b">
        <v>0</v>
      </c>
      <c r="P765">
        <v>1</v>
      </c>
      <c r="Q765" t="b">
        <v>0</v>
      </c>
      <c r="R765" t="s">
        <v>8275</v>
      </c>
      <c r="S765" s="4">
        <f t="shared" si="55"/>
        <v>0.11655011655011654</v>
      </c>
      <c r="U765" t="str">
        <f t="shared" si="58"/>
        <v>publishing</v>
      </c>
      <c r="V765" t="str">
        <f t="shared" si="59"/>
        <v>fiction</v>
      </c>
    </row>
    <row r="766" spans="1:22" ht="45" x14ac:dyDescent="0.25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v>42257.173159722224</v>
      </c>
      <c r="K766">
        <v>1439266161</v>
      </c>
      <c r="L766">
        <f t="shared" si="56"/>
        <v>2015</v>
      </c>
      <c r="M766" t="str">
        <f t="shared" si="57"/>
        <v>Aug</v>
      </c>
      <c r="N766" s="13">
        <v>42227.173159722224</v>
      </c>
      <c r="O766" t="b">
        <v>0</v>
      </c>
      <c r="P766">
        <v>0</v>
      </c>
      <c r="Q766" t="b">
        <v>0</v>
      </c>
      <c r="R766" t="s">
        <v>8275</v>
      </c>
      <c r="S766" s="4">
        <f t="shared" si="55"/>
        <v>0</v>
      </c>
      <c r="U766" t="str">
        <f t="shared" si="58"/>
        <v>publishing</v>
      </c>
      <c r="V766" t="str">
        <f t="shared" si="59"/>
        <v>fiction</v>
      </c>
    </row>
    <row r="767" spans="1:22" ht="60" x14ac:dyDescent="0.25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v>41931.542638888888</v>
      </c>
      <c r="K767">
        <v>1411131684</v>
      </c>
      <c r="L767">
        <f t="shared" si="56"/>
        <v>2014</v>
      </c>
      <c r="M767" t="str">
        <f t="shared" si="57"/>
        <v>Sep</v>
      </c>
      <c r="N767" s="13">
        <v>41901.542638888888</v>
      </c>
      <c r="O767" t="b">
        <v>0</v>
      </c>
      <c r="P767">
        <v>44</v>
      </c>
      <c r="Q767" t="b">
        <v>0</v>
      </c>
      <c r="R767" t="s">
        <v>8275</v>
      </c>
      <c r="S767" s="4">
        <f t="shared" si="55"/>
        <v>36.014285714285712</v>
      </c>
      <c r="U767" t="str">
        <f t="shared" si="58"/>
        <v>publishing</v>
      </c>
      <c r="V767" t="str">
        <f t="shared" si="59"/>
        <v>fiction</v>
      </c>
    </row>
    <row r="768" spans="1:22" ht="60" x14ac:dyDescent="0.25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v>42051.783368055556</v>
      </c>
      <c r="K768">
        <v>1421520483</v>
      </c>
      <c r="L768">
        <f t="shared" si="56"/>
        <v>2015</v>
      </c>
      <c r="M768" t="str">
        <f t="shared" si="57"/>
        <v>Jan</v>
      </c>
      <c r="N768" s="13">
        <v>42021.783368055556</v>
      </c>
      <c r="O768" t="b">
        <v>0</v>
      </c>
      <c r="P768">
        <v>0</v>
      </c>
      <c r="Q768" t="b">
        <v>0</v>
      </c>
      <c r="R768" t="s">
        <v>8275</v>
      </c>
      <c r="S768" s="4">
        <f t="shared" si="55"/>
        <v>0</v>
      </c>
      <c r="U768" t="str">
        <f t="shared" si="58"/>
        <v>publishing</v>
      </c>
      <c r="V768" t="str">
        <f t="shared" si="59"/>
        <v>fiction</v>
      </c>
    </row>
    <row r="769" spans="1:22" ht="75" x14ac:dyDescent="0.25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v>42145.143634259264</v>
      </c>
      <c r="K769">
        <v>1429586810</v>
      </c>
      <c r="L769">
        <f t="shared" si="56"/>
        <v>2015</v>
      </c>
      <c r="M769" t="str">
        <f t="shared" si="57"/>
        <v>Apr</v>
      </c>
      <c r="N769" s="13">
        <v>42115.143634259264</v>
      </c>
      <c r="O769" t="b">
        <v>0</v>
      </c>
      <c r="P769">
        <v>3</v>
      </c>
      <c r="Q769" t="b">
        <v>0</v>
      </c>
      <c r="R769" t="s">
        <v>8275</v>
      </c>
      <c r="S769" s="4">
        <f t="shared" si="55"/>
        <v>3.54</v>
      </c>
      <c r="U769" t="str">
        <f t="shared" si="58"/>
        <v>publishing</v>
      </c>
      <c r="V769" t="str">
        <f t="shared" si="59"/>
        <v>fiction</v>
      </c>
    </row>
    <row r="770" spans="1:22" ht="60" x14ac:dyDescent="0.25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v>41624.207060185188</v>
      </c>
      <c r="K770">
        <v>1384577890</v>
      </c>
      <c r="L770">
        <f t="shared" si="56"/>
        <v>2013</v>
      </c>
      <c r="M770" t="str">
        <f t="shared" si="57"/>
        <v>Nov</v>
      </c>
      <c r="N770" s="13">
        <v>41594.207060185188</v>
      </c>
      <c r="O770" t="b">
        <v>0</v>
      </c>
      <c r="P770">
        <v>0</v>
      </c>
      <c r="Q770" t="b">
        <v>0</v>
      </c>
      <c r="R770" t="s">
        <v>8275</v>
      </c>
      <c r="S770" s="4">
        <f t="shared" ref="S770:S833" si="60">E770*100/D770</f>
        <v>0</v>
      </c>
      <c r="U770" t="str">
        <f t="shared" si="58"/>
        <v>publishing</v>
      </c>
      <c r="V770" t="str">
        <f t="shared" si="59"/>
        <v>fiction</v>
      </c>
    </row>
    <row r="771" spans="1:22" ht="60" x14ac:dyDescent="0.25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v>41634.996458333335</v>
      </c>
      <c r="K771">
        <v>1385510094</v>
      </c>
      <c r="L771">
        <f t="shared" ref="L771:L834" si="61">YEAR(N771)</f>
        <v>2013</v>
      </c>
      <c r="M771" t="str">
        <f t="shared" ref="M771:M834" si="62">TEXT(N771, "MMM")</f>
        <v>Nov</v>
      </c>
      <c r="N771" s="13">
        <v>41604.996458333335</v>
      </c>
      <c r="O771" t="b">
        <v>0</v>
      </c>
      <c r="P771">
        <v>52</v>
      </c>
      <c r="Q771" t="b">
        <v>0</v>
      </c>
      <c r="R771" t="s">
        <v>8275</v>
      </c>
      <c r="S771" s="4">
        <f t="shared" si="60"/>
        <v>41.4</v>
      </c>
      <c r="U771" t="str">
        <f t="shared" ref="U771:U834" si="63">LEFT(R771, SEARCH("/",R771,1)-1)</f>
        <v>publishing</v>
      </c>
      <c r="V771" t="str">
        <f t="shared" ref="V771:V834" si="64">RIGHT(R771,LEN(R771)-SEARCH("/",R771,SEARCH("/",R771,1)))</f>
        <v>fiction</v>
      </c>
    </row>
    <row r="772" spans="1:22" ht="60" x14ac:dyDescent="0.25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v>41329.999641203707</v>
      </c>
      <c r="K772">
        <v>1358294369</v>
      </c>
      <c r="L772">
        <f t="shared" si="61"/>
        <v>2013</v>
      </c>
      <c r="M772" t="str">
        <f t="shared" si="62"/>
        <v>Jan</v>
      </c>
      <c r="N772" s="13">
        <v>41289.999641203707</v>
      </c>
      <c r="O772" t="b">
        <v>0</v>
      </c>
      <c r="P772">
        <v>0</v>
      </c>
      <c r="Q772" t="b">
        <v>0</v>
      </c>
      <c r="R772" t="s">
        <v>8275</v>
      </c>
      <c r="S772" s="4">
        <f t="shared" si="60"/>
        <v>0</v>
      </c>
      <c r="U772" t="str">
        <f t="shared" si="63"/>
        <v>publishing</v>
      </c>
      <c r="V772" t="str">
        <f t="shared" si="64"/>
        <v>fiction</v>
      </c>
    </row>
    <row r="773" spans="1:22" ht="45" x14ac:dyDescent="0.25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v>42399.824097222227</v>
      </c>
      <c r="K773">
        <v>1449863202</v>
      </c>
      <c r="L773">
        <f t="shared" si="61"/>
        <v>2015</v>
      </c>
      <c r="M773" t="str">
        <f t="shared" si="62"/>
        <v>Dec</v>
      </c>
      <c r="N773" s="13">
        <v>42349.824097222227</v>
      </c>
      <c r="O773" t="b">
        <v>0</v>
      </c>
      <c r="P773">
        <v>1</v>
      </c>
      <c r="Q773" t="b">
        <v>0</v>
      </c>
      <c r="R773" t="s">
        <v>8275</v>
      </c>
      <c r="S773" s="4">
        <f t="shared" si="60"/>
        <v>2.6315789473684209E-2</v>
      </c>
      <c r="U773" t="str">
        <f t="shared" si="63"/>
        <v>publishing</v>
      </c>
      <c r="V773" t="str">
        <f t="shared" si="64"/>
        <v>fiction</v>
      </c>
    </row>
    <row r="774" spans="1:22" ht="60" x14ac:dyDescent="0.25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v>40118.165972222225</v>
      </c>
      <c r="K774">
        <v>1252718519</v>
      </c>
      <c r="L774">
        <f t="shared" si="61"/>
        <v>2009</v>
      </c>
      <c r="M774" t="str">
        <f t="shared" si="62"/>
        <v>Sep</v>
      </c>
      <c r="N774" s="13">
        <v>40068.056932870371</v>
      </c>
      <c r="O774" t="b">
        <v>0</v>
      </c>
      <c r="P774">
        <v>1</v>
      </c>
      <c r="Q774" t="b">
        <v>0</v>
      </c>
      <c r="R774" t="s">
        <v>8275</v>
      </c>
      <c r="S774" s="4">
        <f t="shared" si="60"/>
        <v>3.3333333333333335</v>
      </c>
      <c r="U774" t="str">
        <f t="shared" si="63"/>
        <v>publishing</v>
      </c>
      <c r="V774" t="str">
        <f t="shared" si="64"/>
        <v>fiction</v>
      </c>
    </row>
    <row r="775" spans="1:22" ht="60" x14ac:dyDescent="0.25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v>42134.959027777775</v>
      </c>
      <c r="K775">
        <v>1428341985</v>
      </c>
      <c r="L775">
        <f t="shared" si="61"/>
        <v>2015</v>
      </c>
      <c r="M775" t="str">
        <f t="shared" si="62"/>
        <v>Apr</v>
      </c>
      <c r="N775" s="13">
        <v>42100.735937499994</v>
      </c>
      <c r="O775" t="b">
        <v>0</v>
      </c>
      <c r="P775">
        <v>2</v>
      </c>
      <c r="Q775" t="b">
        <v>0</v>
      </c>
      <c r="R775" t="s">
        <v>8275</v>
      </c>
      <c r="S775" s="4">
        <f t="shared" si="60"/>
        <v>0.85129023676509707</v>
      </c>
      <c r="U775" t="str">
        <f t="shared" si="63"/>
        <v>publishing</v>
      </c>
      <c r="V775" t="str">
        <f t="shared" si="64"/>
        <v>fiction</v>
      </c>
    </row>
    <row r="776" spans="1:22" ht="60" x14ac:dyDescent="0.25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v>41693.780300925922</v>
      </c>
      <c r="K776">
        <v>1390589018</v>
      </c>
      <c r="L776">
        <f t="shared" si="61"/>
        <v>2014</v>
      </c>
      <c r="M776" t="str">
        <f t="shared" si="62"/>
        <v>Jan</v>
      </c>
      <c r="N776" s="13">
        <v>41663.780300925922</v>
      </c>
      <c r="O776" t="b">
        <v>0</v>
      </c>
      <c r="P776">
        <v>9</v>
      </c>
      <c r="Q776" t="b">
        <v>0</v>
      </c>
      <c r="R776" t="s">
        <v>8275</v>
      </c>
      <c r="S776" s="4">
        <f t="shared" si="60"/>
        <v>70.2</v>
      </c>
      <c r="U776" t="str">
        <f t="shared" si="63"/>
        <v>publishing</v>
      </c>
      <c r="V776" t="str">
        <f t="shared" si="64"/>
        <v>fiction</v>
      </c>
    </row>
    <row r="777" spans="1:22" ht="45" x14ac:dyDescent="0.25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v>40893.060127314813</v>
      </c>
      <c r="K777">
        <v>1321406795</v>
      </c>
      <c r="L777">
        <f t="shared" si="61"/>
        <v>2011</v>
      </c>
      <c r="M777" t="str">
        <f t="shared" si="62"/>
        <v>Nov</v>
      </c>
      <c r="N777" s="13">
        <v>40863.060127314813</v>
      </c>
      <c r="O777" t="b">
        <v>0</v>
      </c>
      <c r="P777">
        <v>5</v>
      </c>
      <c r="Q777" t="b">
        <v>0</v>
      </c>
      <c r="R777" t="s">
        <v>8275</v>
      </c>
      <c r="S777" s="4">
        <f t="shared" si="60"/>
        <v>1.7</v>
      </c>
      <c r="U777" t="str">
        <f t="shared" si="63"/>
        <v>publishing</v>
      </c>
      <c r="V777" t="str">
        <f t="shared" si="64"/>
        <v>fiction</v>
      </c>
    </row>
    <row r="778" spans="1:22" ht="60" x14ac:dyDescent="0.25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v>42288.208333333328</v>
      </c>
      <c r="K778">
        <v>1441297645</v>
      </c>
      <c r="L778">
        <f t="shared" si="61"/>
        <v>2015</v>
      </c>
      <c r="M778" t="str">
        <f t="shared" si="62"/>
        <v>Sep</v>
      </c>
      <c r="N778" s="13">
        <v>42250.685706018514</v>
      </c>
      <c r="O778" t="b">
        <v>0</v>
      </c>
      <c r="P778">
        <v>57</v>
      </c>
      <c r="Q778" t="b">
        <v>0</v>
      </c>
      <c r="R778" t="s">
        <v>8275</v>
      </c>
      <c r="S778" s="4">
        <f t="shared" si="60"/>
        <v>51.4</v>
      </c>
      <c r="U778" t="str">
        <f t="shared" si="63"/>
        <v>publishing</v>
      </c>
      <c r="V778" t="str">
        <f t="shared" si="64"/>
        <v>fiction</v>
      </c>
    </row>
    <row r="779" spans="1:22" ht="60" x14ac:dyDescent="0.25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v>41486.981215277774</v>
      </c>
      <c r="K779">
        <v>1372721577</v>
      </c>
      <c r="L779">
        <f t="shared" si="61"/>
        <v>2013</v>
      </c>
      <c r="M779" t="str">
        <f t="shared" si="62"/>
        <v>Jul</v>
      </c>
      <c r="N779" s="13">
        <v>41456.981215277774</v>
      </c>
      <c r="O779" t="b">
        <v>0</v>
      </c>
      <c r="P779">
        <v>3</v>
      </c>
      <c r="Q779" t="b">
        <v>0</v>
      </c>
      <c r="R779" t="s">
        <v>8275</v>
      </c>
      <c r="S779" s="4">
        <f t="shared" si="60"/>
        <v>0.7</v>
      </c>
      <c r="U779" t="str">
        <f t="shared" si="63"/>
        <v>publishing</v>
      </c>
      <c r="V779" t="str">
        <f t="shared" si="64"/>
        <v>fiction</v>
      </c>
    </row>
    <row r="780" spans="1:22" ht="45" x14ac:dyDescent="0.25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v>41759.702314814815</v>
      </c>
      <c r="K780">
        <v>1396284680</v>
      </c>
      <c r="L780">
        <f t="shared" si="61"/>
        <v>2014</v>
      </c>
      <c r="M780" t="str">
        <f t="shared" si="62"/>
        <v>Mar</v>
      </c>
      <c r="N780" s="13">
        <v>41729.702314814815</v>
      </c>
      <c r="O780" t="b">
        <v>0</v>
      </c>
      <c r="P780">
        <v>1</v>
      </c>
      <c r="Q780" t="b">
        <v>0</v>
      </c>
      <c r="R780" t="s">
        <v>8275</v>
      </c>
      <c r="S780" s="4">
        <f t="shared" si="60"/>
        <v>0.4</v>
      </c>
      <c r="U780" t="str">
        <f t="shared" si="63"/>
        <v>publishing</v>
      </c>
      <c r="V780" t="str">
        <f t="shared" si="64"/>
        <v>fiction</v>
      </c>
    </row>
    <row r="781" spans="1:22" ht="60" x14ac:dyDescent="0.25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v>40466.166666666664</v>
      </c>
      <c r="K781">
        <v>1284567905</v>
      </c>
      <c r="L781">
        <f t="shared" si="61"/>
        <v>2010</v>
      </c>
      <c r="M781" t="str">
        <f t="shared" si="62"/>
        <v>Sep</v>
      </c>
      <c r="N781" s="13">
        <v>40436.68408564815</v>
      </c>
      <c r="O781" t="b">
        <v>0</v>
      </c>
      <c r="P781">
        <v>6</v>
      </c>
      <c r="Q781" t="b">
        <v>0</v>
      </c>
      <c r="R781" t="s">
        <v>8275</v>
      </c>
      <c r="S781" s="4">
        <f t="shared" si="60"/>
        <v>2.6666666666666665</v>
      </c>
      <c r="U781" t="str">
        <f t="shared" si="63"/>
        <v>publishing</v>
      </c>
      <c r="V781" t="str">
        <f t="shared" si="64"/>
        <v>fiction</v>
      </c>
    </row>
    <row r="782" spans="1:22" ht="45" x14ac:dyDescent="0.25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v>40666.673900462964</v>
      </c>
      <c r="K782">
        <v>1301847025</v>
      </c>
      <c r="L782">
        <f t="shared" si="61"/>
        <v>2011</v>
      </c>
      <c r="M782" t="str">
        <f t="shared" si="62"/>
        <v>Apr</v>
      </c>
      <c r="N782" s="13">
        <v>40636.673900462964</v>
      </c>
      <c r="O782" t="b">
        <v>0</v>
      </c>
      <c r="P782">
        <v>27</v>
      </c>
      <c r="Q782" t="b">
        <v>1</v>
      </c>
      <c r="R782" t="s">
        <v>8276</v>
      </c>
      <c r="S782" s="4">
        <f t="shared" si="60"/>
        <v>104</v>
      </c>
      <c r="U782" t="str">
        <f t="shared" si="63"/>
        <v>music</v>
      </c>
      <c r="V782" t="str">
        <f t="shared" si="64"/>
        <v>rock</v>
      </c>
    </row>
    <row r="783" spans="1:22" ht="45" x14ac:dyDescent="0.25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v>41433.000856481485</v>
      </c>
      <c r="K783">
        <v>1368057674</v>
      </c>
      <c r="L783">
        <f t="shared" si="61"/>
        <v>2013</v>
      </c>
      <c r="M783" t="str">
        <f t="shared" si="62"/>
        <v>May</v>
      </c>
      <c r="N783" s="13">
        <v>41403.000856481485</v>
      </c>
      <c r="O783" t="b">
        <v>0</v>
      </c>
      <c r="P783">
        <v>25</v>
      </c>
      <c r="Q783" t="b">
        <v>1</v>
      </c>
      <c r="R783" t="s">
        <v>8276</v>
      </c>
      <c r="S783" s="4">
        <f t="shared" si="60"/>
        <v>133.15375</v>
      </c>
      <c r="U783" t="str">
        <f t="shared" si="63"/>
        <v>music</v>
      </c>
      <c r="V783" t="str">
        <f t="shared" si="64"/>
        <v>rock</v>
      </c>
    </row>
    <row r="784" spans="1:22" ht="45" x14ac:dyDescent="0.25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v>41146.758125</v>
      </c>
      <c r="K784">
        <v>1343326302</v>
      </c>
      <c r="L784">
        <f t="shared" si="61"/>
        <v>2012</v>
      </c>
      <c r="M784" t="str">
        <f t="shared" si="62"/>
        <v>Jul</v>
      </c>
      <c r="N784" s="13">
        <v>41116.758125</v>
      </c>
      <c r="O784" t="b">
        <v>0</v>
      </c>
      <c r="P784">
        <v>14</v>
      </c>
      <c r="Q784" t="b">
        <v>1</v>
      </c>
      <c r="R784" t="s">
        <v>8276</v>
      </c>
      <c r="S784" s="4">
        <f t="shared" si="60"/>
        <v>100</v>
      </c>
      <c r="U784" t="str">
        <f t="shared" si="63"/>
        <v>music</v>
      </c>
      <c r="V784" t="str">
        <f t="shared" si="64"/>
        <v>rock</v>
      </c>
    </row>
    <row r="785" spans="1:22" ht="60" x14ac:dyDescent="0.25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v>41026.916666666664</v>
      </c>
      <c r="K785">
        <v>1332182049</v>
      </c>
      <c r="L785">
        <f t="shared" si="61"/>
        <v>2012</v>
      </c>
      <c r="M785" t="str">
        <f t="shared" si="62"/>
        <v>Mar</v>
      </c>
      <c r="N785" s="13">
        <v>40987.773715277777</v>
      </c>
      <c r="O785" t="b">
        <v>0</v>
      </c>
      <c r="P785">
        <v>35</v>
      </c>
      <c r="Q785" t="b">
        <v>1</v>
      </c>
      <c r="R785" t="s">
        <v>8276</v>
      </c>
      <c r="S785" s="4">
        <f t="shared" si="60"/>
        <v>148.13333333333333</v>
      </c>
      <c r="U785" t="str">
        <f t="shared" si="63"/>
        <v>music</v>
      </c>
      <c r="V785" t="str">
        <f t="shared" si="64"/>
        <v>rock</v>
      </c>
    </row>
    <row r="786" spans="1:22" ht="60" x14ac:dyDescent="0.25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v>41715.107858796298</v>
      </c>
      <c r="K786">
        <v>1391571319</v>
      </c>
      <c r="L786">
        <f t="shared" si="61"/>
        <v>2014</v>
      </c>
      <c r="M786" t="str">
        <f t="shared" si="62"/>
        <v>Feb</v>
      </c>
      <c r="N786" s="13">
        <v>41675.149525462963</v>
      </c>
      <c r="O786" t="b">
        <v>0</v>
      </c>
      <c r="P786">
        <v>10</v>
      </c>
      <c r="Q786" t="b">
        <v>1</v>
      </c>
      <c r="R786" t="s">
        <v>8276</v>
      </c>
      <c r="S786" s="4">
        <f t="shared" si="60"/>
        <v>102.5</v>
      </c>
      <c r="U786" t="str">
        <f t="shared" si="63"/>
        <v>music</v>
      </c>
      <c r="V786" t="str">
        <f t="shared" si="64"/>
        <v>rock</v>
      </c>
    </row>
    <row r="787" spans="1:22" ht="60" x14ac:dyDescent="0.25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v>41333.593923611108</v>
      </c>
      <c r="K787">
        <v>1359468915</v>
      </c>
      <c r="L787">
        <f t="shared" si="61"/>
        <v>2013</v>
      </c>
      <c r="M787" t="str">
        <f t="shared" si="62"/>
        <v>Jan</v>
      </c>
      <c r="N787" s="13">
        <v>41303.593923611108</v>
      </c>
      <c r="O787" t="b">
        <v>0</v>
      </c>
      <c r="P787">
        <v>29</v>
      </c>
      <c r="Q787" t="b">
        <v>1</v>
      </c>
      <c r="R787" t="s">
        <v>8276</v>
      </c>
      <c r="S787" s="4">
        <f t="shared" si="60"/>
        <v>180.62799999999999</v>
      </c>
      <c r="U787" t="str">
        <f t="shared" si="63"/>
        <v>music</v>
      </c>
      <c r="V787" t="str">
        <f t="shared" si="64"/>
        <v>rock</v>
      </c>
    </row>
    <row r="788" spans="1:22" ht="45" x14ac:dyDescent="0.25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v>41040.657638888886</v>
      </c>
      <c r="K788">
        <v>1331774434</v>
      </c>
      <c r="L788">
        <f t="shared" si="61"/>
        <v>2012</v>
      </c>
      <c r="M788" t="str">
        <f t="shared" si="62"/>
        <v>Mar</v>
      </c>
      <c r="N788" s="13">
        <v>40983.055949074071</v>
      </c>
      <c r="O788" t="b">
        <v>0</v>
      </c>
      <c r="P788">
        <v>44</v>
      </c>
      <c r="Q788" t="b">
        <v>1</v>
      </c>
      <c r="R788" t="s">
        <v>8276</v>
      </c>
      <c r="S788" s="4">
        <f t="shared" si="60"/>
        <v>142.80000000000001</v>
      </c>
      <c r="U788" t="str">
        <f t="shared" si="63"/>
        <v>music</v>
      </c>
      <c r="V788" t="str">
        <f t="shared" si="64"/>
        <v>rock</v>
      </c>
    </row>
    <row r="789" spans="1:22" ht="60" x14ac:dyDescent="0.25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v>41579.627615740741</v>
      </c>
      <c r="K789">
        <v>1380726226</v>
      </c>
      <c r="L789">
        <f t="shared" si="61"/>
        <v>2013</v>
      </c>
      <c r="M789" t="str">
        <f t="shared" si="62"/>
        <v>Oct</v>
      </c>
      <c r="N789" s="13">
        <v>41549.627615740741</v>
      </c>
      <c r="O789" t="b">
        <v>0</v>
      </c>
      <c r="P789">
        <v>17</v>
      </c>
      <c r="Q789" t="b">
        <v>1</v>
      </c>
      <c r="R789" t="s">
        <v>8276</v>
      </c>
      <c r="S789" s="4">
        <f t="shared" si="60"/>
        <v>114.16666666666667</v>
      </c>
      <c r="U789" t="str">
        <f t="shared" si="63"/>
        <v>music</v>
      </c>
      <c r="V789" t="str">
        <f t="shared" si="64"/>
        <v>rock</v>
      </c>
    </row>
    <row r="790" spans="1:22" ht="60" x14ac:dyDescent="0.25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v>41097.165972222225</v>
      </c>
      <c r="K790">
        <v>1338336588</v>
      </c>
      <c r="L790">
        <f t="shared" si="61"/>
        <v>2012</v>
      </c>
      <c r="M790" t="str">
        <f t="shared" si="62"/>
        <v>May</v>
      </c>
      <c r="N790" s="13">
        <v>41059.006805555553</v>
      </c>
      <c r="O790" t="b">
        <v>0</v>
      </c>
      <c r="P790">
        <v>34</v>
      </c>
      <c r="Q790" t="b">
        <v>1</v>
      </c>
      <c r="R790" t="s">
        <v>8276</v>
      </c>
      <c r="S790" s="4">
        <f t="shared" si="60"/>
        <v>203.505</v>
      </c>
      <c r="U790" t="str">
        <f t="shared" si="63"/>
        <v>music</v>
      </c>
      <c r="V790" t="str">
        <f t="shared" si="64"/>
        <v>rock</v>
      </c>
    </row>
    <row r="791" spans="1:22" ht="45" x14ac:dyDescent="0.25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v>41295.332638888889</v>
      </c>
      <c r="K791">
        <v>1357187280</v>
      </c>
      <c r="L791">
        <f t="shared" si="61"/>
        <v>2013</v>
      </c>
      <c r="M791" t="str">
        <f t="shared" si="62"/>
        <v>Jan</v>
      </c>
      <c r="N791" s="13">
        <v>41277.186111111114</v>
      </c>
      <c r="O791" t="b">
        <v>0</v>
      </c>
      <c r="P791">
        <v>14</v>
      </c>
      <c r="Q791" t="b">
        <v>1</v>
      </c>
      <c r="R791" t="s">
        <v>8276</v>
      </c>
      <c r="S791" s="4">
        <f t="shared" si="60"/>
        <v>109.41176470588235</v>
      </c>
      <c r="U791" t="str">
        <f t="shared" si="63"/>
        <v>music</v>
      </c>
      <c r="V791" t="str">
        <f t="shared" si="64"/>
        <v>rock</v>
      </c>
    </row>
    <row r="792" spans="1:22" ht="60" x14ac:dyDescent="0.25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v>41306.047905092593</v>
      </c>
      <c r="K792">
        <v>1357088939</v>
      </c>
      <c r="L792">
        <f t="shared" si="61"/>
        <v>2013</v>
      </c>
      <c r="M792" t="str">
        <f t="shared" si="62"/>
        <v>Jan</v>
      </c>
      <c r="N792" s="13">
        <v>41276.047905092593</v>
      </c>
      <c r="O792" t="b">
        <v>0</v>
      </c>
      <c r="P792">
        <v>156</v>
      </c>
      <c r="Q792" t="b">
        <v>1</v>
      </c>
      <c r="R792" t="s">
        <v>8276</v>
      </c>
      <c r="S792" s="4">
        <f t="shared" si="60"/>
        <v>144.37459999999999</v>
      </c>
      <c r="U792" t="str">
        <f t="shared" si="63"/>
        <v>music</v>
      </c>
      <c r="V792" t="str">
        <f t="shared" si="64"/>
        <v>rock</v>
      </c>
    </row>
    <row r="793" spans="1:22" ht="60" x14ac:dyDescent="0.25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v>41591.249305555553</v>
      </c>
      <c r="K793">
        <v>1381430646</v>
      </c>
      <c r="L793">
        <f t="shared" si="61"/>
        <v>2013</v>
      </c>
      <c r="M793" t="str">
        <f t="shared" si="62"/>
        <v>Oct</v>
      </c>
      <c r="N793" s="13">
        <v>41557.780624999999</v>
      </c>
      <c r="O793" t="b">
        <v>0</v>
      </c>
      <c r="P793">
        <v>128</v>
      </c>
      <c r="Q793" t="b">
        <v>1</v>
      </c>
      <c r="R793" t="s">
        <v>8276</v>
      </c>
      <c r="S793" s="4">
        <f t="shared" si="60"/>
        <v>103.86666666666666</v>
      </c>
      <c r="U793" t="str">
        <f t="shared" si="63"/>
        <v>music</v>
      </c>
      <c r="V793" t="str">
        <f t="shared" si="64"/>
        <v>rock</v>
      </c>
    </row>
    <row r="794" spans="1:22" ht="30" x14ac:dyDescent="0.25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v>41585.915312500001</v>
      </c>
      <c r="K794">
        <v>1381265883</v>
      </c>
      <c r="L794">
        <f t="shared" si="61"/>
        <v>2013</v>
      </c>
      <c r="M794" t="str">
        <f t="shared" si="62"/>
        <v>Oct</v>
      </c>
      <c r="N794" s="13">
        <v>41555.873645833337</v>
      </c>
      <c r="O794" t="b">
        <v>0</v>
      </c>
      <c r="P794">
        <v>60</v>
      </c>
      <c r="Q794" t="b">
        <v>1</v>
      </c>
      <c r="R794" t="s">
        <v>8276</v>
      </c>
      <c r="S794" s="4">
        <f t="shared" si="60"/>
        <v>100.4444</v>
      </c>
      <c r="U794" t="str">
        <f t="shared" si="63"/>
        <v>music</v>
      </c>
      <c r="V794" t="str">
        <f t="shared" si="64"/>
        <v>rock</v>
      </c>
    </row>
    <row r="795" spans="1:22" ht="60" x14ac:dyDescent="0.25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v>41458.207638888889</v>
      </c>
      <c r="K795">
        <v>1371491244</v>
      </c>
      <c r="L795">
        <f t="shared" si="61"/>
        <v>2013</v>
      </c>
      <c r="M795" t="str">
        <f t="shared" si="62"/>
        <v>Jun</v>
      </c>
      <c r="N795" s="13">
        <v>41442.741249999999</v>
      </c>
      <c r="O795" t="b">
        <v>0</v>
      </c>
      <c r="P795">
        <v>32</v>
      </c>
      <c r="Q795" t="b">
        <v>1</v>
      </c>
      <c r="R795" t="s">
        <v>8276</v>
      </c>
      <c r="S795" s="4">
        <f t="shared" si="60"/>
        <v>102.77927272727273</v>
      </c>
      <c r="U795" t="str">
        <f t="shared" si="63"/>
        <v>music</v>
      </c>
      <c r="V795" t="str">
        <f t="shared" si="64"/>
        <v>rock</v>
      </c>
    </row>
    <row r="796" spans="1:22" ht="60" x14ac:dyDescent="0.25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v>40791.712500000001</v>
      </c>
      <c r="K796">
        <v>1310438737</v>
      </c>
      <c r="L796">
        <f t="shared" si="61"/>
        <v>2011</v>
      </c>
      <c r="M796" t="str">
        <f t="shared" si="62"/>
        <v>Jul</v>
      </c>
      <c r="N796" s="13">
        <v>40736.115011574075</v>
      </c>
      <c r="O796" t="b">
        <v>0</v>
      </c>
      <c r="P796">
        <v>53</v>
      </c>
      <c r="Q796" t="b">
        <v>1</v>
      </c>
      <c r="R796" t="s">
        <v>8276</v>
      </c>
      <c r="S796" s="4">
        <f t="shared" si="60"/>
        <v>105.3125</v>
      </c>
      <c r="U796" t="str">
        <f t="shared" si="63"/>
        <v>music</v>
      </c>
      <c r="V796" t="str">
        <f t="shared" si="64"/>
        <v>rock</v>
      </c>
    </row>
    <row r="797" spans="1:22" ht="60" x14ac:dyDescent="0.25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v>41006.207638888889</v>
      </c>
      <c r="K797">
        <v>1330094566</v>
      </c>
      <c r="L797">
        <f t="shared" si="61"/>
        <v>2012</v>
      </c>
      <c r="M797" t="str">
        <f t="shared" si="62"/>
        <v>Feb</v>
      </c>
      <c r="N797" s="13">
        <v>40963.613032407404</v>
      </c>
      <c r="O797" t="b">
        <v>0</v>
      </c>
      <c r="P797">
        <v>184</v>
      </c>
      <c r="Q797" t="b">
        <v>1</v>
      </c>
      <c r="R797" t="s">
        <v>8276</v>
      </c>
      <c r="S797" s="4">
        <f t="shared" si="60"/>
        <v>111.78571428571429</v>
      </c>
      <c r="U797" t="str">
        <f t="shared" si="63"/>
        <v>music</v>
      </c>
      <c r="V797" t="str">
        <f t="shared" si="64"/>
        <v>rock</v>
      </c>
    </row>
    <row r="798" spans="1:22" ht="60" x14ac:dyDescent="0.25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v>41532.881944444445</v>
      </c>
      <c r="K798">
        <v>1376687485</v>
      </c>
      <c r="L798">
        <f t="shared" si="61"/>
        <v>2013</v>
      </c>
      <c r="M798" t="str">
        <f t="shared" si="62"/>
        <v>Aug</v>
      </c>
      <c r="N798" s="13">
        <v>41502.882928240739</v>
      </c>
      <c r="O798" t="b">
        <v>0</v>
      </c>
      <c r="P798">
        <v>90</v>
      </c>
      <c r="Q798" t="b">
        <v>1</v>
      </c>
      <c r="R798" t="s">
        <v>8276</v>
      </c>
      <c r="S798" s="4">
        <f t="shared" si="60"/>
        <v>101.35</v>
      </c>
      <c r="U798" t="str">
        <f t="shared" si="63"/>
        <v>music</v>
      </c>
      <c r="V798" t="str">
        <f t="shared" si="64"/>
        <v>rock</v>
      </c>
    </row>
    <row r="799" spans="1:22" ht="60" x14ac:dyDescent="0.25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v>41028.166666666664</v>
      </c>
      <c r="K799">
        <v>1332978688</v>
      </c>
      <c r="L799">
        <f t="shared" si="61"/>
        <v>2012</v>
      </c>
      <c r="M799" t="str">
        <f t="shared" si="62"/>
        <v>Mar</v>
      </c>
      <c r="N799" s="13">
        <v>40996.994074074071</v>
      </c>
      <c r="O799" t="b">
        <v>0</v>
      </c>
      <c r="P799">
        <v>71</v>
      </c>
      <c r="Q799" t="b">
        <v>1</v>
      </c>
      <c r="R799" t="s">
        <v>8276</v>
      </c>
      <c r="S799" s="4">
        <f t="shared" si="60"/>
        <v>107.53333333333333</v>
      </c>
      <c r="U799" t="str">
        <f t="shared" si="63"/>
        <v>music</v>
      </c>
      <c r="V799" t="str">
        <f t="shared" si="64"/>
        <v>rock</v>
      </c>
    </row>
    <row r="800" spans="1:22" ht="45" x14ac:dyDescent="0.25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v>41912.590127314819</v>
      </c>
      <c r="K800">
        <v>1409494187</v>
      </c>
      <c r="L800">
        <f t="shared" si="61"/>
        <v>2014</v>
      </c>
      <c r="M800" t="str">
        <f t="shared" si="62"/>
        <v>Aug</v>
      </c>
      <c r="N800" s="13">
        <v>41882.590127314819</v>
      </c>
      <c r="O800" t="b">
        <v>0</v>
      </c>
      <c r="P800">
        <v>87</v>
      </c>
      <c r="Q800" t="b">
        <v>1</v>
      </c>
      <c r="R800" t="s">
        <v>8276</v>
      </c>
      <c r="S800" s="4">
        <f t="shared" si="60"/>
        <v>114.88571428571429</v>
      </c>
      <c r="U800" t="str">
        <f t="shared" si="63"/>
        <v>music</v>
      </c>
      <c r="V800" t="str">
        <f t="shared" si="64"/>
        <v>rock</v>
      </c>
    </row>
    <row r="801" spans="1:22" ht="60" x14ac:dyDescent="0.25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v>41026.667199074072</v>
      </c>
      <c r="K801">
        <v>1332950446</v>
      </c>
      <c r="L801">
        <f t="shared" si="61"/>
        <v>2012</v>
      </c>
      <c r="M801" t="str">
        <f t="shared" si="62"/>
        <v>Mar</v>
      </c>
      <c r="N801" s="13">
        <v>40996.667199074072</v>
      </c>
      <c r="O801" t="b">
        <v>0</v>
      </c>
      <c r="P801">
        <v>28</v>
      </c>
      <c r="Q801" t="b">
        <v>1</v>
      </c>
      <c r="R801" t="s">
        <v>8276</v>
      </c>
      <c r="S801" s="4">
        <f t="shared" si="60"/>
        <v>100.02</v>
      </c>
      <c r="U801" t="str">
        <f t="shared" si="63"/>
        <v>music</v>
      </c>
      <c r="V801" t="str">
        <f t="shared" si="64"/>
        <v>rock</v>
      </c>
    </row>
    <row r="802" spans="1:22" ht="45" x14ac:dyDescent="0.25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v>41893.433495370373</v>
      </c>
      <c r="K802">
        <v>1407839054</v>
      </c>
      <c r="L802">
        <f t="shared" si="61"/>
        <v>2014</v>
      </c>
      <c r="M802" t="str">
        <f t="shared" si="62"/>
        <v>Aug</v>
      </c>
      <c r="N802" s="13">
        <v>41863.433495370373</v>
      </c>
      <c r="O802" t="b">
        <v>0</v>
      </c>
      <c r="P802">
        <v>56</v>
      </c>
      <c r="Q802" t="b">
        <v>1</v>
      </c>
      <c r="R802" t="s">
        <v>8276</v>
      </c>
      <c r="S802" s="4">
        <f t="shared" si="60"/>
        <v>152.13333333333333</v>
      </c>
      <c r="U802" t="str">
        <f t="shared" si="63"/>
        <v>music</v>
      </c>
      <c r="V802" t="str">
        <f t="shared" si="64"/>
        <v>rock</v>
      </c>
    </row>
    <row r="803" spans="1:22" ht="45" x14ac:dyDescent="0.25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v>40725.795370370368</v>
      </c>
      <c r="K803">
        <v>1306955120</v>
      </c>
      <c r="L803">
        <f t="shared" si="61"/>
        <v>2011</v>
      </c>
      <c r="M803" t="str">
        <f t="shared" si="62"/>
        <v>Jun</v>
      </c>
      <c r="N803" s="13">
        <v>40695.795370370368</v>
      </c>
      <c r="O803" t="b">
        <v>0</v>
      </c>
      <c r="P803">
        <v>51</v>
      </c>
      <c r="Q803" t="b">
        <v>1</v>
      </c>
      <c r="R803" t="s">
        <v>8276</v>
      </c>
      <c r="S803" s="4">
        <f t="shared" si="60"/>
        <v>111.52149999999999</v>
      </c>
      <c r="U803" t="str">
        <f t="shared" si="63"/>
        <v>music</v>
      </c>
      <c r="V803" t="str">
        <f t="shared" si="64"/>
        <v>rock</v>
      </c>
    </row>
    <row r="804" spans="1:22" ht="60" x14ac:dyDescent="0.25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v>41169.170138888891</v>
      </c>
      <c r="K804">
        <v>1343867524</v>
      </c>
      <c r="L804">
        <f t="shared" si="61"/>
        <v>2012</v>
      </c>
      <c r="M804" t="str">
        <f t="shared" si="62"/>
        <v>Aug</v>
      </c>
      <c r="N804" s="13">
        <v>41123.022268518522</v>
      </c>
      <c r="O804" t="b">
        <v>0</v>
      </c>
      <c r="P804">
        <v>75</v>
      </c>
      <c r="Q804" t="b">
        <v>1</v>
      </c>
      <c r="R804" t="s">
        <v>8276</v>
      </c>
      <c r="S804" s="4">
        <f t="shared" si="60"/>
        <v>101.33333333333333</v>
      </c>
      <c r="U804" t="str">
        <f t="shared" si="63"/>
        <v>music</v>
      </c>
      <c r="V804" t="str">
        <f t="shared" si="64"/>
        <v>rock</v>
      </c>
    </row>
    <row r="805" spans="1:22" ht="60" x14ac:dyDescent="0.25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v>40692.041666666664</v>
      </c>
      <c r="K805">
        <v>1304376478</v>
      </c>
      <c r="L805">
        <f t="shared" si="61"/>
        <v>2011</v>
      </c>
      <c r="M805" t="str">
        <f t="shared" si="62"/>
        <v>May</v>
      </c>
      <c r="N805" s="13">
        <v>40665.949976851851</v>
      </c>
      <c r="O805" t="b">
        <v>0</v>
      </c>
      <c r="P805">
        <v>38</v>
      </c>
      <c r="Q805" t="b">
        <v>1</v>
      </c>
      <c r="R805" t="s">
        <v>8276</v>
      </c>
      <c r="S805" s="4">
        <f t="shared" si="60"/>
        <v>123.26086956521739</v>
      </c>
      <c r="U805" t="str">
        <f t="shared" si="63"/>
        <v>music</v>
      </c>
      <c r="V805" t="str">
        <f t="shared" si="64"/>
        <v>rock</v>
      </c>
    </row>
    <row r="806" spans="1:22" ht="60" x14ac:dyDescent="0.25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v>40747.165972222225</v>
      </c>
      <c r="K806">
        <v>1309919526</v>
      </c>
      <c r="L806">
        <f t="shared" si="61"/>
        <v>2011</v>
      </c>
      <c r="M806" t="str">
        <f t="shared" si="62"/>
        <v>Jul</v>
      </c>
      <c r="N806" s="13">
        <v>40730.105625000004</v>
      </c>
      <c r="O806" t="b">
        <v>0</v>
      </c>
      <c r="P806">
        <v>18</v>
      </c>
      <c r="Q806" t="b">
        <v>1</v>
      </c>
      <c r="R806" t="s">
        <v>8276</v>
      </c>
      <c r="S806" s="4">
        <f t="shared" si="60"/>
        <v>100</v>
      </c>
      <c r="U806" t="str">
        <f t="shared" si="63"/>
        <v>music</v>
      </c>
      <c r="V806" t="str">
        <f t="shared" si="64"/>
        <v>rock</v>
      </c>
    </row>
    <row r="807" spans="1:22" ht="45" x14ac:dyDescent="0.25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v>40740.958333333336</v>
      </c>
      <c r="K807">
        <v>1306525512</v>
      </c>
      <c r="L807">
        <f t="shared" si="61"/>
        <v>2011</v>
      </c>
      <c r="M807" t="str">
        <f t="shared" si="62"/>
        <v>May</v>
      </c>
      <c r="N807" s="13">
        <v>40690.823055555556</v>
      </c>
      <c r="O807" t="b">
        <v>0</v>
      </c>
      <c r="P807">
        <v>54</v>
      </c>
      <c r="Q807" t="b">
        <v>1</v>
      </c>
      <c r="R807" t="s">
        <v>8276</v>
      </c>
      <c r="S807" s="4">
        <f t="shared" si="60"/>
        <v>105</v>
      </c>
      <c r="U807" t="str">
        <f t="shared" si="63"/>
        <v>music</v>
      </c>
      <c r="V807" t="str">
        <f t="shared" si="64"/>
        <v>rock</v>
      </c>
    </row>
    <row r="808" spans="1:22" ht="30" x14ac:dyDescent="0.25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v>40793.691423611112</v>
      </c>
      <c r="K808">
        <v>1312821339</v>
      </c>
      <c r="L808">
        <f t="shared" si="61"/>
        <v>2011</v>
      </c>
      <c r="M808" t="str">
        <f t="shared" si="62"/>
        <v>Aug</v>
      </c>
      <c r="N808" s="13">
        <v>40763.691423611112</v>
      </c>
      <c r="O808" t="b">
        <v>0</v>
      </c>
      <c r="P808">
        <v>71</v>
      </c>
      <c r="Q808" t="b">
        <v>1</v>
      </c>
      <c r="R808" t="s">
        <v>8276</v>
      </c>
      <c r="S808" s="4">
        <f t="shared" si="60"/>
        <v>104.4375</v>
      </c>
      <c r="U808" t="str">
        <f t="shared" si="63"/>
        <v>music</v>
      </c>
      <c r="V808" t="str">
        <f t="shared" si="64"/>
        <v>rock</v>
      </c>
    </row>
    <row r="809" spans="1:22" ht="30" x14ac:dyDescent="0.25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v>42795.083333333328</v>
      </c>
      <c r="K809">
        <v>1485270311</v>
      </c>
      <c r="L809">
        <f t="shared" si="61"/>
        <v>2017</v>
      </c>
      <c r="M809" t="str">
        <f t="shared" si="62"/>
        <v>Jan</v>
      </c>
      <c r="N809" s="13">
        <v>42759.628599537042</v>
      </c>
      <c r="O809" t="b">
        <v>0</v>
      </c>
      <c r="P809">
        <v>57</v>
      </c>
      <c r="Q809" t="b">
        <v>1</v>
      </c>
      <c r="R809" t="s">
        <v>8276</v>
      </c>
      <c r="S809" s="4">
        <f t="shared" si="60"/>
        <v>105.125</v>
      </c>
      <c r="U809" t="str">
        <f t="shared" si="63"/>
        <v>music</v>
      </c>
      <c r="V809" t="str">
        <f t="shared" si="64"/>
        <v>rock</v>
      </c>
    </row>
    <row r="810" spans="1:22" ht="60" x14ac:dyDescent="0.25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v>41995.207638888889</v>
      </c>
      <c r="K810">
        <v>1416363886</v>
      </c>
      <c r="L810">
        <f t="shared" si="61"/>
        <v>2014</v>
      </c>
      <c r="M810" t="str">
        <f t="shared" si="62"/>
        <v>Nov</v>
      </c>
      <c r="N810" s="13">
        <v>41962.100532407407</v>
      </c>
      <c r="O810" t="b">
        <v>0</v>
      </c>
      <c r="P810">
        <v>43</v>
      </c>
      <c r="Q810" t="b">
        <v>1</v>
      </c>
      <c r="R810" t="s">
        <v>8276</v>
      </c>
      <c r="S810" s="4">
        <f t="shared" si="60"/>
        <v>100</v>
      </c>
      <c r="U810" t="str">
        <f t="shared" si="63"/>
        <v>music</v>
      </c>
      <c r="V810" t="str">
        <f t="shared" si="64"/>
        <v>rock</v>
      </c>
    </row>
    <row r="811" spans="1:22" ht="45" x14ac:dyDescent="0.25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v>41658.833680555559</v>
      </c>
      <c r="K811">
        <v>1387569630</v>
      </c>
      <c r="L811">
        <f t="shared" si="61"/>
        <v>2013</v>
      </c>
      <c r="M811" t="str">
        <f t="shared" si="62"/>
        <v>Dec</v>
      </c>
      <c r="N811" s="13">
        <v>41628.833680555559</v>
      </c>
      <c r="O811" t="b">
        <v>0</v>
      </c>
      <c r="P811">
        <v>52</v>
      </c>
      <c r="Q811" t="b">
        <v>1</v>
      </c>
      <c r="R811" t="s">
        <v>8276</v>
      </c>
      <c r="S811" s="4">
        <f t="shared" si="60"/>
        <v>103.77500000000001</v>
      </c>
      <c r="U811" t="str">
        <f t="shared" si="63"/>
        <v>music</v>
      </c>
      <c r="V811" t="str">
        <f t="shared" si="64"/>
        <v>rock</v>
      </c>
    </row>
    <row r="812" spans="1:22" ht="60" x14ac:dyDescent="0.25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v>41153.056273148148</v>
      </c>
      <c r="K812">
        <v>1343870462</v>
      </c>
      <c r="L812">
        <f t="shared" si="61"/>
        <v>2012</v>
      </c>
      <c r="M812" t="str">
        <f t="shared" si="62"/>
        <v>Aug</v>
      </c>
      <c r="N812" s="13">
        <v>41123.056273148148</v>
      </c>
      <c r="O812" t="b">
        <v>0</v>
      </c>
      <c r="P812">
        <v>27</v>
      </c>
      <c r="Q812" t="b">
        <v>1</v>
      </c>
      <c r="R812" t="s">
        <v>8276</v>
      </c>
      <c r="S812" s="4">
        <f t="shared" si="60"/>
        <v>105</v>
      </c>
      <c r="U812" t="str">
        <f t="shared" si="63"/>
        <v>music</v>
      </c>
      <c r="V812" t="str">
        <f t="shared" si="64"/>
        <v>rock</v>
      </c>
    </row>
    <row r="813" spans="1:22" ht="45" x14ac:dyDescent="0.25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v>41465.702777777777</v>
      </c>
      <c r="K813">
        <v>1371569202</v>
      </c>
      <c r="L813">
        <f t="shared" si="61"/>
        <v>2013</v>
      </c>
      <c r="M813" t="str">
        <f t="shared" si="62"/>
        <v>Jun</v>
      </c>
      <c r="N813" s="13">
        <v>41443.643541666665</v>
      </c>
      <c r="O813" t="b">
        <v>0</v>
      </c>
      <c r="P813">
        <v>12</v>
      </c>
      <c r="Q813" t="b">
        <v>1</v>
      </c>
      <c r="R813" t="s">
        <v>8276</v>
      </c>
      <c r="S813" s="4">
        <f t="shared" si="60"/>
        <v>104</v>
      </c>
      <c r="U813" t="str">
        <f t="shared" si="63"/>
        <v>music</v>
      </c>
      <c r="V813" t="str">
        <f t="shared" si="64"/>
        <v>rock</v>
      </c>
    </row>
    <row r="814" spans="1:22" ht="60" x14ac:dyDescent="0.25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v>41334.581944444442</v>
      </c>
      <c r="K814">
        <v>1357604752</v>
      </c>
      <c r="L814">
        <f t="shared" si="61"/>
        <v>2013</v>
      </c>
      <c r="M814" t="str">
        <f t="shared" si="62"/>
        <v>Jan</v>
      </c>
      <c r="N814" s="13">
        <v>41282.017962962964</v>
      </c>
      <c r="O814" t="b">
        <v>0</v>
      </c>
      <c r="P814">
        <v>33</v>
      </c>
      <c r="Q814" t="b">
        <v>1</v>
      </c>
      <c r="R814" t="s">
        <v>8276</v>
      </c>
      <c r="S814" s="4">
        <f t="shared" si="60"/>
        <v>151.83333333333334</v>
      </c>
      <c r="U814" t="str">
        <f t="shared" si="63"/>
        <v>music</v>
      </c>
      <c r="V814" t="str">
        <f t="shared" si="64"/>
        <v>rock</v>
      </c>
    </row>
    <row r="815" spans="1:22" ht="30" x14ac:dyDescent="0.25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v>41110.960243055553</v>
      </c>
      <c r="K815">
        <v>1340233365</v>
      </c>
      <c r="L815">
        <f t="shared" si="61"/>
        <v>2012</v>
      </c>
      <c r="M815" t="str">
        <f t="shared" si="62"/>
        <v>Jun</v>
      </c>
      <c r="N815" s="13">
        <v>41080.960243055553</v>
      </c>
      <c r="O815" t="b">
        <v>0</v>
      </c>
      <c r="P815">
        <v>96</v>
      </c>
      <c r="Q815" t="b">
        <v>1</v>
      </c>
      <c r="R815" t="s">
        <v>8276</v>
      </c>
      <c r="S815" s="4">
        <f t="shared" si="60"/>
        <v>159.99600000000001</v>
      </c>
      <c r="U815" t="str">
        <f t="shared" si="63"/>
        <v>music</v>
      </c>
      <c r="V815" t="str">
        <f t="shared" si="64"/>
        <v>rock</v>
      </c>
    </row>
    <row r="816" spans="1:22" ht="60" x14ac:dyDescent="0.25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v>40694.75277777778</v>
      </c>
      <c r="K816">
        <v>1305568201</v>
      </c>
      <c r="L816">
        <f t="shared" si="61"/>
        <v>2011</v>
      </c>
      <c r="M816" t="str">
        <f t="shared" si="62"/>
        <v>May</v>
      </c>
      <c r="N816" s="13">
        <v>40679.743067129632</v>
      </c>
      <c r="O816" t="b">
        <v>0</v>
      </c>
      <c r="P816">
        <v>28</v>
      </c>
      <c r="Q816" t="b">
        <v>1</v>
      </c>
      <c r="R816" t="s">
        <v>8276</v>
      </c>
      <c r="S816" s="4">
        <f t="shared" si="60"/>
        <v>127.3</v>
      </c>
      <c r="U816" t="str">
        <f t="shared" si="63"/>
        <v>music</v>
      </c>
      <c r="V816" t="str">
        <f t="shared" si="64"/>
        <v>rock</v>
      </c>
    </row>
    <row r="817" spans="1:22" ht="30" x14ac:dyDescent="0.25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v>41944.917858796296</v>
      </c>
      <c r="K817">
        <v>1412287303</v>
      </c>
      <c r="L817">
        <f t="shared" si="61"/>
        <v>2014</v>
      </c>
      <c r="M817" t="str">
        <f t="shared" si="62"/>
        <v>Oct</v>
      </c>
      <c r="N817" s="13">
        <v>41914.917858796296</v>
      </c>
      <c r="O817" t="b">
        <v>0</v>
      </c>
      <c r="P817">
        <v>43</v>
      </c>
      <c r="Q817" t="b">
        <v>1</v>
      </c>
      <c r="R817" t="s">
        <v>8276</v>
      </c>
      <c r="S817" s="4">
        <f t="shared" si="60"/>
        <v>107</v>
      </c>
      <c r="U817" t="str">
        <f t="shared" si="63"/>
        <v>music</v>
      </c>
      <c r="V817" t="str">
        <f t="shared" si="64"/>
        <v>rock</v>
      </c>
    </row>
    <row r="818" spans="1:22" ht="45" x14ac:dyDescent="0.25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v>41373.270833333336</v>
      </c>
      <c r="K818">
        <v>1362776043</v>
      </c>
      <c r="L818">
        <f t="shared" si="61"/>
        <v>2013</v>
      </c>
      <c r="M818" t="str">
        <f t="shared" si="62"/>
        <v>Mar</v>
      </c>
      <c r="N818" s="13">
        <v>41341.870868055557</v>
      </c>
      <c r="O818" t="b">
        <v>0</v>
      </c>
      <c r="P818">
        <v>205</v>
      </c>
      <c r="Q818" t="b">
        <v>1</v>
      </c>
      <c r="R818" t="s">
        <v>8276</v>
      </c>
      <c r="S818" s="4">
        <f t="shared" si="60"/>
        <v>115.12214285714286</v>
      </c>
      <c r="U818" t="str">
        <f t="shared" si="63"/>
        <v>music</v>
      </c>
      <c r="V818" t="str">
        <f t="shared" si="64"/>
        <v>rock</v>
      </c>
    </row>
    <row r="819" spans="1:22" ht="45" x14ac:dyDescent="0.25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v>40979.207638888889</v>
      </c>
      <c r="K819">
        <v>1326810211</v>
      </c>
      <c r="L819">
        <f t="shared" si="61"/>
        <v>2012</v>
      </c>
      <c r="M819" t="str">
        <f t="shared" si="62"/>
        <v>Jan</v>
      </c>
      <c r="N819" s="13">
        <v>40925.599664351852</v>
      </c>
      <c r="O819" t="b">
        <v>0</v>
      </c>
      <c r="P819">
        <v>23</v>
      </c>
      <c r="Q819" t="b">
        <v>1</v>
      </c>
      <c r="R819" t="s">
        <v>8276</v>
      </c>
      <c r="S819" s="4">
        <f t="shared" si="60"/>
        <v>137.11066666666667</v>
      </c>
      <c r="U819" t="str">
        <f t="shared" si="63"/>
        <v>music</v>
      </c>
      <c r="V819" t="str">
        <f t="shared" si="64"/>
        <v>rock</v>
      </c>
    </row>
    <row r="820" spans="1:22" ht="60" x14ac:dyDescent="0.25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v>41128.709027777775</v>
      </c>
      <c r="K820">
        <v>1343682681</v>
      </c>
      <c r="L820">
        <f t="shared" si="61"/>
        <v>2012</v>
      </c>
      <c r="M820" t="str">
        <f t="shared" si="62"/>
        <v>Jul</v>
      </c>
      <c r="N820" s="13">
        <v>41120.882881944446</v>
      </c>
      <c r="O820" t="b">
        <v>0</v>
      </c>
      <c r="P820">
        <v>19</v>
      </c>
      <c r="Q820" t="b">
        <v>1</v>
      </c>
      <c r="R820" t="s">
        <v>8276</v>
      </c>
      <c r="S820" s="4">
        <f t="shared" si="60"/>
        <v>155.71428571428572</v>
      </c>
      <c r="U820" t="str">
        <f t="shared" si="63"/>
        <v>music</v>
      </c>
      <c r="V820" t="str">
        <f t="shared" si="64"/>
        <v>rock</v>
      </c>
    </row>
    <row r="821" spans="1:22" ht="30" x14ac:dyDescent="0.25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v>41629.197222222225</v>
      </c>
      <c r="K821">
        <v>1386806254</v>
      </c>
      <c r="L821">
        <f t="shared" si="61"/>
        <v>2013</v>
      </c>
      <c r="M821" t="str">
        <f t="shared" si="62"/>
        <v>Dec</v>
      </c>
      <c r="N821" s="13">
        <v>41619.998310185183</v>
      </c>
      <c r="O821" t="b">
        <v>0</v>
      </c>
      <c r="P821">
        <v>14</v>
      </c>
      <c r="Q821" t="b">
        <v>1</v>
      </c>
      <c r="R821" t="s">
        <v>8276</v>
      </c>
      <c r="S821" s="4">
        <f t="shared" si="60"/>
        <v>108.75</v>
      </c>
      <c r="U821" t="str">
        <f t="shared" si="63"/>
        <v>music</v>
      </c>
      <c r="V821" t="str">
        <f t="shared" si="64"/>
        <v>rock</v>
      </c>
    </row>
    <row r="822" spans="1:22" ht="45" x14ac:dyDescent="0.25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v>41799.208333333336</v>
      </c>
      <c r="K822">
        <v>1399666342</v>
      </c>
      <c r="L822">
        <f t="shared" si="61"/>
        <v>2014</v>
      </c>
      <c r="M822" t="str">
        <f t="shared" si="62"/>
        <v>May</v>
      </c>
      <c r="N822" s="13">
        <v>41768.841921296298</v>
      </c>
      <c r="O822" t="b">
        <v>0</v>
      </c>
      <c r="P822">
        <v>38</v>
      </c>
      <c r="Q822" t="b">
        <v>1</v>
      </c>
      <c r="R822" t="s">
        <v>8276</v>
      </c>
      <c r="S822" s="4">
        <f t="shared" si="60"/>
        <v>134.05000000000001</v>
      </c>
      <c r="U822" t="str">
        <f t="shared" si="63"/>
        <v>music</v>
      </c>
      <c r="V822" t="str">
        <f t="shared" si="64"/>
        <v>rock</v>
      </c>
    </row>
    <row r="823" spans="1:22" ht="45" x14ac:dyDescent="0.25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v>42128.167361111111</v>
      </c>
      <c r="K823">
        <v>1427753265</v>
      </c>
      <c r="L823">
        <f t="shared" si="61"/>
        <v>2015</v>
      </c>
      <c r="M823" t="str">
        <f t="shared" si="62"/>
        <v>Mar</v>
      </c>
      <c r="N823" s="13">
        <v>42093.922048611115</v>
      </c>
      <c r="O823" t="b">
        <v>0</v>
      </c>
      <c r="P823">
        <v>78</v>
      </c>
      <c r="Q823" t="b">
        <v>1</v>
      </c>
      <c r="R823" t="s">
        <v>8276</v>
      </c>
      <c r="S823" s="4">
        <f t="shared" si="60"/>
        <v>100</v>
      </c>
      <c r="U823" t="str">
        <f t="shared" si="63"/>
        <v>music</v>
      </c>
      <c r="V823" t="str">
        <f t="shared" si="64"/>
        <v>rock</v>
      </c>
    </row>
    <row r="824" spans="1:22" ht="45" x14ac:dyDescent="0.25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v>41187.947337962964</v>
      </c>
      <c r="K824">
        <v>1346885050</v>
      </c>
      <c r="L824">
        <f t="shared" si="61"/>
        <v>2012</v>
      </c>
      <c r="M824" t="str">
        <f t="shared" si="62"/>
        <v>Sep</v>
      </c>
      <c r="N824" s="13">
        <v>41157.947337962964</v>
      </c>
      <c r="O824" t="b">
        <v>0</v>
      </c>
      <c r="P824">
        <v>69</v>
      </c>
      <c r="Q824" t="b">
        <v>1</v>
      </c>
      <c r="R824" t="s">
        <v>8276</v>
      </c>
      <c r="S824" s="4">
        <f t="shared" si="60"/>
        <v>119.16666666666667</v>
      </c>
      <c r="U824" t="str">
        <f t="shared" si="63"/>
        <v>music</v>
      </c>
      <c r="V824" t="str">
        <f t="shared" si="64"/>
        <v>rock</v>
      </c>
    </row>
    <row r="825" spans="1:22" ht="45" x14ac:dyDescent="0.25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v>42085.931157407409</v>
      </c>
      <c r="K825">
        <v>1424474452</v>
      </c>
      <c r="L825">
        <f t="shared" si="61"/>
        <v>2015</v>
      </c>
      <c r="M825" t="str">
        <f t="shared" si="62"/>
        <v>Feb</v>
      </c>
      <c r="N825" s="13">
        <v>42055.972824074073</v>
      </c>
      <c r="O825" t="b">
        <v>0</v>
      </c>
      <c r="P825">
        <v>33</v>
      </c>
      <c r="Q825" t="b">
        <v>1</v>
      </c>
      <c r="R825" t="s">
        <v>8276</v>
      </c>
      <c r="S825" s="4">
        <f t="shared" si="60"/>
        <v>179.5</v>
      </c>
      <c r="U825" t="str">
        <f t="shared" si="63"/>
        <v>music</v>
      </c>
      <c r="V825" t="str">
        <f t="shared" si="64"/>
        <v>rock</v>
      </c>
    </row>
    <row r="826" spans="1:22" ht="60" x14ac:dyDescent="0.25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v>40286.290972222225</v>
      </c>
      <c r="K826">
        <v>1268459318</v>
      </c>
      <c r="L826">
        <f t="shared" si="61"/>
        <v>2010</v>
      </c>
      <c r="M826" t="str">
        <f t="shared" si="62"/>
        <v>Mar</v>
      </c>
      <c r="N826" s="13">
        <v>40250.242106481484</v>
      </c>
      <c r="O826" t="b">
        <v>0</v>
      </c>
      <c r="P826">
        <v>54</v>
      </c>
      <c r="Q826" t="b">
        <v>1</v>
      </c>
      <c r="R826" t="s">
        <v>8276</v>
      </c>
      <c r="S826" s="4">
        <f t="shared" si="60"/>
        <v>134.38124999999999</v>
      </c>
      <c r="U826" t="str">
        <f t="shared" si="63"/>
        <v>music</v>
      </c>
      <c r="V826" t="str">
        <f t="shared" si="64"/>
        <v>rock</v>
      </c>
    </row>
    <row r="827" spans="1:22" ht="45" x14ac:dyDescent="0.25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v>41211.306527777779</v>
      </c>
      <c r="K827">
        <v>1349335284</v>
      </c>
      <c r="L827">
        <f t="shared" si="61"/>
        <v>2012</v>
      </c>
      <c r="M827" t="str">
        <f t="shared" si="62"/>
        <v>Oct</v>
      </c>
      <c r="N827" s="13">
        <v>41186.306527777779</v>
      </c>
      <c r="O827" t="b">
        <v>0</v>
      </c>
      <c r="P827">
        <v>99</v>
      </c>
      <c r="Q827" t="b">
        <v>1</v>
      </c>
      <c r="R827" t="s">
        <v>8276</v>
      </c>
      <c r="S827" s="4">
        <f t="shared" si="60"/>
        <v>100.432</v>
      </c>
      <c r="U827" t="str">
        <f t="shared" si="63"/>
        <v>music</v>
      </c>
      <c r="V827" t="str">
        <f t="shared" si="64"/>
        <v>rock</v>
      </c>
    </row>
    <row r="828" spans="1:22" ht="45" x14ac:dyDescent="0.25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v>40993.996874999997</v>
      </c>
      <c r="K828">
        <v>1330908930</v>
      </c>
      <c r="L828">
        <f t="shared" si="61"/>
        <v>2012</v>
      </c>
      <c r="M828" t="str">
        <f t="shared" si="62"/>
        <v>Mar</v>
      </c>
      <c r="N828" s="13">
        <v>40973.038541666669</v>
      </c>
      <c r="O828" t="b">
        <v>0</v>
      </c>
      <c r="P828">
        <v>49</v>
      </c>
      <c r="Q828" t="b">
        <v>1</v>
      </c>
      <c r="R828" t="s">
        <v>8276</v>
      </c>
      <c r="S828" s="4">
        <f t="shared" si="60"/>
        <v>101.45454545454545</v>
      </c>
      <c r="U828" t="str">
        <f t="shared" si="63"/>
        <v>music</v>
      </c>
      <c r="V828" t="str">
        <f t="shared" si="64"/>
        <v>rock</v>
      </c>
    </row>
    <row r="829" spans="1:22" ht="60" x14ac:dyDescent="0.25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v>40953.825694444444</v>
      </c>
      <c r="K829">
        <v>1326972107</v>
      </c>
      <c r="L829">
        <f t="shared" si="61"/>
        <v>2012</v>
      </c>
      <c r="M829" t="str">
        <f t="shared" si="62"/>
        <v>Jan</v>
      </c>
      <c r="N829" s="13">
        <v>40927.473460648151</v>
      </c>
      <c r="O829" t="b">
        <v>0</v>
      </c>
      <c r="P829">
        <v>11</v>
      </c>
      <c r="Q829" t="b">
        <v>1</v>
      </c>
      <c r="R829" t="s">
        <v>8276</v>
      </c>
      <c r="S829" s="4">
        <f t="shared" si="60"/>
        <v>103.33333333333333</v>
      </c>
      <c r="U829" t="str">
        <f t="shared" si="63"/>
        <v>music</v>
      </c>
      <c r="V829" t="str">
        <f t="shared" si="64"/>
        <v>rock</v>
      </c>
    </row>
    <row r="830" spans="1:22" ht="60" x14ac:dyDescent="0.25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v>41085.683333333334</v>
      </c>
      <c r="K830">
        <v>1339549982</v>
      </c>
      <c r="L830">
        <f t="shared" si="61"/>
        <v>2012</v>
      </c>
      <c r="M830" t="str">
        <f t="shared" si="62"/>
        <v>Jun</v>
      </c>
      <c r="N830" s="13">
        <v>41073.050717592596</v>
      </c>
      <c r="O830" t="b">
        <v>0</v>
      </c>
      <c r="P830">
        <v>38</v>
      </c>
      <c r="Q830" t="b">
        <v>1</v>
      </c>
      <c r="R830" t="s">
        <v>8276</v>
      </c>
      <c r="S830" s="4">
        <f t="shared" si="60"/>
        <v>107</v>
      </c>
      <c r="U830" t="str">
        <f t="shared" si="63"/>
        <v>music</v>
      </c>
      <c r="V830" t="str">
        <f t="shared" si="64"/>
        <v>rock</v>
      </c>
    </row>
    <row r="831" spans="1:22" ht="60" x14ac:dyDescent="0.25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v>42564.801388888889</v>
      </c>
      <c r="K831">
        <v>1463253240</v>
      </c>
      <c r="L831">
        <f t="shared" si="61"/>
        <v>2016</v>
      </c>
      <c r="M831" t="str">
        <f t="shared" si="62"/>
        <v>May</v>
      </c>
      <c r="N831" s="13">
        <v>42504.801388888889</v>
      </c>
      <c r="O831" t="b">
        <v>0</v>
      </c>
      <c r="P831">
        <v>16</v>
      </c>
      <c r="Q831" t="b">
        <v>1</v>
      </c>
      <c r="R831" t="s">
        <v>8276</v>
      </c>
      <c r="S831" s="4">
        <f t="shared" si="60"/>
        <v>104</v>
      </c>
      <c r="U831" t="str">
        <f t="shared" si="63"/>
        <v>music</v>
      </c>
      <c r="V831" t="str">
        <f t="shared" si="64"/>
        <v>rock</v>
      </c>
    </row>
    <row r="832" spans="1:22" ht="45" x14ac:dyDescent="0.25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v>41355.484085648146</v>
      </c>
      <c r="K832">
        <v>1361363825</v>
      </c>
      <c r="L832">
        <f t="shared" si="61"/>
        <v>2013</v>
      </c>
      <c r="M832" t="str">
        <f t="shared" si="62"/>
        <v>Feb</v>
      </c>
      <c r="N832" s="13">
        <v>41325.525752314818</v>
      </c>
      <c r="O832" t="b">
        <v>0</v>
      </c>
      <c r="P832">
        <v>32</v>
      </c>
      <c r="Q832" t="b">
        <v>1</v>
      </c>
      <c r="R832" t="s">
        <v>8276</v>
      </c>
      <c r="S832" s="4">
        <f t="shared" si="60"/>
        <v>107.83333333333333</v>
      </c>
      <c r="U832" t="str">
        <f t="shared" si="63"/>
        <v>music</v>
      </c>
      <c r="V832" t="str">
        <f t="shared" si="64"/>
        <v>rock</v>
      </c>
    </row>
    <row r="833" spans="1:22" ht="45" x14ac:dyDescent="0.25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v>41026.646921296298</v>
      </c>
      <c r="K833">
        <v>1332948694</v>
      </c>
      <c r="L833">
        <f t="shared" si="61"/>
        <v>2012</v>
      </c>
      <c r="M833" t="str">
        <f t="shared" si="62"/>
        <v>Mar</v>
      </c>
      <c r="N833" s="13">
        <v>40996.646921296298</v>
      </c>
      <c r="O833" t="b">
        <v>0</v>
      </c>
      <c r="P833">
        <v>20</v>
      </c>
      <c r="Q833" t="b">
        <v>1</v>
      </c>
      <c r="R833" t="s">
        <v>8276</v>
      </c>
      <c r="S833" s="4">
        <f t="shared" si="60"/>
        <v>233.33333333333334</v>
      </c>
      <c r="U833" t="str">
        <f t="shared" si="63"/>
        <v>music</v>
      </c>
      <c r="V833" t="str">
        <f t="shared" si="64"/>
        <v>rock</v>
      </c>
    </row>
    <row r="834" spans="1:22" ht="60" x14ac:dyDescent="0.25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v>40929.342361111114</v>
      </c>
      <c r="K834">
        <v>1321978335</v>
      </c>
      <c r="L834">
        <f t="shared" si="61"/>
        <v>2011</v>
      </c>
      <c r="M834" t="str">
        <f t="shared" si="62"/>
        <v>Nov</v>
      </c>
      <c r="N834" s="13">
        <v>40869.675173611111</v>
      </c>
      <c r="O834" t="b">
        <v>0</v>
      </c>
      <c r="P834">
        <v>154</v>
      </c>
      <c r="Q834" t="b">
        <v>1</v>
      </c>
      <c r="R834" t="s">
        <v>8276</v>
      </c>
      <c r="S834" s="4">
        <f t="shared" ref="S834:S897" si="65">E834*100/D834</f>
        <v>100.60706666666667</v>
      </c>
      <c r="U834" t="str">
        <f t="shared" si="63"/>
        <v>music</v>
      </c>
      <c r="V834" t="str">
        <f t="shared" si="64"/>
        <v>rock</v>
      </c>
    </row>
    <row r="835" spans="1:22" x14ac:dyDescent="0.25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v>41748.878182870372</v>
      </c>
      <c r="K835">
        <v>1395349475</v>
      </c>
      <c r="L835">
        <f t="shared" ref="L835:L898" si="66">YEAR(N835)</f>
        <v>2014</v>
      </c>
      <c r="M835" t="str">
        <f t="shared" ref="M835:M898" si="67">TEXT(N835, "MMM")</f>
        <v>Mar</v>
      </c>
      <c r="N835" s="13">
        <v>41718.878182870372</v>
      </c>
      <c r="O835" t="b">
        <v>0</v>
      </c>
      <c r="P835">
        <v>41</v>
      </c>
      <c r="Q835" t="b">
        <v>1</v>
      </c>
      <c r="R835" t="s">
        <v>8276</v>
      </c>
      <c r="S835" s="4">
        <f t="shared" si="65"/>
        <v>101.66666666666667</v>
      </c>
      <c r="U835" t="str">
        <f t="shared" ref="U835:U898" si="68">LEFT(R835, SEARCH("/",R835,1)-1)</f>
        <v>music</v>
      </c>
      <c r="V835" t="str">
        <f t="shared" ref="V835:V898" si="69">RIGHT(R835,LEN(R835)-SEARCH("/",R835,SEARCH("/",R835,1)))</f>
        <v>rock</v>
      </c>
    </row>
    <row r="836" spans="1:22" ht="60" x14ac:dyDescent="0.25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v>41456.165972222225</v>
      </c>
      <c r="K836">
        <v>1369770292</v>
      </c>
      <c r="L836">
        <f t="shared" si="66"/>
        <v>2013</v>
      </c>
      <c r="M836" t="str">
        <f t="shared" si="67"/>
        <v>May</v>
      </c>
      <c r="N836" s="13">
        <v>41422.822824074072</v>
      </c>
      <c r="O836" t="b">
        <v>0</v>
      </c>
      <c r="P836">
        <v>75</v>
      </c>
      <c r="Q836" t="b">
        <v>1</v>
      </c>
      <c r="R836" t="s">
        <v>8276</v>
      </c>
      <c r="S836" s="4">
        <f t="shared" si="65"/>
        <v>131.01818181818183</v>
      </c>
      <c r="U836" t="str">
        <f t="shared" si="68"/>
        <v>music</v>
      </c>
      <c r="V836" t="str">
        <f t="shared" si="69"/>
        <v>rock</v>
      </c>
    </row>
    <row r="837" spans="1:22" ht="60" x14ac:dyDescent="0.25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v>41048.125</v>
      </c>
      <c r="K837">
        <v>1333709958</v>
      </c>
      <c r="L837">
        <f t="shared" si="66"/>
        <v>2012</v>
      </c>
      <c r="M837" t="str">
        <f t="shared" si="67"/>
        <v>Apr</v>
      </c>
      <c r="N837" s="13">
        <v>41005.45784722222</v>
      </c>
      <c r="O837" t="b">
        <v>0</v>
      </c>
      <c r="P837">
        <v>40</v>
      </c>
      <c r="Q837" t="b">
        <v>1</v>
      </c>
      <c r="R837" t="s">
        <v>8276</v>
      </c>
      <c r="S837" s="4">
        <f t="shared" si="65"/>
        <v>117.25</v>
      </c>
      <c r="U837" t="str">
        <f t="shared" si="68"/>
        <v>music</v>
      </c>
      <c r="V837" t="str">
        <f t="shared" si="69"/>
        <v>rock</v>
      </c>
    </row>
    <row r="838" spans="1:22" x14ac:dyDescent="0.25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v>41554.056921296295</v>
      </c>
      <c r="K838">
        <v>1378516918</v>
      </c>
      <c r="L838">
        <f t="shared" si="66"/>
        <v>2013</v>
      </c>
      <c r="M838" t="str">
        <f t="shared" si="67"/>
        <v>Sep</v>
      </c>
      <c r="N838" s="13">
        <v>41524.056921296295</v>
      </c>
      <c r="O838" t="b">
        <v>0</v>
      </c>
      <c r="P838">
        <v>46</v>
      </c>
      <c r="Q838" t="b">
        <v>1</v>
      </c>
      <c r="R838" t="s">
        <v>8276</v>
      </c>
      <c r="S838" s="4">
        <f t="shared" si="65"/>
        <v>100.93040000000001</v>
      </c>
      <c r="U838" t="str">
        <f t="shared" si="68"/>
        <v>music</v>
      </c>
      <c r="V838" t="str">
        <f t="shared" si="69"/>
        <v>rock</v>
      </c>
    </row>
    <row r="839" spans="1:22" ht="45" x14ac:dyDescent="0.25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v>41760.998402777775</v>
      </c>
      <c r="K839">
        <v>1396396662</v>
      </c>
      <c r="L839">
        <f t="shared" si="66"/>
        <v>2014</v>
      </c>
      <c r="M839" t="str">
        <f t="shared" si="67"/>
        <v>Apr</v>
      </c>
      <c r="N839" s="13">
        <v>41730.998402777775</v>
      </c>
      <c r="O839" t="b">
        <v>0</v>
      </c>
      <c r="P839">
        <v>62</v>
      </c>
      <c r="Q839" t="b">
        <v>1</v>
      </c>
      <c r="R839" t="s">
        <v>8276</v>
      </c>
      <c r="S839" s="4">
        <f t="shared" si="65"/>
        <v>121.8</v>
      </c>
      <c r="U839" t="str">
        <f t="shared" si="68"/>
        <v>music</v>
      </c>
      <c r="V839" t="str">
        <f t="shared" si="69"/>
        <v>rock</v>
      </c>
    </row>
    <row r="840" spans="1:22" ht="60" x14ac:dyDescent="0.25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v>40925.897974537038</v>
      </c>
      <c r="K840">
        <v>1324243985</v>
      </c>
      <c r="L840">
        <f t="shared" si="66"/>
        <v>2011</v>
      </c>
      <c r="M840" t="str">
        <f t="shared" si="67"/>
        <v>Dec</v>
      </c>
      <c r="N840" s="13">
        <v>40895.897974537038</v>
      </c>
      <c r="O840" t="b">
        <v>0</v>
      </c>
      <c r="P840">
        <v>61</v>
      </c>
      <c r="Q840" t="b">
        <v>1</v>
      </c>
      <c r="R840" t="s">
        <v>8276</v>
      </c>
      <c r="S840" s="4">
        <f t="shared" si="65"/>
        <v>145.4</v>
      </c>
      <c r="U840" t="str">
        <f t="shared" si="68"/>
        <v>music</v>
      </c>
      <c r="V840" t="str">
        <f t="shared" si="69"/>
        <v>rock</v>
      </c>
    </row>
    <row r="841" spans="1:22" ht="45" x14ac:dyDescent="0.25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v>41174.763379629629</v>
      </c>
      <c r="K841">
        <v>1345745956</v>
      </c>
      <c r="L841">
        <f t="shared" si="66"/>
        <v>2012</v>
      </c>
      <c r="M841" t="str">
        <f t="shared" si="67"/>
        <v>Aug</v>
      </c>
      <c r="N841" s="13">
        <v>41144.763379629629</v>
      </c>
      <c r="O841" t="b">
        <v>0</v>
      </c>
      <c r="P841">
        <v>96</v>
      </c>
      <c r="Q841" t="b">
        <v>1</v>
      </c>
      <c r="R841" t="s">
        <v>8276</v>
      </c>
      <c r="S841" s="4">
        <f t="shared" si="65"/>
        <v>116.61660000000001</v>
      </c>
      <c r="U841" t="str">
        <f t="shared" si="68"/>
        <v>music</v>
      </c>
      <c r="V841" t="str">
        <f t="shared" si="69"/>
        <v>rock</v>
      </c>
    </row>
    <row r="842" spans="1:22" ht="45" x14ac:dyDescent="0.25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v>42637.226701388892</v>
      </c>
      <c r="K842">
        <v>1472102787</v>
      </c>
      <c r="L842">
        <f t="shared" si="66"/>
        <v>2016</v>
      </c>
      <c r="M842" t="str">
        <f t="shared" si="67"/>
        <v>Aug</v>
      </c>
      <c r="N842" s="13">
        <v>42607.226701388892</v>
      </c>
      <c r="O842" t="b">
        <v>0</v>
      </c>
      <c r="P842">
        <v>190</v>
      </c>
      <c r="Q842" t="b">
        <v>1</v>
      </c>
      <c r="R842" t="s">
        <v>8277</v>
      </c>
      <c r="S842" s="4">
        <f t="shared" si="65"/>
        <v>120.4166</v>
      </c>
      <c r="U842" t="str">
        <f t="shared" si="68"/>
        <v>music</v>
      </c>
      <c r="V842" t="str">
        <f t="shared" si="69"/>
        <v>metal</v>
      </c>
    </row>
    <row r="843" spans="1:22" ht="60" x14ac:dyDescent="0.25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v>41953.88035879629</v>
      </c>
      <c r="K843">
        <v>1413058063</v>
      </c>
      <c r="L843">
        <f t="shared" si="66"/>
        <v>2014</v>
      </c>
      <c r="M843" t="str">
        <f t="shared" si="67"/>
        <v>Oct</v>
      </c>
      <c r="N843" s="13">
        <v>41923.838692129626</v>
      </c>
      <c r="O843" t="b">
        <v>1</v>
      </c>
      <c r="P843">
        <v>94</v>
      </c>
      <c r="Q843" t="b">
        <v>1</v>
      </c>
      <c r="R843" t="s">
        <v>8277</v>
      </c>
      <c r="S843" s="4">
        <f t="shared" si="65"/>
        <v>101.32</v>
      </c>
      <c r="U843" t="str">
        <f t="shared" si="68"/>
        <v>music</v>
      </c>
      <c r="V843" t="str">
        <f t="shared" si="69"/>
        <v>metal</v>
      </c>
    </row>
    <row r="844" spans="1:22" ht="45" x14ac:dyDescent="0.25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v>41561.165972222225</v>
      </c>
      <c r="K844">
        <v>1378735983</v>
      </c>
      <c r="L844">
        <f t="shared" si="66"/>
        <v>2013</v>
      </c>
      <c r="M844" t="str">
        <f t="shared" si="67"/>
        <v>Sep</v>
      </c>
      <c r="N844" s="13">
        <v>41526.592395833337</v>
      </c>
      <c r="O844" t="b">
        <v>1</v>
      </c>
      <c r="P844">
        <v>39</v>
      </c>
      <c r="Q844" t="b">
        <v>1</v>
      </c>
      <c r="R844" t="s">
        <v>8277</v>
      </c>
      <c r="S844" s="4">
        <f t="shared" si="65"/>
        <v>104.32</v>
      </c>
      <c r="U844" t="str">
        <f t="shared" si="68"/>
        <v>music</v>
      </c>
      <c r="V844" t="str">
        <f t="shared" si="69"/>
        <v>metal</v>
      </c>
    </row>
    <row r="845" spans="1:22" ht="60" x14ac:dyDescent="0.25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v>42712.333333333328</v>
      </c>
      <c r="K845">
        <v>1479708680</v>
      </c>
      <c r="L845">
        <f t="shared" si="66"/>
        <v>2016</v>
      </c>
      <c r="M845" t="str">
        <f t="shared" si="67"/>
        <v>Nov</v>
      </c>
      <c r="N845" s="13">
        <v>42695.257870370369</v>
      </c>
      <c r="O845" t="b">
        <v>0</v>
      </c>
      <c r="P845">
        <v>127</v>
      </c>
      <c r="Q845" t="b">
        <v>1</v>
      </c>
      <c r="R845" t="s">
        <v>8277</v>
      </c>
      <c r="S845" s="4">
        <f t="shared" si="65"/>
        <v>267.13333333333333</v>
      </c>
      <c r="U845" t="str">
        <f t="shared" si="68"/>
        <v>music</v>
      </c>
      <c r="V845" t="str">
        <f t="shared" si="69"/>
        <v>metal</v>
      </c>
    </row>
    <row r="846" spans="1:22" ht="60" x14ac:dyDescent="0.25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v>41944.207638888889</v>
      </c>
      <c r="K846">
        <v>1411489552</v>
      </c>
      <c r="L846">
        <f t="shared" si="66"/>
        <v>2014</v>
      </c>
      <c r="M846" t="str">
        <f t="shared" si="67"/>
        <v>Sep</v>
      </c>
      <c r="N846" s="13">
        <v>41905.684629629628</v>
      </c>
      <c r="O846" t="b">
        <v>1</v>
      </c>
      <c r="P846">
        <v>159</v>
      </c>
      <c r="Q846" t="b">
        <v>1</v>
      </c>
      <c r="R846" t="s">
        <v>8277</v>
      </c>
      <c r="S846" s="4">
        <f t="shared" si="65"/>
        <v>194.13333333333333</v>
      </c>
      <c r="U846" t="str">
        <f t="shared" si="68"/>
        <v>music</v>
      </c>
      <c r="V846" t="str">
        <f t="shared" si="69"/>
        <v>metal</v>
      </c>
    </row>
    <row r="847" spans="1:22" ht="45" x14ac:dyDescent="0.25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v>42618.165972222225</v>
      </c>
      <c r="K847">
        <v>1469595396</v>
      </c>
      <c r="L847">
        <f t="shared" si="66"/>
        <v>2016</v>
      </c>
      <c r="M847" t="str">
        <f t="shared" si="67"/>
        <v>Jul</v>
      </c>
      <c r="N847" s="13">
        <v>42578.205972222218</v>
      </c>
      <c r="O847" t="b">
        <v>0</v>
      </c>
      <c r="P847">
        <v>177</v>
      </c>
      <c r="Q847" t="b">
        <v>1</v>
      </c>
      <c r="R847" t="s">
        <v>8277</v>
      </c>
      <c r="S847" s="4">
        <f t="shared" si="65"/>
        <v>120.3802</v>
      </c>
      <c r="U847" t="str">
        <f t="shared" si="68"/>
        <v>music</v>
      </c>
      <c r="V847" t="str">
        <f t="shared" si="69"/>
        <v>metal</v>
      </c>
    </row>
    <row r="848" spans="1:22" ht="45" x14ac:dyDescent="0.25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v>41708.583333333336</v>
      </c>
      <c r="K848">
        <v>1393233855</v>
      </c>
      <c r="L848">
        <f t="shared" si="66"/>
        <v>2014</v>
      </c>
      <c r="M848" t="str">
        <f t="shared" si="67"/>
        <v>Feb</v>
      </c>
      <c r="N848" s="13">
        <v>41694.391840277778</v>
      </c>
      <c r="O848" t="b">
        <v>0</v>
      </c>
      <c r="P848">
        <v>47</v>
      </c>
      <c r="Q848" t="b">
        <v>1</v>
      </c>
      <c r="R848" t="s">
        <v>8277</v>
      </c>
      <c r="S848" s="4">
        <f t="shared" si="65"/>
        <v>122.00090909090909</v>
      </c>
      <c r="U848" t="str">
        <f t="shared" si="68"/>
        <v>music</v>
      </c>
      <c r="V848" t="str">
        <f t="shared" si="69"/>
        <v>metal</v>
      </c>
    </row>
    <row r="849" spans="1:22" ht="30" x14ac:dyDescent="0.25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v>42195.79833333334</v>
      </c>
      <c r="K849">
        <v>1433963376</v>
      </c>
      <c r="L849">
        <f t="shared" si="66"/>
        <v>2015</v>
      </c>
      <c r="M849" t="str">
        <f t="shared" si="67"/>
        <v>Jun</v>
      </c>
      <c r="N849" s="13">
        <v>42165.79833333334</v>
      </c>
      <c r="O849" t="b">
        <v>0</v>
      </c>
      <c r="P849">
        <v>1</v>
      </c>
      <c r="Q849" t="b">
        <v>1</v>
      </c>
      <c r="R849" t="s">
        <v>8277</v>
      </c>
      <c r="S849" s="4">
        <f t="shared" si="65"/>
        <v>100</v>
      </c>
      <c r="U849" t="str">
        <f t="shared" si="68"/>
        <v>music</v>
      </c>
      <c r="V849" t="str">
        <f t="shared" si="69"/>
        <v>metal</v>
      </c>
    </row>
    <row r="850" spans="1:22" ht="45" x14ac:dyDescent="0.25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v>42108.792048611111</v>
      </c>
      <c r="K850">
        <v>1426446033</v>
      </c>
      <c r="L850">
        <f t="shared" si="66"/>
        <v>2015</v>
      </c>
      <c r="M850" t="str">
        <f t="shared" si="67"/>
        <v>Mar</v>
      </c>
      <c r="N850" s="13">
        <v>42078.792048611111</v>
      </c>
      <c r="O850" t="b">
        <v>0</v>
      </c>
      <c r="P850">
        <v>16</v>
      </c>
      <c r="Q850" t="b">
        <v>1</v>
      </c>
      <c r="R850" t="s">
        <v>8277</v>
      </c>
      <c r="S850" s="4">
        <f t="shared" si="65"/>
        <v>100</v>
      </c>
      <c r="U850" t="str">
        <f t="shared" si="68"/>
        <v>music</v>
      </c>
      <c r="V850" t="str">
        <f t="shared" si="69"/>
        <v>metal</v>
      </c>
    </row>
    <row r="851" spans="1:22" ht="60" x14ac:dyDescent="0.25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v>42079.107222222221</v>
      </c>
      <c r="K851">
        <v>1424057664</v>
      </c>
      <c r="L851">
        <f t="shared" si="66"/>
        <v>2015</v>
      </c>
      <c r="M851" t="str">
        <f t="shared" si="67"/>
        <v>Feb</v>
      </c>
      <c r="N851" s="13">
        <v>42051.148888888885</v>
      </c>
      <c r="O851" t="b">
        <v>0</v>
      </c>
      <c r="P851">
        <v>115</v>
      </c>
      <c r="Q851" t="b">
        <v>1</v>
      </c>
      <c r="R851" t="s">
        <v>8277</v>
      </c>
      <c r="S851" s="4">
        <f t="shared" si="65"/>
        <v>119.9</v>
      </c>
      <c r="U851" t="str">
        <f t="shared" si="68"/>
        <v>music</v>
      </c>
      <c r="V851" t="str">
        <f t="shared" si="69"/>
        <v>metal</v>
      </c>
    </row>
    <row r="852" spans="1:22" ht="45" x14ac:dyDescent="0.25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v>42485.207638888889</v>
      </c>
      <c r="K852">
        <v>1458762717</v>
      </c>
      <c r="L852">
        <f t="shared" si="66"/>
        <v>2016</v>
      </c>
      <c r="M852" t="str">
        <f t="shared" si="67"/>
        <v>Mar</v>
      </c>
      <c r="N852" s="13">
        <v>42452.827743055561</v>
      </c>
      <c r="O852" t="b">
        <v>0</v>
      </c>
      <c r="P852">
        <v>133</v>
      </c>
      <c r="Q852" t="b">
        <v>1</v>
      </c>
      <c r="R852" t="s">
        <v>8277</v>
      </c>
      <c r="S852" s="4">
        <f t="shared" si="65"/>
        <v>155.17500000000001</v>
      </c>
      <c r="U852" t="str">
        <f t="shared" si="68"/>
        <v>music</v>
      </c>
      <c r="V852" t="str">
        <f t="shared" si="69"/>
        <v>metal</v>
      </c>
    </row>
    <row r="853" spans="1:22" ht="45" x14ac:dyDescent="0.25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v>42582.822916666672</v>
      </c>
      <c r="K853">
        <v>1464815253</v>
      </c>
      <c r="L853">
        <f t="shared" si="66"/>
        <v>2016</v>
      </c>
      <c r="M853" t="str">
        <f t="shared" si="67"/>
        <v>Jun</v>
      </c>
      <c r="N853" s="13">
        <v>42522.880243055552</v>
      </c>
      <c r="O853" t="b">
        <v>0</v>
      </c>
      <c r="P853">
        <v>70</v>
      </c>
      <c r="Q853" t="b">
        <v>1</v>
      </c>
      <c r="R853" t="s">
        <v>8277</v>
      </c>
      <c r="S853" s="4">
        <f t="shared" si="65"/>
        <v>130.44999999999999</v>
      </c>
      <c r="U853" t="str">
        <f t="shared" si="68"/>
        <v>music</v>
      </c>
      <c r="V853" t="str">
        <f t="shared" si="69"/>
        <v>metal</v>
      </c>
    </row>
    <row r="854" spans="1:22" ht="30" x14ac:dyDescent="0.25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v>42667.875</v>
      </c>
      <c r="K854">
        <v>1476386395</v>
      </c>
      <c r="L854">
        <f t="shared" si="66"/>
        <v>2016</v>
      </c>
      <c r="M854" t="str">
        <f t="shared" si="67"/>
        <v>Oct</v>
      </c>
      <c r="N854" s="13">
        <v>42656.805497685185</v>
      </c>
      <c r="O854" t="b">
        <v>0</v>
      </c>
      <c r="P854">
        <v>62</v>
      </c>
      <c r="Q854" t="b">
        <v>1</v>
      </c>
      <c r="R854" t="s">
        <v>8277</v>
      </c>
      <c r="S854" s="4">
        <f t="shared" si="65"/>
        <v>104.97142857142858</v>
      </c>
      <c r="U854" t="str">
        <f t="shared" si="68"/>
        <v>music</v>
      </c>
      <c r="V854" t="str">
        <f t="shared" si="69"/>
        <v>metal</v>
      </c>
    </row>
    <row r="855" spans="1:22" ht="45" x14ac:dyDescent="0.25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v>42051.832280092596</v>
      </c>
      <c r="K855">
        <v>1421524709</v>
      </c>
      <c r="L855">
        <f t="shared" si="66"/>
        <v>2015</v>
      </c>
      <c r="M855" t="str">
        <f t="shared" si="67"/>
        <v>Jan</v>
      </c>
      <c r="N855" s="13">
        <v>42021.832280092596</v>
      </c>
      <c r="O855" t="b">
        <v>0</v>
      </c>
      <c r="P855">
        <v>10</v>
      </c>
      <c r="Q855" t="b">
        <v>1</v>
      </c>
      <c r="R855" t="s">
        <v>8277</v>
      </c>
      <c r="S855" s="4">
        <f t="shared" si="65"/>
        <v>100</v>
      </c>
      <c r="U855" t="str">
        <f t="shared" si="68"/>
        <v>music</v>
      </c>
      <c r="V855" t="str">
        <f t="shared" si="69"/>
        <v>metal</v>
      </c>
    </row>
    <row r="856" spans="1:22" ht="45" x14ac:dyDescent="0.25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v>42732.212337962963</v>
      </c>
      <c r="K856">
        <v>1480309546</v>
      </c>
      <c r="L856">
        <f t="shared" si="66"/>
        <v>2016</v>
      </c>
      <c r="M856" t="str">
        <f t="shared" si="67"/>
        <v>Nov</v>
      </c>
      <c r="N856" s="13">
        <v>42702.212337962963</v>
      </c>
      <c r="O856" t="b">
        <v>0</v>
      </c>
      <c r="P856">
        <v>499</v>
      </c>
      <c r="Q856" t="b">
        <v>1</v>
      </c>
      <c r="R856" t="s">
        <v>8277</v>
      </c>
      <c r="S856" s="4">
        <f t="shared" si="65"/>
        <v>118.22050359712232</v>
      </c>
      <c r="U856" t="str">
        <f t="shared" si="68"/>
        <v>music</v>
      </c>
      <c r="V856" t="str">
        <f t="shared" si="69"/>
        <v>metal</v>
      </c>
    </row>
    <row r="857" spans="1:22" ht="45" x14ac:dyDescent="0.25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v>42575.125196759262</v>
      </c>
      <c r="K857">
        <v>1466737217</v>
      </c>
      <c r="L857">
        <f t="shared" si="66"/>
        <v>2016</v>
      </c>
      <c r="M857" t="str">
        <f t="shared" si="67"/>
        <v>Jun</v>
      </c>
      <c r="N857" s="13">
        <v>42545.125196759262</v>
      </c>
      <c r="O857" t="b">
        <v>0</v>
      </c>
      <c r="P857">
        <v>47</v>
      </c>
      <c r="Q857" t="b">
        <v>1</v>
      </c>
      <c r="R857" t="s">
        <v>8277</v>
      </c>
      <c r="S857" s="4">
        <f t="shared" si="65"/>
        <v>103.44827586206897</v>
      </c>
      <c r="U857" t="str">
        <f t="shared" si="68"/>
        <v>music</v>
      </c>
      <c r="V857" t="str">
        <f t="shared" si="69"/>
        <v>metal</v>
      </c>
    </row>
    <row r="858" spans="1:22" ht="60" x14ac:dyDescent="0.25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v>42668.791666666672</v>
      </c>
      <c r="K858">
        <v>1472282956</v>
      </c>
      <c r="L858">
        <f t="shared" si="66"/>
        <v>2016</v>
      </c>
      <c r="M858" t="str">
        <f t="shared" si="67"/>
        <v>Aug</v>
      </c>
      <c r="N858" s="13">
        <v>42609.311990740738</v>
      </c>
      <c r="O858" t="b">
        <v>0</v>
      </c>
      <c r="P858">
        <v>28</v>
      </c>
      <c r="Q858" t="b">
        <v>1</v>
      </c>
      <c r="R858" t="s">
        <v>8277</v>
      </c>
      <c r="S858" s="4">
        <f t="shared" si="65"/>
        <v>218</v>
      </c>
      <c r="U858" t="str">
        <f t="shared" si="68"/>
        <v>music</v>
      </c>
      <c r="V858" t="str">
        <f t="shared" si="69"/>
        <v>metal</v>
      </c>
    </row>
    <row r="859" spans="1:22" ht="45" x14ac:dyDescent="0.25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v>42333.623043981483</v>
      </c>
      <c r="K859">
        <v>1444831031</v>
      </c>
      <c r="L859">
        <f t="shared" si="66"/>
        <v>2015</v>
      </c>
      <c r="M859" t="str">
        <f t="shared" si="67"/>
        <v>Oct</v>
      </c>
      <c r="N859" s="13">
        <v>42291.581377314811</v>
      </c>
      <c r="O859" t="b">
        <v>0</v>
      </c>
      <c r="P859">
        <v>24</v>
      </c>
      <c r="Q859" t="b">
        <v>1</v>
      </c>
      <c r="R859" t="s">
        <v>8277</v>
      </c>
      <c r="S859" s="4">
        <f t="shared" si="65"/>
        <v>100</v>
      </c>
      <c r="U859" t="str">
        <f t="shared" si="68"/>
        <v>music</v>
      </c>
      <c r="V859" t="str">
        <f t="shared" si="69"/>
        <v>metal</v>
      </c>
    </row>
    <row r="860" spans="1:22" ht="60" x14ac:dyDescent="0.25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v>42109.957638888889</v>
      </c>
      <c r="K860">
        <v>1426528418</v>
      </c>
      <c r="L860">
        <f t="shared" si="66"/>
        <v>2015</v>
      </c>
      <c r="M860" t="str">
        <f t="shared" si="67"/>
        <v>Mar</v>
      </c>
      <c r="N860" s="13">
        <v>42079.745578703703</v>
      </c>
      <c r="O860" t="b">
        <v>0</v>
      </c>
      <c r="P860">
        <v>76</v>
      </c>
      <c r="Q860" t="b">
        <v>1</v>
      </c>
      <c r="R860" t="s">
        <v>8277</v>
      </c>
      <c r="S860" s="4">
        <f t="shared" si="65"/>
        <v>144.00583333333333</v>
      </c>
      <c r="U860" t="str">
        <f t="shared" si="68"/>
        <v>music</v>
      </c>
      <c r="V860" t="str">
        <f t="shared" si="69"/>
        <v>metal</v>
      </c>
    </row>
    <row r="861" spans="1:22" ht="45" x14ac:dyDescent="0.25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v>42159</v>
      </c>
      <c r="K861">
        <v>1430768468</v>
      </c>
      <c r="L861">
        <f t="shared" si="66"/>
        <v>2015</v>
      </c>
      <c r="M861" t="str">
        <f t="shared" si="67"/>
        <v>May</v>
      </c>
      <c r="N861" s="13">
        <v>42128.820231481484</v>
      </c>
      <c r="O861" t="b">
        <v>0</v>
      </c>
      <c r="P861">
        <v>98</v>
      </c>
      <c r="Q861" t="b">
        <v>1</v>
      </c>
      <c r="R861" t="s">
        <v>8277</v>
      </c>
      <c r="S861" s="4">
        <f t="shared" si="65"/>
        <v>104.675</v>
      </c>
      <c r="U861" t="str">
        <f t="shared" si="68"/>
        <v>music</v>
      </c>
      <c r="V861" t="str">
        <f t="shared" si="69"/>
        <v>metal</v>
      </c>
    </row>
    <row r="862" spans="1:22" ht="60" x14ac:dyDescent="0.25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v>41600.524456018517</v>
      </c>
      <c r="K862">
        <v>1382528113</v>
      </c>
      <c r="L862">
        <f t="shared" si="66"/>
        <v>2013</v>
      </c>
      <c r="M862" t="str">
        <f t="shared" si="67"/>
        <v>Oct</v>
      </c>
      <c r="N862" s="13">
        <v>41570.482789351852</v>
      </c>
      <c r="O862" t="b">
        <v>0</v>
      </c>
      <c r="P862">
        <v>48</v>
      </c>
      <c r="Q862" t="b">
        <v>0</v>
      </c>
      <c r="R862" t="s">
        <v>8278</v>
      </c>
      <c r="S862" s="4">
        <f t="shared" si="65"/>
        <v>18.142857142857142</v>
      </c>
      <c r="U862" t="str">
        <f t="shared" si="68"/>
        <v>music</v>
      </c>
      <c r="V862" t="str">
        <f t="shared" si="69"/>
        <v>jazz</v>
      </c>
    </row>
    <row r="863" spans="1:22" ht="45" x14ac:dyDescent="0.25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v>42629.965324074074</v>
      </c>
      <c r="K863">
        <v>1471475404</v>
      </c>
      <c r="L863">
        <f t="shared" si="66"/>
        <v>2016</v>
      </c>
      <c r="M863" t="str">
        <f t="shared" si="67"/>
        <v>Aug</v>
      </c>
      <c r="N863" s="13">
        <v>42599.965324074074</v>
      </c>
      <c r="O863" t="b">
        <v>0</v>
      </c>
      <c r="P863">
        <v>2</v>
      </c>
      <c r="Q863" t="b">
        <v>0</v>
      </c>
      <c r="R863" t="s">
        <v>8278</v>
      </c>
      <c r="S863" s="4">
        <f t="shared" si="65"/>
        <v>2.2444444444444445</v>
      </c>
      <c r="U863" t="str">
        <f t="shared" si="68"/>
        <v>music</v>
      </c>
      <c r="V863" t="str">
        <f t="shared" si="69"/>
        <v>jazz</v>
      </c>
    </row>
    <row r="864" spans="1:22" ht="45" x14ac:dyDescent="0.25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v>41589.596620370372</v>
      </c>
      <c r="K864">
        <v>1381583948</v>
      </c>
      <c r="L864">
        <f t="shared" si="66"/>
        <v>2013</v>
      </c>
      <c r="M864" t="str">
        <f t="shared" si="67"/>
        <v>Oct</v>
      </c>
      <c r="N864" s="13">
        <v>41559.5549537037</v>
      </c>
      <c r="O864" t="b">
        <v>0</v>
      </c>
      <c r="P864">
        <v>4</v>
      </c>
      <c r="Q864" t="b">
        <v>0</v>
      </c>
      <c r="R864" t="s">
        <v>8278</v>
      </c>
      <c r="S864" s="4">
        <f t="shared" si="65"/>
        <v>0.34</v>
      </c>
      <c r="U864" t="str">
        <f t="shared" si="68"/>
        <v>music</v>
      </c>
      <c r="V864" t="str">
        <f t="shared" si="69"/>
        <v>jazz</v>
      </c>
    </row>
    <row r="865" spans="1:22" ht="45" x14ac:dyDescent="0.25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v>40951.117662037039</v>
      </c>
      <c r="K865">
        <v>1326422966</v>
      </c>
      <c r="L865">
        <f t="shared" si="66"/>
        <v>2012</v>
      </c>
      <c r="M865" t="str">
        <f t="shared" si="67"/>
        <v>Jan</v>
      </c>
      <c r="N865" s="13">
        <v>40921.117662037039</v>
      </c>
      <c r="O865" t="b">
        <v>0</v>
      </c>
      <c r="P865">
        <v>5</v>
      </c>
      <c r="Q865" t="b">
        <v>0</v>
      </c>
      <c r="R865" t="s">
        <v>8278</v>
      </c>
      <c r="S865" s="4">
        <f t="shared" si="65"/>
        <v>4.5</v>
      </c>
      <c r="U865" t="str">
        <f t="shared" si="68"/>
        <v>music</v>
      </c>
      <c r="V865" t="str">
        <f t="shared" si="69"/>
        <v>jazz</v>
      </c>
    </row>
    <row r="866" spans="1:22" ht="45" x14ac:dyDescent="0.25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v>41563.415972222225</v>
      </c>
      <c r="K866">
        <v>1379990038</v>
      </c>
      <c r="L866">
        <f t="shared" si="66"/>
        <v>2013</v>
      </c>
      <c r="M866" t="str">
        <f t="shared" si="67"/>
        <v>Sep</v>
      </c>
      <c r="N866" s="13">
        <v>41541.106921296298</v>
      </c>
      <c r="O866" t="b">
        <v>0</v>
      </c>
      <c r="P866">
        <v>79</v>
      </c>
      <c r="Q866" t="b">
        <v>0</v>
      </c>
      <c r="R866" t="s">
        <v>8278</v>
      </c>
      <c r="S866" s="4">
        <f t="shared" si="65"/>
        <v>41.53846153846154</v>
      </c>
      <c r="U866" t="str">
        <f t="shared" si="68"/>
        <v>music</v>
      </c>
      <c r="V866" t="str">
        <f t="shared" si="69"/>
        <v>jazz</v>
      </c>
    </row>
    <row r="867" spans="1:22" ht="60" x14ac:dyDescent="0.25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v>41290.77311342593</v>
      </c>
      <c r="K867">
        <v>1353177197</v>
      </c>
      <c r="L867">
        <f t="shared" si="66"/>
        <v>2012</v>
      </c>
      <c r="M867" t="str">
        <f t="shared" si="67"/>
        <v>Nov</v>
      </c>
      <c r="N867" s="13">
        <v>41230.77311342593</v>
      </c>
      <c r="O867" t="b">
        <v>0</v>
      </c>
      <c r="P867">
        <v>2</v>
      </c>
      <c r="Q867" t="b">
        <v>0</v>
      </c>
      <c r="R867" t="s">
        <v>8278</v>
      </c>
      <c r="S867" s="4">
        <f t="shared" si="65"/>
        <v>2.0454545454545454</v>
      </c>
      <c r="U867" t="str">
        <f t="shared" si="68"/>
        <v>music</v>
      </c>
      <c r="V867" t="str">
        <f t="shared" si="69"/>
        <v>jazz</v>
      </c>
    </row>
    <row r="868" spans="1:22" ht="45" x14ac:dyDescent="0.25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v>42063.631944444445</v>
      </c>
      <c r="K868">
        <v>1421853518</v>
      </c>
      <c r="L868">
        <f t="shared" si="66"/>
        <v>2015</v>
      </c>
      <c r="M868" t="str">
        <f t="shared" si="67"/>
        <v>Jan</v>
      </c>
      <c r="N868" s="13">
        <v>42025.637939814813</v>
      </c>
      <c r="O868" t="b">
        <v>0</v>
      </c>
      <c r="P868">
        <v>11</v>
      </c>
      <c r="Q868" t="b">
        <v>0</v>
      </c>
      <c r="R868" t="s">
        <v>8278</v>
      </c>
      <c r="S868" s="4">
        <f t="shared" si="65"/>
        <v>18.285714285714285</v>
      </c>
      <c r="U868" t="str">
        <f t="shared" si="68"/>
        <v>music</v>
      </c>
      <c r="V868" t="str">
        <f t="shared" si="69"/>
        <v>jazz</v>
      </c>
    </row>
    <row r="869" spans="1:22" ht="60" x14ac:dyDescent="0.25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v>40148.207638888889</v>
      </c>
      <c r="K869">
        <v>1254450706</v>
      </c>
      <c r="L869">
        <f t="shared" si="66"/>
        <v>2009</v>
      </c>
      <c r="M869" t="str">
        <f t="shared" si="67"/>
        <v>Oct</v>
      </c>
      <c r="N869" s="13">
        <v>40088.105393518519</v>
      </c>
      <c r="O869" t="b">
        <v>0</v>
      </c>
      <c r="P869">
        <v>11</v>
      </c>
      <c r="Q869" t="b">
        <v>0</v>
      </c>
      <c r="R869" t="s">
        <v>8278</v>
      </c>
      <c r="S869" s="4">
        <f t="shared" si="65"/>
        <v>24.02</v>
      </c>
      <c r="U869" t="str">
        <f t="shared" si="68"/>
        <v>music</v>
      </c>
      <c r="V869" t="str">
        <f t="shared" si="69"/>
        <v>jazz</v>
      </c>
    </row>
    <row r="870" spans="1:22" ht="60" x14ac:dyDescent="0.25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v>41646.027754629627</v>
      </c>
      <c r="K870">
        <v>1386463198</v>
      </c>
      <c r="L870">
        <f t="shared" si="66"/>
        <v>2013</v>
      </c>
      <c r="M870" t="str">
        <f t="shared" si="67"/>
        <v>Dec</v>
      </c>
      <c r="N870" s="13">
        <v>41616.027754629627</v>
      </c>
      <c r="O870" t="b">
        <v>0</v>
      </c>
      <c r="P870">
        <v>1</v>
      </c>
      <c r="Q870" t="b">
        <v>0</v>
      </c>
      <c r="R870" t="s">
        <v>8278</v>
      </c>
      <c r="S870" s="4">
        <f t="shared" si="65"/>
        <v>0.1111111111111111</v>
      </c>
      <c r="U870" t="str">
        <f t="shared" si="68"/>
        <v>music</v>
      </c>
      <c r="V870" t="str">
        <f t="shared" si="69"/>
        <v>jazz</v>
      </c>
    </row>
    <row r="871" spans="1:22" ht="60" x14ac:dyDescent="0.25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v>41372.803900462961</v>
      </c>
      <c r="K871">
        <v>1362860257</v>
      </c>
      <c r="L871">
        <f t="shared" si="66"/>
        <v>2013</v>
      </c>
      <c r="M871" t="str">
        <f t="shared" si="67"/>
        <v>Mar</v>
      </c>
      <c r="N871" s="13">
        <v>41342.845567129632</v>
      </c>
      <c r="O871" t="b">
        <v>0</v>
      </c>
      <c r="P871">
        <v>3</v>
      </c>
      <c r="Q871" t="b">
        <v>0</v>
      </c>
      <c r="R871" t="s">
        <v>8278</v>
      </c>
      <c r="S871" s="4">
        <f t="shared" si="65"/>
        <v>11.818181818181818</v>
      </c>
      <c r="U871" t="str">
        <f t="shared" si="68"/>
        <v>music</v>
      </c>
      <c r="V871" t="str">
        <f t="shared" si="69"/>
        <v>jazz</v>
      </c>
    </row>
    <row r="872" spans="1:22" ht="60" x14ac:dyDescent="0.25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v>41518.022256944445</v>
      </c>
      <c r="K872">
        <v>1375403523</v>
      </c>
      <c r="L872">
        <f t="shared" si="66"/>
        <v>2013</v>
      </c>
      <c r="M872" t="str">
        <f t="shared" si="67"/>
        <v>Aug</v>
      </c>
      <c r="N872" s="13">
        <v>41488.022256944445</v>
      </c>
      <c r="O872" t="b">
        <v>0</v>
      </c>
      <c r="P872">
        <v>5</v>
      </c>
      <c r="Q872" t="b">
        <v>0</v>
      </c>
      <c r="R872" t="s">
        <v>8278</v>
      </c>
      <c r="S872" s="4">
        <f t="shared" si="65"/>
        <v>0.31</v>
      </c>
      <c r="U872" t="str">
        <f t="shared" si="68"/>
        <v>music</v>
      </c>
      <c r="V872" t="str">
        <f t="shared" si="69"/>
        <v>jazz</v>
      </c>
    </row>
    <row r="873" spans="1:22" ht="60" x14ac:dyDescent="0.25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v>41607.602951388886</v>
      </c>
      <c r="K873">
        <v>1383139695</v>
      </c>
      <c r="L873">
        <f t="shared" si="66"/>
        <v>2013</v>
      </c>
      <c r="M873" t="str">
        <f t="shared" si="67"/>
        <v>Oct</v>
      </c>
      <c r="N873" s="13">
        <v>41577.561284722222</v>
      </c>
      <c r="O873" t="b">
        <v>0</v>
      </c>
      <c r="P873">
        <v>12</v>
      </c>
      <c r="Q873" t="b">
        <v>0</v>
      </c>
      <c r="R873" t="s">
        <v>8278</v>
      </c>
      <c r="S873" s="4">
        <f t="shared" si="65"/>
        <v>5.416666666666667</v>
      </c>
      <c r="U873" t="str">
        <f t="shared" si="68"/>
        <v>music</v>
      </c>
      <c r="V873" t="str">
        <f t="shared" si="69"/>
        <v>jazz</v>
      </c>
    </row>
    <row r="874" spans="1:22" ht="45" x14ac:dyDescent="0.25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v>40612.825543981482</v>
      </c>
      <c r="K874">
        <v>1295898527</v>
      </c>
      <c r="L874">
        <f t="shared" si="66"/>
        <v>2011</v>
      </c>
      <c r="M874" t="str">
        <f t="shared" si="67"/>
        <v>Jan</v>
      </c>
      <c r="N874" s="13">
        <v>40567.825543981482</v>
      </c>
      <c r="O874" t="b">
        <v>0</v>
      </c>
      <c r="P874">
        <v>2</v>
      </c>
      <c r="Q874" t="b">
        <v>0</v>
      </c>
      <c r="R874" t="s">
        <v>8278</v>
      </c>
      <c r="S874" s="4">
        <f t="shared" si="65"/>
        <v>0.8125</v>
      </c>
      <c r="U874" t="str">
        <f t="shared" si="68"/>
        <v>music</v>
      </c>
      <c r="V874" t="str">
        <f t="shared" si="69"/>
        <v>jazz</v>
      </c>
    </row>
    <row r="875" spans="1:22" ht="45" x14ac:dyDescent="0.25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v>41224.208796296298</v>
      </c>
      <c r="K875">
        <v>1349150440</v>
      </c>
      <c r="L875">
        <f t="shared" si="66"/>
        <v>2012</v>
      </c>
      <c r="M875" t="str">
        <f t="shared" si="67"/>
        <v>Oct</v>
      </c>
      <c r="N875" s="13">
        <v>41184.167129629634</v>
      </c>
      <c r="O875" t="b">
        <v>0</v>
      </c>
      <c r="P875">
        <v>5</v>
      </c>
      <c r="Q875" t="b">
        <v>0</v>
      </c>
      <c r="R875" t="s">
        <v>8278</v>
      </c>
      <c r="S875" s="4">
        <f t="shared" si="65"/>
        <v>1.2857142857142858</v>
      </c>
      <c r="U875" t="str">
        <f t="shared" si="68"/>
        <v>music</v>
      </c>
      <c r="V875" t="str">
        <f t="shared" si="69"/>
        <v>jazz</v>
      </c>
    </row>
    <row r="876" spans="1:22" ht="60" x14ac:dyDescent="0.25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v>41398.583726851852</v>
      </c>
      <c r="K876">
        <v>1365084034</v>
      </c>
      <c r="L876">
        <f t="shared" si="66"/>
        <v>2013</v>
      </c>
      <c r="M876" t="str">
        <f t="shared" si="67"/>
        <v>Apr</v>
      </c>
      <c r="N876" s="13">
        <v>41368.583726851852</v>
      </c>
      <c r="O876" t="b">
        <v>0</v>
      </c>
      <c r="P876">
        <v>21</v>
      </c>
      <c r="Q876" t="b">
        <v>0</v>
      </c>
      <c r="R876" t="s">
        <v>8278</v>
      </c>
      <c r="S876" s="4">
        <f t="shared" si="65"/>
        <v>24.333333333333332</v>
      </c>
      <c r="U876" t="str">
        <f t="shared" si="68"/>
        <v>music</v>
      </c>
      <c r="V876" t="str">
        <f t="shared" si="69"/>
        <v>jazz</v>
      </c>
    </row>
    <row r="877" spans="1:22" ht="60" x14ac:dyDescent="0.25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v>42268.723738425921</v>
      </c>
      <c r="K877">
        <v>1441128131</v>
      </c>
      <c r="L877">
        <f t="shared" si="66"/>
        <v>2015</v>
      </c>
      <c r="M877" t="str">
        <f t="shared" si="67"/>
        <v>Sep</v>
      </c>
      <c r="N877" s="13">
        <v>42248.723738425921</v>
      </c>
      <c r="O877" t="b">
        <v>0</v>
      </c>
      <c r="P877">
        <v>0</v>
      </c>
      <c r="Q877" t="b">
        <v>0</v>
      </c>
      <c r="R877" t="s">
        <v>8278</v>
      </c>
      <c r="S877" s="4">
        <f t="shared" si="65"/>
        <v>0</v>
      </c>
      <c r="U877" t="str">
        <f t="shared" si="68"/>
        <v>music</v>
      </c>
      <c r="V877" t="str">
        <f t="shared" si="69"/>
        <v>jazz</v>
      </c>
    </row>
    <row r="878" spans="1:22" ht="30" x14ac:dyDescent="0.25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v>41309.496840277774</v>
      </c>
      <c r="K878">
        <v>1357127727</v>
      </c>
      <c r="L878">
        <f t="shared" si="66"/>
        <v>2013</v>
      </c>
      <c r="M878" t="str">
        <f t="shared" si="67"/>
        <v>Jan</v>
      </c>
      <c r="N878" s="13">
        <v>41276.496840277774</v>
      </c>
      <c r="O878" t="b">
        <v>0</v>
      </c>
      <c r="P878">
        <v>45</v>
      </c>
      <c r="Q878" t="b">
        <v>0</v>
      </c>
      <c r="R878" t="s">
        <v>8278</v>
      </c>
      <c r="S878" s="4">
        <f t="shared" si="65"/>
        <v>40.799492385786799</v>
      </c>
      <c r="U878" t="str">
        <f t="shared" si="68"/>
        <v>music</v>
      </c>
      <c r="V878" t="str">
        <f t="shared" si="69"/>
        <v>jazz</v>
      </c>
    </row>
    <row r="879" spans="1:22" ht="60" x14ac:dyDescent="0.25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v>41627.788888888892</v>
      </c>
      <c r="K879">
        <v>1384887360</v>
      </c>
      <c r="L879">
        <f t="shared" si="66"/>
        <v>2013</v>
      </c>
      <c r="M879" t="str">
        <f t="shared" si="67"/>
        <v>Nov</v>
      </c>
      <c r="N879" s="13">
        <v>41597.788888888892</v>
      </c>
      <c r="O879" t="b">
        <v>0</v>
      </c>
      <c r="P879">
        <v>29</v>
      </c>
      <c r="Q879" t="b">
        <v>0</v>
      </c>
      <c r="R879" t="s">
        <v>8278</v>
      </c>
      <c r="S879" s="4">
        <f t="shared" si="65"/>
        <v>67.55</v>
      </c>
      <c r="U879" t="str">
        <f t="shared" si="68"/>
        <v>music</v>
      </c>
      <c r="V879" t="str">
        <f t="shared" si="69"/>
        <v>jazz</v>
      </c>
    </row>
    <row r="880" spans="1:22" ht="60" x14ac:dyDescent="0.25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v>40535.232916666668</v>
      </c>
      <c r="K880">
        <v>1290490524</v>
      </c>
      <c r="L880">
        <f t="shared" si="66"/>
        <v>2010</v>
      </c>
      <c r="M880" t="str">
        <f t="shared" si="67"/>
        <v>Nov</v>
      </c>
      <c r="N880" s="13">
        <v>40505.232916666668</v>
      </c>
      <c r="O880" t="b">
        <v>0</v>
      </c>
      <c r="P880">
        <v>2</v>
      </c>
      <c r="Q880" t="b">
        <v>0</v>
      </c>
      <c r="R880" t="s">
        <v>8278</v>
      </c>
      <c r="S880" s="4">
        <f t="shared" si="65"/>
        <v>1.3</v>
      </c>
      <c r="U880" t="str">
        <f t="shared" si="68"/>
        <v>music</v>
      </c>
      <c r="V880" t="str">
        <f t="shared" si="69"/>
        <v>jazz</v>
      </c>
    </row>
    <row r="881" spans="1:22" ht="60" x14ac:dyDescent="0.25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v>41058.829918981479</v>
      </c>
      <c r="K881">
        <v>1336506905</v>
      </c>
      <c r="L881">
        <f t="shared" si="66"/>
        <v>2012</v>
      </c>
      <c r="M881" t="str">
        <f t="shared" si="67"/>
        <v>May</v>
      </c>
      <c r="N881" s="13">
        <v>41037.829918981479</v>
      </c>
      <c r="O881" t="b">
        <v>0</v>
      </c>
      <c r="P881">
        <v>30</v>
      </c>
      <c r="Q881" t="b">
        <v>0</v>
      </c>
      <c r="R881" t="s">
        <v>8278</v>
      </c>
      <c r="S881" s="4">
        <f t="shared" si="65"/>
        <v>30.666666666666668</v>
      </c>
      <c r="U881" t="str">
        <f t="shared" si="68"/>
        <v>music</v>
      </c>
      <c r="V881" t="str">
        <f t="shared" si="69"/>
        <v>jazz</v>
      </c>
    </row>
    <row r="882" spans="1:22" ht="60" x14ac:dyDescent="0.25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v>41212.32104166667</v>
      </c>
      <c r="K882">
        <v>1348731738</v>
      </c>
      <c r="L882">
        <f t="shared" si="66"/>
        <v>2012</v>
      </c>
      <c r="M882" t="str">
        <f t="shared" si="67"/>
        <v>Sep</v>
      </c>
      <c r="N882" s="13">
        <v>41179.32104166667</v>
      </c>
      <c r="O882" t="b">
        <v>0</v>
      </c>
      <c r="P882">
        <v>8</v>
      </c>
      <c r="Q882" t="b">
        <v>0</v>
      </c>
      <c r="R882" t="s">
        <v>8279</v>
      </c>
      <c r="S882" s="4">
        <f t="shared" si="65"/>
        <v>2.9894179894179893</v>
      </c>
      <c r="U882" t="str">
        <f t="shared" si="68"/>
        <v>music</v>
      </c>
      <c r="V882" t="str">
        <f t="shared" si="69"/>
        <v>indie rock</v>
      </c>
    </row>
    <row r="883" spans="1:22" ht="45" x14ac:dyDescent="0.25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v>40922.25099537037</v>
      </c>
      <c r="K883">
        <v>1322632886</v>
      </c>
      <c r="L883">
        <f t="shared" si="66"/>
        <v>2011</v>
      </c>
      <c r="M883" t="str">
        <f t="shared" si="67"/>
        <v>Nov</v>
      </c>
      <c r="N883" s="13">
        <v>40877.25099537037</v>
      </c>
      <c r="O883" t="b">
        <v>0</v>
      </c>
      <c r="P883">
        <v>1</v>
      </c>
      <c r="Q883" t="b">
        <v>0</v>
      </c>
      <c r="R883" t="s">
        <v>8279</v>
      </c>
      <c r="S883" s="4">
        <f t="shared" si="65"/>
        <v>0.8</v>
      </c>
      <c r="U883" t="str">
        <f t="shared" si="68"/>
        <v>music</v>
      </c>
      <c r="V883" t="str">
        <f t="shared" si="69"/>
        <v>indie rock</v>
      </c>
    </row>
    <row r="884" spans="1:22" ht="60" x14ac:dyDescent="0.25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v>40792.860532407409</v>
      </c>
      <c r="K884">
        <v>1312490350</v>
      </c>
      <c r="L884">
        <f t="shared" si="66"/>
        <v>2011</v>
      </c>
      <c r="M884" t="str">
        <f t="shared" si="67"/>
        <v>Aug</v>
      </c>
      <c r="N884" s="13">
        <v>40759.860532407409</v>
      </c>
      <c r="O884" t="b">
        <v>0</v>
      </c>
      <c r="P884">
        <v>14</v>
      </c>
      <c r="Q884" t="b">
        <v>0</v>
      </c>
      <c r="R884" t="s">
        <v>8279</v>
      </c>
      <c r="S884" s="4">
        <f t="shared" si="65"/>
        <v>20.133333333333333</v>
      </c>
      <c r="U884" t="str">
        <f t="shared" si="68"/>
        <v>music</v>
      </c>
      <c r="V884" t="str">
        <f t="shared" si="69"/>
        <v>indie rock</v>
      </c>
    </row>
    <row r="885" spans="1:22" ht="60" x14ac:dyDescent="0.25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v>42431.935590277775</v>
      </c>
      <c r="K885">
        <v>1451773635</v>
      </c>
      <c r="L885">
        <f t="shared" si="66"/>
        <v>2016</v>
      </c>
      <c r="M885" t="str">
        <f t="shared" si="67"/>
        <v>Jan</v>
      </c>
      <c r="N885" s="13">
        <v>42371.935590277775</v>
      </c>
      <c r="O885" t="b">
        <v>0</v>
      </c>
      <c r="P885">
        <v>24</v>
      </c>
      <c r="Q885" t="b">
        <v>0</v>
      </c>
      <c r="R885" t="s">
        <v>8279</v>
      </c>
      <c r="S885" s="4">
        <f t="shared" si="65"/>
        <v>40.020000000000003</v>
      </c>
      <c r="U885" t="str">
        <f t="shared" si="68"/>
        <v>music</v>
      </c>
      <c r="V885" t="str">
        <f t="shared" si="69"/>
        <v>indie rock</v>
      </c>
    </row>
    <row r="886" spans="1:22" ht="45" x14ac:dyDescent="0.25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v>41041.104861111111</v>
      </c>
      <c r="K886">
        <v>1331666146</v>
      </c>
      <c r="L886">
        <f t="shared" si="66"/>
        <v>2012</v>
      </c>
      <c r="M886" t="str">
        <f t="shared" si="67"/>
        <v>Mar</v>
      </c>
      <c r="N886" s="13">
        <v>40981.802615740737</v>
      </c>
      <c r="O886" t="b">
        <v>0</v>
      </c>
      <c r="P886">
        <v>2</v>
      </c>
      <c r="Q886" t="b">
        <v>0</v>
      </c>
      <c r="R886" t="s">
        <v>8279</v>
      </c>
      <c r="S886" s="4">
        <f t="shared" si="65"/>
        <v>1</v>
      </c>
      <c r="U886" t="str">
        <f t="shared" si="68"/>
        <v>music</v>
      </c>
      <c r="V886" t="str">
        <f t="shared" si="69"/>
        <v>indie rock</v>
      </c>
    </row>
    <row r="887" spans="1:22" ht="45" x14ac:dyDescent="0.25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v>42734.941099537042</v>
      </c>
      <c r="K887">
        <v>1481322911</v>
      </c>
      <c r="L887">
        <f t="shared" si="66"/>
        <v>2016</v>
      </c>
      <c r="M887" t="str">
        <f t="shared" si="67"/>
        <v>Dec</v>
      </c>
      <c r="N887" s="13">
        <v>42713.941099537042</v>
      </c>
      <c r="O887" t="b">
        <v>0</v>
      </c>
      <c r="P887">
        <v>21</v>
      </c>
      <c r="Q887" t="b">
        <v>0</v>
      </c>
      <c r="R887" t="s">
        <v>8279</v>
      </c>
      <c r="S887" s="4">
        <f t="shared" si="65"/>
        <v>75</v>
      </c>
      <c r="U887" t="str">
        <f t="shared" si="68"/>
        <v>music</v>
      </c>
      <c r="V887" t="str">
        <f t="shared" si="69"/>
        <v>indie rock</v>
      </c>
    </row>
    <row r="888" spans="1:22" ht="60" x14ac:dyDescent="0.25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v>42628.870520833334</v>
      </c>
      <c r="K888">
        <v>1471812813</v>
      </c>
      <c r="L888">
        <f t="shared" si="66"/>
        <v>2016</v>
      </c>
      <c r="M888" t="str">
        <f t="shared" si="67"/>
        <v>Aug</v>
      </c>
      <c r="N888" s="13">
        <v>42603.870520833334</v>
      </c>
      <c r="O888" t="b">
        <v>0</v>
      </c>
      <c r="P888">
        <v>7</v>
      </c>
      <c r="Q888" t="b">
        <v>0</v>
      </c>
      <c r="R888" t="s">
        <v>8279</v>
      </c>
      <c r="S888" s="4">
        <f t="shared" si="65"/>
        <v>41</v>
      </c>
      <c r="U888" t="str">
        <f t="shared" si="68"/>
        <v>music</v>
      </c>
      <c r="V888" t="str">
        <f t="shared" si="69"/>
        <v>indie rock</v>
      </c>
    </row>
    <row r="889" spans="1:22" ht="60" x14ac:dyDescent="0.25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v>41056.958969907406</v>
      </c>
      <c r="K889">
        <v>1335567655</v>
      </c>
      <c r="L889">
        <f t="shared" si="66"/>
        <v>2012</v>
      </c>
      <c r="M889" t="str">
        <f t="shared" si="67"/>
        <v>Apr</v>
      </c>
      <c r="N889" s="13">
        <v>41026.958969907406</v>
      </c>
      <c r="O889" t="b">
        <v>0</v>
      </c>
      <c r="P889">
        <v>0</v>
      </c>
      <c r="Q889" t="b">
        <v>0</v>
      </c>
      <c r="R889" t="s">
        <v>8279</v>
      </c>
      <c r="S889" s="4">
        <f t="shared" si="65"/>
        <v>0</v>
      </c>
      <c r="U889" t="str">
        <f t="shared" si="68"/>
        <v>music</v>
      </c>
      <c r="V889" t="str">
        <f t="shared" si="69"/>
        <v>indie rock</v>
      </c>
    </row>
    <row r="890" spans="1:22" ht="60" x14ac:dyDescent="0.25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v>40787.25</v>
      </c>
      <c r="K890">
        <v>1311789885</v>
      </c>
      <c r="L890">
        <f t="shared" si="66"/>
        <v>2011</v>
      </c>
      <c r="M890" t="str">
        <f t="shared" si="67"/>
        <v>Jul</v>
      </c>
      <c r="N890" s="13">
        <v>40751.753298611111</v>
      </c>
      <c r="O890" t="b">
        <v>0</v>
      </c>
      <c r="P890">
        <v>4</v>
      </c>
      <c r="Q890" t="b">
        <v>0</v>
      </c>
      <c r="R890" t="s">
        <v>8279</v>
      </c>
      <c r="S890" s="4">
        <f t="shared" si="65"/>
        <v>7.2</v>
      </c>
      <c r="U890" t="str">
        <f t="shared" si="68"/>
        <v>music</v>
      </c>
      <c r="V890" t="str">
        <f t="shared" si="69"/>
        <v>indie rock</v>
      </c>
    </row>
    <row r="891" spans="1:22" ht="45" x14ac:dyDescent="0.25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v>41917.784062500003</v>
      </c>
      <c r="K891">
        <v>1409942943</v>
      </c>
      <c r="L891">
        <f t="shared" si="66"/>
        <v>2014</v>
      </c>
      <c r="M891" t="str">
        <f t="shared" si="67"/>
        <v>Sep</v>
      </c>
      <c r="N891" s="13">
        <v>41887.784062500003</v>
      </c>
      <c r="O891" t="b">
        <v>0</v>
      </c>
      <c r="P891">
        <v>32</v>
      </c>
      <c r="Q891" t="b">
        <v>0</v>
      </c>
      <c r="R891" t="s">
        <v>8279</v>
      </c>
      <c r="S891" s="4">
        <f t="shared" si="65"/>
        <v>9.4412800000000008</v>
      </c>
      <c r="U891" t="str">
        <f t="shared" si="68"/>
        <v>music</v>
      </c>
      <c r="V891" t="str">
        <f t="shared" si="69"/>
        <v>indie rock</v>
      </c>
    </row>
    <row r="892" spans="1:22" ht="60" x14ac:dyDescent="0.25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v>41599.740497685183</v>
      </c>
      <c r="K892">
        <v>1382460379</v>
      </c>
      <c r="L892">
        <f t="shared" si="66"/>
        <v>2013</v>
      </c>
      <c r="M892" t="str">
        <f t="shared" si="67"/>
        <v>Oct</v>
      </c>
      <c r="N892" s="13">
        <v>41569.698831018519</v>
      </c>
      <c r="O892" t="b">
        <v>0</v>
      </c>
      <c r="P892">
        <v>4</v>
      </c>
      <c r="Q892" t="b">
        <v>0</v>
      </c>
      <c r="R892" t="s">
        <v>8279</v>
      </c>
      <c r="S892" s="4">
        <f t="shared" si="65"/>
        <v>4.166666666666667</v>
      </c>
      <c r="U892" t="str">
        <f t="shared" si="68"/>
        <v>music</v>
      </c>
      <c r="V892" t="str">
        <f t="shared" si="69"/>
        <v>indie rock</v>
      </c>
    </row>
    <row r="893" spans="1:22" ht="60" x14ac:dyDescent="0.25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v>41872.031597222223</v>
      </c>
      <c r="K893">
        <v>1405989930</v>
      </c>
      <c r="L893">
        <f t="shared" si="66"/>
        <v>2014</v>
      </c>
      <c r="M893" t="str">
        <f t="shared" si="67"/>
        <v>Jul</v>
      </c>
      <c r="N893" s="13">
        <v>41842.031597222223</v>
      </c>
      <c r="O893" t="b">
        <v>0</v>
      </c>
      <c r="P893">
        <v>9</v>
      </c>
      <c r="Q893" t="b">
        <v>0</v>
      </c>
      <c r="R893" t="s">
        <v>8279</v>
      </c>
      <c r="S893" s="4">
        <f t="shared" si="65"/>
        <v>3.25</v>
      </c>
      <c r="U893" t="str">
        <f t="shared" si="68"/>
        <v>music</v>
      </c>
      <c r="V893" t="str">
        <f t="shared" si="69"/>
        <v>indie rock</v>
      </c>
    </row>
    <row r="894" spans="1:22" ht="60" x14ac:dyDescent="0.25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v>40391.166666666664</v>
      </c>
      <c r="K894">
        <v>1273121283</v>
      </c>
      <c r="L894">
        <f t="shared" si="66"/>
        <v>2010</v>
      </c>
      <c r="M894" t="str">
        <f t="shared" si="67"/>
        <v>May</v>
      </c>
      <c r="N894" s="13">
        <v>40304.20003472222</v>
      </c>
      <c r="O894" t="b">
        <v>0</v>
      </c>
      <c r="P894">
        <v>17</v>
      </c>
      <c r="Q894" t="b">
        <v>0</v>
      </c>
      <c r="R894" t="s">
        <v>8279</v>
      </c>
      <c r="S894" s="4">
        <f t="shared" si="65"/>
        <v>40.75</v>
      </c>
      <c r="U894" t="str">
        <f t="shared" si="68"/>
        <v>music</v>
      </c>
      <c r="V894" t="str">
        <f t="shared" si="69"/>
        <v>indie rock</v>
      </c>
    </row>
    <row r="895" spans="1:22" ht="45" x14ac:dyDescent="0.25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v>42095.856053240743</v>
      </c>
      <c r="K895">
        <v>1425331963</v>
      </c>
      <c r="L895">
        <f t="shared" si="66"/>
        <v>2015</v>
      </c>
      <c r="M895" t="str">
        <f t="shared" si="67"/>
        <v>Mar</v>
      </c>
      <c r="N895" s="13">
        <v>42065.897719907407</v>
      </c>
      <c r="O895" t="b">
        <v>0</v>
      </c>
      <c r="P895">
        <v>5</v>
      </c>
      <c r="Q895" t="b">
        <v>0</v>
      </c>
      <c r="R895" t="s">
        <v>8279</v>
      </c>
      <c r="S895" s="4">
        <f t="shared" si="65"/>
        <v>10</v>
      </c>
      <c r="U895" t="str">
        <f t="shared" si="68"/>
        <v>music</v>
      </c>
      <c r="V895" t="str">
        <f t="shared" si="69"/>
        <v>indie rock</v>
      </c>
    </row>
    <row r="896" spans="1:22" ht="60" x14ac:dyDescent="0.25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v>42526.981597222228</v>
      </c>
      <c r="K896">
        <v>1462577610</v>
      </c>
      <c r="L896">
        <f t="shared" si="66"/>
        <v>2016</v>
      </c>
      <c r="M896" t="str">
        <f t="shared" si="67"/>
        <v>May</v>
      </c>
      <c r="N896" s="13">
        <v>42496.981597222228</v>
      </c>
      <c r="O896" t="b">
        <v>0</v>
      </c>
      <c r="P896">
        <v>53</v>
      </c>
      <c r="Q896" t="b">
        <v>0</v>
      </c>
      <c r="R896" t="s">
        <v>8279</v>
      </c>
      <c r="S896" s="4">
        <f t="shared" si="65"/>
        <v>39.17</v>
      </c>
      <c r="U896" t="str">
        <f t="shared" si="68"/>
        <v>music</v>
      </c>
      <c r="V896" t="str">
        <f t="shared" si="69"/>
        <v>indie rock</v>
      </c>
    </row>
    <row r="897" spans="1:22" ht="60" x14ac:dyDescent="0.25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v>40476.127650462964</v>
      </c>
      <c r="K897">
        <v>1284087829</v>
      </c>
      <c r="L897">
        <f t="shared" si="66"/>
        <v>2010</v>
      </c>
      <c r="M897" t="str">
        <f t="shared" si="67"/>
        <v>Sep</v>
      </c>
      <c r="N897" s="13">
        <v>40431.127650462964</v>
      </c>
      <c r="O897" t="b">
        <v>0</v>
      </c>
      <c r="P897">
        <v>7</v>
      </c>
      <c r="Q897" t="b">
        <v>0</v>
      </c>
      <c r="R897" t="s">
        <v>8279</v>
      </c>
      <c r="S897" s="4">
        <f t="shared" si="65"/>
        <v>2.4375</v>
      </c>
      <c r="U897" t="str">
        <f t="shared" si="68"/>
        <v>music</v>
      </c>
      <c r="V897" t="str">
        <f t="shared" si="69"/>
        <v>indie rock</v>
      </c>
    </row>
    <row r="898" spans="1:22" ht="60" x14ac:dyDescent="0.25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v>42244.166666666672</v>
      </c>
      <c r="K898">
        <v>1438549026</v>
      </c>
      <c r="L898">
        <f t="shared" si="66"/>
        <v>2015</v>
      </c>
      <c r="M898" t="str">
        <f t="shared" si="67"/>
        <v>Aug</v>
      </c>
      <c r="N898" s="13">
        <v>42218.872986111113</v>
      </c>
      <c r="O898" t="b">
        <v>0</v>
      </c>
      <c r="P898">
        <v>72</v>
      </c>
      <c r="Q898" t="b">
        <v>0</v>
      </c>
      <c r="R898" t="s">
        <v>8279</v>
      </c>
      <c r="S898" s="4">
        <f t="shared" ref="S898:S961" si="70">E898*100/D898</f>
        <v>40</v>
      </c>
      <c r="U898" t="str">
        <f t="shared" si="68"/>
        <v>music</v>
      </c>
      <c r="V898" t="str">
        <f t="shared" si="69"/>
        <v>indie rock</v>
      </c>
    </row>
    <row r="899" spans="1:22" ht="60" x14ac:dyDescent="0.25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v>41241.730416666665</v>
      </c>
      <c r="K899">
        <v>1351528308</v>
      </c>
      <c r="L899">
        <f t="shared" ref="L899:L962" si="71">YEAR(N899)</f>
        <v>2012</v>
      </c>
      <c r="M899" t="str">
        <f t="shared" ref="M899:M962" si="72">TEXT(N899, "MMM")</f>
        <v>Oct</v>
      </c>
      <c r="N899" s="13">
        <v>41211.688750000001</v>
      </c>
      <c r="O899" t="b">
        <v>0</v>
      </c>
      <c r="P899">
        <v>0</v>
      </c>
      <c r="Q899" t="b">
        <v>0</v>
      </c>
      <c r="R899" t="s">
        <v>8279</v>
      </c>
      <c r="S899" s="4">
        <f t="shared" si="70"/>
        <v>0</v>
      </c>
      <c r="U899" t="str">
        <f t="shared" ref="U899:U962" si="73">LEFT(R899, SEARCH("/",R899,1)-1)</f>
        <v>music</v>
      </c>
      <c r="V899" t="str">
        <f t="shared" ref="V899:V962" si="74">RIGHT(R899,LEN(R899)-SEARCH("/",R899,SEARCH("/",R899,1)))</f>
        <v>indie rock</v>
      </c>
    </row>
    <row r="900" spans="1:22" ht="60" x14ac:dyDescent="0.25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v>40923.758217592593</v>
      </c>
      <c r="K900">
        <v>1322763110</v>
      </c>
      <c r="L900">
        <f t="shared" si="71"/>
        <v>2011</v>
      </c>
      <c r="M900" t="str">
        <f t="shared" si="72"/>
        <v>Dec</v>
      </c>
      <c r="N900" s="13">
        <v>40878.758217592593</v>
      </c>
      <c r="O900" t="b">
        <v>0</v>
      </c>
      <c r="P900">
        <v>2</v>
      </c>
      <c r="Q900" t="b">
        <v>0</v>
      </c>
      <c r="R900" t="s">
        <v>8279</v>
      </c>
      <c r="S900" s="4">
        <f t="shared" si="70"/>
        <v>2.8</v>
      </c>
      <c r="U900" t="str">
        <f t="shared" si="73"/>
        <v>music</v>
      </c>
      <c r="V900" t="str">
        <f t="shared" si="74"/>
        <v>indie rock</v>
      </c>
    </row>
    <row r="901" spans="1:22" ht="45" x14ac:dyDescent="0.25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v>40691.099097222221</v>
      </c>
      <c r="K901">
        <v>1302661362</v>
      </c>
      <c r="L901">
        <f t="shared" si="71"/>
        <v>2011</v>
      </c>
      <c r="M901" t="str">
        <f t="shared" si="72"/>
        <v>Apr</v>
      </c>
      <c r="N901" s="13">
        <v>40646.099097222221</v>
      </c>
      <c r="O901" t="b">
        <v>0</v>
      </c>
      <c r="P901">
        <v>8</v>
      </c>
      <c r="Q901" t="b">
        <v>0</v>
      </c>
      <c r="R901" t="s">
        <v>8279</v>
      </c>
      <c r="S901" s="4">
        <f t="shared" si="70"/>
        <v>37.333333333333336</v>
      </c>
      <c r="U901" t="str">
        <f t="shared" si="73"/>
        <v>music</v>
      </c>
      <c r="V901" t="str">
        <f t="shared" si="74"/>
        <v>indie rock</v>
      </c>
    </row>
    <row r="902" spans="1:22" ht="45" x14ac:dyDescent="0.25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v>42459.807893518519</v>
      </c>
      <c r="K902">
        <v>1456777402</v>
      </c>
      <c r="L902">
        <f t="shared" si="71"/>
        <v>2016</v>
      </c>
      <c r="M902" t="str">
        <f t="shared" si="72"/>
        <v>Feb</v>
      </c>
      <c r="N902" s="13">
        <v>42429.84956018519</v>
      </c>
      <c r="O902" t="b">
        <v>0</v>
      </c>
      <c r="P902">
        <v>2</v>
      </c>
      <c r="Q902" t="b">
        <v>0</v>
      </c>
      <c r="R902" t="s">
        <v>8278</v>
      </c>
      <c r="S902" s="4">
        <f t="shared" si="70"/>
        <v>0.42</v>
      </c>
      <c r="U902" t="str">
        <f t="shared" si="73"/>
        <v>music</v>
      </c>
      <c r="V902" t="str">
        <f t="shared" si="74"/>
        <v>jazz</v>
      </c>
    </row>
    <row r="903" spans="1:22" ht="60" x14ac:dyDescent="0.25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v>40337.799305555556</v>
      </c>
      <c r="K903">
        <v>1272050914</v>
      </c>
      <c r="L903">
        <f t="shared" si="71"/>
        <v>2010</v>
      </c>
      <c r="M903" t="str">
        <f t="shared" si="72"/>
        <v>Apr</v>
      </c>
      <c r="N903" s="13">
        <v>40291.81150462963</v>
      </c>
      <c r="O903" t="b">
        <v>0</v>
      </c>
      <c r="P903">
        <v>0</v>
      </c>
      <c r="Q903" t="b">
        <v>0</v>
      </c>
      <c r="R903" t="s">
        <v>8278</v>
      </c>
      <c r="S903" s="4">
        <f t="shared" si="70"/>
        <v>0</v>
      </c>
      <c r="U903" t="str">
        <f t="shared" si="73"/>
        <v>music</v>
      </c>
      <c r="V903" t="str">
        <f t="shared" si="74"/>
        <v>jazz</v>
      </c>
    </row>
    <row r="904" spans="1:22" ht="60" x14ac:dyDescent="0.25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v>41881.645833333336</v>
      </c>
      <c r="K904">
        <v>1404947422</v>
      </c>
      <c r="L904">
        <f t="shared" si="71"/>
        <v>2014</v>
      </c>
      <c r="M904" t="str">
        <f t="shared" si="72"/>
        <v>Jul</v>
      </c>
      <c r="N904" s="13">
        <v>41829.965532407405</v>
      </c>
      <c r="O904" t="b">
        <v>0</v>
      </c>
      <c r="P904">
        <v>3</v>
      </c>
      <c r="Q904" t="b">
        <v>0</v>
      </c>
      <c r="R904" t="s">
        <v>8278</v>
      </c>
      <c r="S904" s="4">
        <f t="shared" si="70"/>
        <v>0.3</v>
      </c>
      <c r="U904" t="str">
        <f t="shared" si="73"/>
        <v>music</v>
      </c>
      <c r="V904" t="str">
        <f t="shared" si="74"/>
        <v>jazz</v>
      </c>
    </row>
    <row r="905" spans="1:22" ht="45" x14ac:dyDescent="0.25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v>41175.100694444445</v>
      </c>
      <c r="K905">
        <v>1346180780</v>
      </c>
      <c r="L905">
        <f t="shared" si="71"/>
        <v>2012</v>
      </c>
      <c r="M905" t="str">
        <f t="shared" si="72"/>
        <v>Aug</v>
      </c>
      <c r="N905" s="13">
        <v>41149.796064814815</v>
      </c>
      <c r="O905" t="b">
        <v>0</v>
      </c>
      <c r="P905">
        <v>4</v>
      </c>
      <c r="Q905" t="b">
        <v>0</v>
      </c>
      <c r="R905" t="s">
        <v>8278</v>
      </c>
      <c r="S905" s="4">
        <f t="shared" si="70"/>
        <v>3.2</v>
      </c>
      <c r="U905" t="str">
        <f t="shared" si="73"/>
        <v>music</v>
      </c>
      <c r="V905" t="str">
        <f t="shared" si="74"/>
        <v>jazz</v>
      </c>
    </row>
    <row r="906" spans="1:22" ht="45" x14ac:dyDescent="0.25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v>42372.080289351856</v>
      </c>
      <c r="K906">
        <v>1449194137</v>
      </c>
      <c r="L906">
        <f t="shared" si="71"/>
        <v>2015</v>
      </c>
      <c r="M906" t="str">
        <f t="shared" si="72"/>
        <v>Dec</v>
      </c>
      <c r="N906" s="13">
        <v>42342.080289351856</v>
      </c>
      <c r="O906" t="b">
        <v>0</v>
      </c>
      <c r="P906">
        <v>3</v>
      </c>
      <c r="Q906" t="b">
        <v>0</v>
      </c>
      <c r="R906" t="s">
        <v>8278</v>
      </c>
      <c r="S906" s="4">
        <f t="shared" si="70"/>
        <v>0.30199999999999999</v>
      </c>
      <c r="U906" t="str">
        <f t="shared" si="73"/>
        <v>music</v>
      </c>
      <c r="V906" t="str">
        <f t="shared" si="74"/>
        <v>jazz</v>
      </c>
    </row>
    <row r="907" spans="1:22" ht="45" x14ac:dyDescent="0.25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v>40567.239884259259</v>
      </c>
      <c r="K907">
        <v>1290663926</v>
      </c>
      <c r="L907">
        <f t="shared" si="71"/>
        <v>2010</v>
      </c>
      <c r="M907" t="str">
        <f t="shared" si="72"/>
        <v>Nov</v>
      </c>
      <c r="N907" s="13">
        <v>40507.239884259259</v>
      </c>
      <c r="O907" t="b">
        <v>0</v>
      </c>
      <c r="P907">
        <v>6</v>
      </c>
      <c r="Q907" t="b">
        <v>0</v>
      </c>
      <c r="R907" t="s">
        <v>8278</v>
      </c>
      <c r="S907" s="4">
        <f t="shared" si="70"/>
        <v>3.0153846153846153</v>
      </c>
      <c r="U907" t="str">
        <f t="shared" si="73"/>
        <v>music</v>
      </c>
      <c r="V907" t="str">
        <f t="shared" si="74"/>
        <v>jazz</v>
      </c>
    </row>
    <row r="908" spans="1:22" ht="30" x14ac:dyDescent="0.25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v>41711.148032407407</v>
      </c>
      <c r="K908">
        <v>1392093190</v>
      </c>
      <c r="L908">
        <f t="shared" si="71"/>
        <v>2014</v>
      </c>
      <c r="M908" t="str">
        <f t="shared" si="72"/>
        <v>Feb</v>
      </c>
      <c r="N908" s="13">
        <v>41681.189699074072</v>
      </c>
      <c r="O908" t="b">
        <v>0</v>
      </c>
      <c r="P908">
        <v>0</v>
      </c>
      <c r="Q908" t="b">
        <v>0</v>
      </c>
      <c r="R908" t="s">
        <v>8278</v>
      </c>
      <c r="S908" s="4">
        <f t="shared" si="70"/>
        <v>0</v>
      </c>
      <c r="U908" t="str">
        <f t="shared" si="73"/>
        <v>music</v>
      </c>
      <c r="V908" t="str">
        <f t="shared" si="74"/>
        <v>jazz</v>
      </c>
    </row>
    <row r="909" spans="1:22" ht="45" x14ac:dyDescent="0.25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v>40797.192395833335</v>
      </c>
      <c r="K909">
        <v>1313123823</v>
      </c>
      <c r="L909">
        <f t="shared" si="71"/>
        <v>2011</v>
      </c>
      <c r="M909" t="str">
        <f t="shared" si="72"/>
        <v>Aug</v>
      </c>
      <c r="N909" s="13">
        <v>40767.192395833335</v>
      </c>
      <c r="O909" t="b">
        <v>0</v>
      </c>
      <c r="P909">
        <v>0</v>
      </c>
      <c r="Q909" t="b">
        <v>0</v>
      </c>
      <c r="R909" t="s">
        <v>8278</v>
      </c>
      <c r="S909" s="4">
        <f t="shared" si="70"/>
        <v>0</v>
      </c>
      <c r="U909" t="str">
        <f t="shared" si="73"/>
        <v>music</v>
      </c>
      <c r="V909" t="str">
        <f t="shared" si="74"/>
        <v>jazz</v>
      </c>
    </row>
    <row r="910" spans="1:22" ht="45" x14ac:dyDescent="0.25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v>40386.207638888889</v>
      </c>
      <c r="K910">
        <v>1276283655</v>
      </c>
      <c r="L910">
        <f t="shared" si="71"/>
        <v>2010</v>
      </c>
      <c r="M910" t="str">
        <f t="shared" si="72"/>
        <v>Jun</v>
      </c>
      <c r="N910" s="13">
        <v>40340.801562499997</v>
      </c>
      <c r="O910" t="b">
        <v>0</v>
      </c>
      <c r="P910">
        <v>0</v>
      </c>
      <c r="Q910" t="b">
        <v>0</v>
      </c>
      <c r="R910" t="s">
        <v>8278</v>
      </c>
      <c r="S910" s="4">
        <f t="shared" si="70"/>
        <v>0</v>
      </c>
      <c r="U910" t="str">
        <f t="shared" si="73"/>
        <v>music</v>
      </c>
      <c r="V910" t="str">
        <f t="shared" si="74"/>
        <v>jazz</v>
      </c>
    </row>
    <row r="911" spans="1:22" ht="60" x14ac:dyDescent="0.25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v>41113.166666666664</v>
      </c>
      <c r="K911">
        <v>1340296440</v>
      </c>
      <c r="L911">
        <f t="shared" si="71"/>
        <v>2012</v>
      </c>
      <c r="M911" t="str">
        <f t="shared" si="72"/>
        <v>Jun</v>
      </c>
      <c r="N911" s="13">
        <v>41081.69027777778</v>
      </c>
      <c r="O911" t="b">
        <v>0</v>
      </c>
      <c r="P911">
        <v>8</v>
      </c>
      <c r="Q911" t="b">
        <v>0</v>
      </c>
      <c r="R911" t="s">
        <v>8278</v>
      </c>
      <c r="S911" s="4">
        <f t="shared" si="70"/>
        <v>3.25</v>
      </c>
      <c r="U911" t="str">
        <f t="shared" si="73"/>
        <v>music</v>
      </c>
      <c r="V911" t="str">
        <f t="shared" si="74"/>
        <v>jazz</v>
      </c>
    </row>
    <row r="912" spans="1:22" ht="45" x14ac:dyDescent="0.25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v>42797.545358796298</v>
      </c>
      <c r="K912">
        <v>1483362319</v>
      </c>
      <c r="L912">
        <f t="shared" si="71"/>
        <v>2017</v>
      </c>
      <c r="M912" t="str">
        <f t="shared" si="72"/>
        <v>Jan</v>
      </c>
      <c r="N912" s="13">
        <v>42737.545358796298</v>
      </c>
      <c r="O912" t="b">
        <v>0</v>
      </c>
      <c r="P912">
        <v>5</v>
      </c>
      <c r="Q912" t="b">
        <v>0</v>
      </c>
      <c r="R912" t="s">
        <v>8278</v>
      </c>
      <c r="S912" s="4">
        <f t="shared" si="70"/>
        <v>22.363636363636363</v>
      </c>
      <c r="U912" t="str">
        <f t="shared" si="73"/>
        <v>music</v>
      </c>
      <c r="V912" t="str">
        <f t="shared" si="74"/>
        <v>jazz</v>
      </c>
    </row>
    <row r="913" spans="1:22" ht="60" x14ac:dyDescent="0.25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v>41663.005150462966</v>
      </c>
      <c r="K913">
        <v>1388707645</v>
      </c>
      <c r="L913">
        <f t="shared" si="71"/>
        <v>2014</v>
      </c>
      <c r="M913" t="str">
        <f t="shared" si="72"/>
        <v>Jan</v>
      </c>
      <c r="N913" s="13">
        <v>41642.005150462966</v>
      </c>
      <c r="O913" t="b">
        <v>0</v>
      </c>
      <c r="P913">
        <v>0</v>
      </c>
      <c r="Q913" t="b">
        <v>0</v>
      </c>
      <c r="R913" t="s">
        <v>8278</v>
      </c>
      <c r="S913" s="4">
        <f t="shared" si="70"/>
        <v>0</v>
      </c>
      <c r="U913" t="str">
        <f t="shared" si="73"/>
        <v>music</v>
      </c>
      <c r="V913" t="str">
        <f t="shared" si="74"/>
        <v>jazz</v>
      </c>
    </row>
    <row r="914" spans="1:22" ht="45" x14ac:dyDescent="0.25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v>41254.151006944441</v>
      </c>
      <c r="K914">
        <v>1350009447</v>
      </c>
      <c r="L914">
        <f t="shared" si="71"/>
        <v>2012</v>
      </c>
      <c r="M914" t="str">
        <f t="shared" si="72"/>
        <v>Oct</v>
      </c>
      <c r="N914" s="13">
        <v>41194.109340277777</v>
      </c>
      <c r="O914" t="b">
        <v>0</v>
      </c>
      <c r="P914">
        <v>2</v>
      </c>
      <c r="Q914" t="b">
        <v>0</v>
      </c>
      <c r="R914" t="s">
        <v>8278</v>
      </c>
      <c r="S914" s="4">
        <f t="shared" si="70"/>
        <v>0.8571428571428571</v>
      </c>
      <c r="U914" t="str">
        <f t="shared" si="73"/>
        <v>music</v>
      </c>
      <c r="V914" t="str">
        <f t="shared" si="74"/>
        <v>jazz</v>
      </c>
    </row>
    <row r="915" spans="1:22" ht="60" x14ac:dyDescent="0.25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v>41034.139108796298</v>
      </c>
      <c r="K915">
        <v>1333596019</v>
      </c>
      <c r="L915">
        <f t="shared" si="71"/>
        <v>2012</v>
      </c>
      <c r="M915" t="str">
        <f t="shared" si="72"/>
        <v>Apr</v>
      </c>
      <c r="N915" s="13">
        <v>41004.139108796298</v>
      </c>
      <c r="O915" t="b">
        <v>0</v>
      </c>
      <c r="P915">
        <v>24</v>
      </c>
      <c r="Q915" t="b">
        <v>0</v>
      </c>
      <c r="R915" t="s">
        <v>8278</v>
      </c>
      <c r="S915" s="4">
        <f t="shared" si="70"/>
        <v>6.6066666666666665</v>
      </c>
      <c r="U915" t="str">
        <f t="shared" si="73"/>
        <v>music</v>
      </c>
      <c r="V915" t="str">
        <f t="shared" si="74"/>
        <v>jazz</v>
      </c>
    </row>
    <row r="916" spans="1:22" ht="45" x14ac:dyDescent="0.25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v>41146.763275462967</v>
      </c>
      <c r="K916">
        <v>1343326747</v>
      </c>
      <c r="L916">
        <f t="shared" si="71"/>
        <v>2012</v>
      </c>
      <c r="M916" t="str">
        <f t="shared" si="72"/>
        <v>Jul</v>
      </c>
      <c r="N916" s="13">
        <v>41116.763275462967</v>
      </c>
      <c r="O916" t="b">
        <v>0</v>
      </c>
      <c r="P916">
        <v>0</v>
      </c>
      <c r="Q916" t="b">
        <v>0</v>
      </c>
      <c r="R916" t="s">
        <v>8278</v>
      </c>
      <c r="S916" s="4">
        <f t="shared" si="70"/>
        <v>0</v>
      </c>
      <c r="U916" t="str">
        <f t="shared" si="73"/>
        <v>music</v>
      </c>
      <c r="V916" t="str">
        <f t="shared" si="74"/>
        <v>jazz</v>
      </c>
    </row>
    <row r="917" spans="1:22" ht="45" x14ac:dyDescent="0.25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v>40969.207638888889</v>
      </c>
      <c r="K917">
        <v>1327853914</v>
      </c>
      <c r="L917">
        <f t="shared" si="71"/>
        <v>2012</v>
      </c>
      <c r="M917" t="str">
        <f t="shared" si="72"/>
        <v>Jan</v>
      </c>
      <c r="N917" s="13">
        <v>40937.679560185185</v>
      </c>
      <c r="O917" t="b">
        <v>0</v>
      </c>
      <c r="P917">
        <v>9</v>
      </c>
      <c r="Q917" t="b">
        <v>0</v>
      </c>
      <c r="R917" t="s">
        <v>8278</v>
      </c>
      <c r="S917" s="4">
        <f t="shared" si="70"/>
        <v>5.7692307692307692</v>
      </c>
      <c r="U917" t="str">
        <f t="shared" si="73"/>
        <v>music</v>
      </c>
      <c r="V917" t="str">
        <f t="shared" si="74"/>
        <v>jazz</v>
      </c>
    </row>
    <row r="918" spans="1:22" ht="45" x14ac:dyDescent="0.25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v>40473.208333333336</v>
      </c>
      <c r="K918">
        <v>1284409734</v>
      </c>
      <c r="L918">
        <f t="shared" si="71"/>
        <v>2010</v>
      </c>
      <c r="M918" t="str">
        <f t="shared" si="72"/>
        <v>Sep</v>
      </c>
      <c r="N918" s="13">
        <v>40434.853402777779</v>
      </c>
      <c r="O918" t="b">
        <v>0</v>
      </c>
      <c r="P918">
        <v>0</v>
      </c>
      <c r="Q918" t="b">
        <v>0</v>
      </c>
      <c r="R918" t="s">
        <v>8278</v>
      </c>
      <c r="S918" s="4">
        <f t="shared" si="70"/>
        <v>0</v>
      </c>
      <c r="U918" t="str">
        <f t="shared" si="73"/>
        <v>music</v>
      </c>
      <c r="V918" t="str">
        <f t="shared" si="74"/>
        <v>jazz</v>
      </c>
    </row>
    <row r="919" spans="1:22" ht="60" x14ac:dyDescent="0.25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v>41834.104166666664</v>
      </c>
      <c r="K919">
        <v>1402612730</v>
      </c>
      <c r="L919">
        <f t="shared" si="71"/>
        <v>2014</v>
      </c>
      <c r="M919" t="str">
        <f t="shared" si="72"/>
        <v>Jun</v>
      </c>
      <c r="N919" s="13">
        <v>41802.94363425926</v>
      </c>
      <c r="O919" t="b">
        <v>0</v>
      </c>
      <c r="P919">
        <v>1</v>
      </c>
      <c r="Q919" t="b">
        <v>0</v>
      </c>
      <c r="R919" t="s">
        <v>8278</v>
      </c>
      <c r="S919" s="4">
        <f t="shared" si="70"/>
        <v>0.6</v>
      </c>
      <c r="U919" t="str">
        <f t="shared" si="73"/>
        <v>music</v>
      </c>
      <c r="V919" t="str">
        <f t="shared" si="74"/>
        <v>jazz</v>
      </c>
    </row>
    <row r="920" spans="1:22" ht="60" x14ac:dyDescent="0.25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v>41974.957881944443</v>
      </c>
      <c r="K920">
        <v>1414879161</v>
      </c>
      <c r="L920">
        <f t="shared" si="71"/>
        <v>2014</v>
      </c>
      <c r="M920" t="str">
        <f t="shared" si="72"/>
        <v>Nov</v>
      </c>
      <c r="N920" s="13">
        <v>41944.916215277779</v>
      </c>
      <c r="O920" t="b">
        <v>0</v>
      </c>
      <c r="P920">
        <v>10</v>
      </c>
      <c r="Q920" t="b">
        <v>0</v>
      </c>
      <c r="R920" t="s">
        <v>8278</v>
      </c>
      <c r="S920" s="4">
        <f t="shared" si="70"/>
        <v>5.0256410256410255</v>
      </c>
      <c r="U920" t="str">
        <f t="shared" si="73"/>
        <v>music</v>
      </c>
      <c r="V920" t="str">
        <f t="shared" si="74"/>
        <v>jazz</v>
      </c>
    </row>
    <row r="921" spans="1:22" x14ac:dyDescent="0.25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v>41262.641724537039</v>
      </c>
      <c r="K921">
        <v>1352906645</v>
      </c>
      <c r="L921">
        <f t="shared" si="71"/>
        <v>2012</v>
      </c>
      <c r="M921" t="str">
        <f t="shared" si="72"/>
        <v>Nov</v>
      </c>
      <c r="N921" s="13">
        <v>41227.641724537039</v>
      </c>
      <c r="O921" t="b">
        <v>0</v>
      </c>
      <c r="P921">
        <v>1</v>
      </c>
      <c r="Q921" t="b">
        <v>0</v>
      </c>
      <c r="R921" t="s">
        <v>8278</v>
      </c>
      <c r="S921" s="4">
        <f t="shared" si="70"/>
        <v>0.5</v>
      </c>
      <c r="U921" t="str">
        <f t="shared" si="73"/>
        <v>music</v>
      </c>
      <c r="V921" t="str">
        <f t="shared" si="74"/>
        <v>jazz</v>
      </c>
    </row>
    <row r="922" spans="1:22" ht="45" x14ac:dyDescent="0.25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v>41592.713217592594</v>
      </c>
      <c r="K922">
        <v>1381853222</v>
      </c>
      <c r="L922">
        <f t="shared" si="71"/>
        <v>2013</v>
      </c>
      <c r="M922" t="str">
        <f t="shared" si="72"/>
        <v>Oct</v>
      </c>
      <c r="N922" s="13">
        <v>41562.67155092593</v>
      </c>
      <c r="O922" t="b">
        <v>0</v>
      </c>
      <c r="P922">
        <v>0</v>
      </c>
      <c r="Q922" t="b">
        <v>0</v>
      </c>
      <c r="R922" t="s">
        <v>8278</v>
      </c>
      <c r="S922" s="4">
        <f t="shared" si="70"/>
        <v>0</v>
      </c>
      <c r="U922" t="str">
        <f t="shared" si="73"/>
        <v>music</v>
      </c>
      <c r="V922" t="str">
        <f t="shared" si="74"/>
        <v>jazz</v>
      </c>
    </row>
    <row r="923" spans="1:22" ht="60" x14ac:dyDescent="0.25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v>40889.212685185186</v>
      </c>
      <c r="K923">
        <v>1320033976</v>
      </c>
      <c r="L923">
        <f t="shared" si="71"/>
        <v>2011</v>
      </c>
      <c r="M923" t="str">
        <f t="shared" si="72"/>
        <v>Oct</v>
      </c>
      <c r="N923" s="13">
        <v>40847.171018518515</v>
      </c>
      <c r="O923" t="b">
        <v>0</v>
      </c>
      <c r="P923">
        <v>20</v>
      </c>
      <c r="Q923" t="b">
        <v>0</v>
      </c>
      <c r="R923" t="s">
        <v>8278</v>
      </c>
      <c r="S923" s="4">
        <f t="shared" si="70"/>
        <v>30.9</v>
      </c>
      <c r="U923" t="str">
        <f t="shared" si="73"/>
        <v>music</v>
      </c>
      <c r="V923" t="str">
        <f t="shared" si="74"/>
        <v>jazz</v>
      </c>
    </row>
    <row r="924" spans="1:22" ht="45" x14ac:dyDescent="0.25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v>41913.530011574076</v>
      </c>
      <c r="K924">
        <v>1409143393</v>
      </c>
      <c r="L924">
        <f t="shared" si="71"/>
        <v>2014</v>
      </c>
      <c r="M924" t="str">
        <f t="shared" si="72"/>
        <v>Aug</v>
      </c>
      <c r="N924" s="13">
        <v>41878.530011574076</v>
      </c>
      <c r="O924" t="b">
        <v>0</v>
      </c>
      <c r="P924">
        <v>30</v>
      </c>
      <c r="Q924" t="b">
        <v>0</v>
      </c>
      <c r="R924" t="s">
        <v>8278</v>
      </c>
      <c r="S924" s="4">
        <f t="shared" si="70"/>
        <v>21.037037037037038</v>
      </c>
      <c r="U924" t="str">
        <f t="shared" si="73"/>
        <v>music</v>
      </c>
      <c r="V924" t="str">
        <f t="shared" si="74"/>
        <v>jazz</v>
      </c>
    </row>
    <row r="925" spans="1:22" ht="60" x14ac:dyDescent="0.25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v>41965.001423611116</v>
      </c>
      <c r="K925">
        <v>1414018923</v>
      </c>
      <c r="L925">
        <f t="shared" si="71"/>
        <v>2014</v>
      </c>
      <c r="M925" t="str">
        <f t="shared" si="72"/>
        <v>Oct</v>
      </c>
      <c r="N925" s="13">
        <v>41934.959756944445</v>
      </c>
      <c r="O925" t="b">
        <v>0</v>
      </c>
      <c r="P925">
        <v>6</v>
      </c>
      <c r="Q925" t="b">
        <v>0</v>
      </c>
      <c r="R925" t="s">
        <v>8278</v>
      </c>
      <c r="S925" s="4">
        <f t="shared" si="70"/>
        <v>2.2000000000000002</v>
      </c>
      <c r="U925" t="str">
        <f t="shared" si="73"/>
        <v>music</v>
      </c>
      <c r="V925" t="str">
        <f t="shared" si="74"/>
        <v>jazz</v>
      </c>
    </row>
    <row r="926" spans="1:22" ht="60" x14ac:dyDescent="0.25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v>41318.942928240744</v>
      </c>
      <c r="K926">
        <v>1358203069</v>
      </c>
      <c r="L926">
        <f t="shared" si="71"/>
        <v>2013</v>
      </c>
      <c r="M926" t="str">
        <f t="shared" si="72"/>
        <v>Jan</v>
      </c>
      <c r="N926" s="13">
        <v>41288.942928240744</v>
      </c>
      <c r="O926" t="b">
        <v>0</v>
      </c>
      <c r="P926">
        <v>15</v>
      </c>
      <c r="Q926" t="b">
        <v>0</v>
      </c>
      <c r="R926" t="s">
        <v>8278</v>
      </c>
      <c r="S926" s="4">
        <f t="shared" si="70"/>
        <v>10.9</v>
      </c>
      <c r="U926" t="str">
        <f t="shared" si="73"/>
        <v>music</v>
      </c>
      <c r="V926" t="str">
        <f t="shared" si="74"/>
        <v>jazz</v>
      </c>
    </row>
    <row r="927" spans="1:22" ht="45" x14ac:dyDescent="0.25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v>41605.922581018516</v>
      </c>
      <c r="K927">
        <v>1382994511</v>
      </c>
      <c r="L927">
        <f t="shared" si="71"/>
        <v>2013</v>
      </c>
      <c r="M927" t="str">
        <f t="shared" si="72"/>
        <v>Oct</v>
      </c>
      <c r="N927" s="13">
        <v>41575.880914351852</v>
      </c>
      <c r="O927" t="b">
        <v>0</v>
      </c>
      <c r="P927">
        <v>5</v>
      </c>
      <c r="Q927" t="b">
        <v>0</v>
      </c>
      <c r="R927" t="s">
        <v>8278</v>
      </c>
      <c r="S927" s="4">
        <f t="shared" si="70"/>
        <v>2.6666666666666665</v>
      </c>
      <c r="U927" t="str">
        <f t="shared" si="73"/>
        <v>music</v>
      </c>
      <c r="V927" t="str">
        <f t="shared" si="74"/>
        <v>jazz</v>
      </c>
    </row>
    <row r="928" spans="1:22" ht="60" x14ac:dyDescent="0.25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v>40367.944444444445</v>
      </c>
      <c r="K928">
        <v>1276043330</v>
      </c>
      <c r="L928">
        <f t="shared" si="71"/>
        <v>2010</v>
      </c>
      <c r="M928" t="str">
        <f t="shared" si="72"/>
        <v>Jun</v>
      </c>
      <c r="N928" s="13">
        <v>40338.02002314815</v>
      </c>
      <c r="O928" t="b">
        <v>0</v>
      </c>
      <c r="P928">
        <v>0</v>
      </c>
      <c r="Q928" t="b">
        <v>0</v>
      </c>
      <c r="R928" t="s">
        <v>8278</v>
      </c>
      <c r="S928" s="4">
        <f t="shared" si="70"/>
        <v>0</v>
      </c>
      <c r="U928" t="str">
        <f t="shared" si="73"/>
        <v>music</v>
      </c>
      <c r="V928" t="str">
        <f t="shared" si="74"/>
        <v>jazz</v>
      </c>
    </row>
    <row r="929" spans="1:22" ht="30" x14ac:dyDescent="0.25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v>41043.822858796295</v>
      </c>
      <c r="K929">
        <v>1334432695</v>
      </c>
      <c r="L929">
        <f t="shared" si="71"/>
        <v>2012</v>
      </c>
      <c r="M929" t="str">
        <f t="shared" si="72"/>
        <v>Apr</v>
      </c>
      <c r="N929" s="13">
        <v>41013.822858796295</v>
      </c>
      <c r="O929" t="b">
        <v>0</v>
      </c>
      <c r="P929">
        <v>0</v>
      </c>
      <c r="Q929" t="b">
        <v>0</v>
      </c>
      <c r="R929" t="s">
        <v>8278</v>
      </c>
      <c r="S929" s="4">
        <f t="shared" si="70"/>
        <v>0</v>
      </c>
      <c r="U929" t="str">
        <f t="shared" si="73"/>
        <v>music</v>
      </c>
      <c r="V929" t="str">
        <f t="shared" si="74"/>
        <v>jazz</v>
      </c>
    </row>
    <row r="930" spans="1:22" ht="45" x14ac:dyDescent="0.25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v>41231</v>
      </c>
      <c r="K930">
        <v>1348864913</v>
      </c>
      <c r="L930">
        <f t="shared" si="71"/>
        <v>2012</v>
      </c>
      <c r="M930" t="str">
        <f t="shared" si="72"/>
        <v>Sep</v>
      </c>
      <c r="N930" s="13">
        <v>41180.86241898148</v>
      </c>
      <c r="O930" t="b">
        <v>0</v>
      </c>
      <c r="P930">
        <v>28</v>
      </c>
      <c r="Q930" t="b">
        <v>0</v>
      </c>
      <c r="R930" t="s">
        <v>8278</v>
      </c>
      <c r="S930" s="4">
        <f t="shared" si="70"/>
        <v>10.862068965517242</v>
      </c>
      <c r="U930" t="str">
        <f t="shared" si="73"/>
        <v>music</v>
      </c>
      <c r="V930" t="str">
        <f t="shared" si="74"/>
        <v>jazz</v>
      </c>
    </row>
    <row r="931" spans="1:22" ht="45" x14ac:dyDescent="0.25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v>41008.196400462963</v>
      </c>
      <c r="K931">
        <v>1331358169</v>
      </c>
      <c r="L931">
        <f t="shared" si="71"/>
        <v>2012</v>
      </c>
      <c r="M931" t="str">
        <f t="shared" si="72"/>
        <v>Mar</v>
      </c>
      <c r="N931" s="13">
        <v>40978.238067129627</v>
      </c>
      <c r="O931" t="b">
        <v>0</v>
      </c>
      <c r="P931">
        <v>0</v>
      </c>
      <c r="Q931" t="b">
        <v>0</v>
      </c>
      <c r="R931" t="s">
        <v>8278</v>
      </c>
      <c r="S931" s="4">
        <f t="shared" si="70"/>
        <v>0</v>
      </c>
      <c r="U931" t="str">
        <f t="shared" si="73"/>
        <v>music</v>
      </c>
      <c r="V931" t="str">
        <f t="shared" si="74"/>
        <v>jazz</v>
      </c>
    </row>
    <row r="932" spans="1:22" ht="60" x14ac:dyDescent="0.25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v>40354.897222222222</v>
      </c>
      <c r="K932">
        <v>1273874306</v>
      </c>
      <c r="L932">
        <f t="shared" si="71"/>
        <v>2010</v>
      </c>
      <c r="M932" t="str">
        <f t="shared" si="72"/>
        <v>May</v>
      </c>
      <c r="N932" s="13">
        <v>40312.915578703702</v>
      </c>
      <c r="O932" t="b">
        <v>0</v>
      </c>
      <c r="P932">
        <v>5</v>
      </c>
      <c r="Q932" t="b">
        <v>0</v>
      </c>
      <c r="R932" t="s">
        <v>8278</v>
      </c>
      <c r="S932" s="4">
        <f t="shared" si="70"/>
        <v>38.333333333333336</v>
      </c>
      <c r="U932" t="str">
        <f t="shared" si="73"/>
        <v>music</v>
      </c>
      <c r="V932" t="str">
        <f t="shared" si="74"/>
        <v>jazz</v>
      </c>
    </row>
    <row r="933" spans="1:22" ht="45" x14ac:dyDescent="0.25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v>41714.916666666664</v>
      </c>
      <c r="K933">
        <v>1392021502</v>
      </c>
      <c r="L933">
        <f t="shared" si="71"/>
        <v>2014</v>
      </c>
      <c r="M933" t="str">
        <f t="shared" si="72"/>
        <v>Feb</v>
      </c>
      <c r="N933" s="13">
        <v>41680.359976851854</v>
      </c>
      <c r="O933" t="b">
        <v>0</v>
      </c>
      <c r="P933">
        <v>7</v>
      </c>
      <c r="Q933" t="b">
        <v>0</v>
      </c>
      <c r="R933" t="s">
        <v>8278</v>
      </c>
      <c r="S933" s="4">
        <f t="shared" si="70"/>
        <v>6.55</v>
      </c>
      <c r="U933" t="str">
        <f t="shared" si="73"/>
        <v>music</v>
      </c>
      <c r="V933" t="str">
        <f t="shared" si="74"/>
        <v>jazz</v>
      </c>
    </row>
    <row r="934" spans="1:22" ht="45" x14ac:dyDescent="0.25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v>41355.927604166667</v>
      </c>
      <c r="K934">
        <v>1360106145</v>
      </c>
      <c r="L934">
        <f t="shared" si="71"/>
        <v>2013</v>
      </c>
      <c r="M934" t="str">
        <f t="shared" si="72"/>
        <v>Feb</v>
      </c>
      <c r="N934" s="13">
        <v>41310.969270833331</v>
      </c>
      <c r="O934" t="b">
        <v>0</v>
      </c>
      <c r="P934">
        <v>30</v>
      </c>
      <c r="Q934" t="b">
        <v>0</v>
      </c>
      <c r="R934" t="s">
        <v>8278</v>
      </c>
      <c r="S934" s="4">
        <f t="shared" si="70"/>
        <v>14.536842105263158</v>
      </c>
      <c r="U934" t="str">
        <f t="shared" si="73"/>
        <v>music</v>
      </c>
      <c r="V934" t="str">
        <f t="shared" si="74"/>
        <v>jazz</v>
      </c>
    </row>
    <row r="935" spans="1:22" ht="60" x14ac:dyDescent="0.25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v>41771.169085648151</v>
      </c>
      <c r="K935">
        <v>1394683409</v>
      </c>
      <c r="L935">
        <f t="shared" si="71"/>
        <v>2014</v>
      </c>
      <c r="M935" t="str">
        <f t="shared" si="72"/>
        <v>Mar</v>
      </c>
      <c r="N935" s="13">
        <v>41711.169085648151</v>
      </c>
      <c r="O935" t="b">
        <v>0</v>
      </c>
      <c r="P935">
        <v>2</v>
      </c>
      <c r="Q935" t="b">
        <v>0</v>
      </c>
      <c r="R935" t="s">
        <v>8278</v>
      </c>
      <c r="S935" s="4">
        <f t="shared" si="70"/>
        <v>6</v>
      </c>
      <c r="U935" t="str">
        <f t="shared" si="73"/>
        <v>music</v>
      </c>
      <c r="V935" t="str">
        <f t="shared" si="74"/>
        <v>jazz</v>
      </c>
    </row>
    <row r="936" spans="1:22" ht="60" x14ac:dyDescent="0.25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v>41763.25</v>
      </c>
      <c r="K936">
        <v>1396633284</v>
      </c>
      <c r="L936">
        <f t="shared" si="71"/>
        <v>2014</v>
      </c>
      <c r="M936" t="str">
        <f t="shared" si="72"/>
        <v>Apr</v>
      </c>
      <c r="N936" s="13">
        <v>41733.737083333333</v>
      </c>
      <c r="O936" t="b">
        <v>0</v>
      </c>
      <c r="P936">
        <v>30</v>
      </c>
      <c r="Q936" t="b">
        <v>0</v>
      </c>
      <c r="R936" t="s">
        <v>8278</v>
      </c>
      <c r="S936" s="4">
        <f t="shared" si="70"/>
        <v>30.4</v>
      </c>
      <c r="U936" t="str">
        <f t="shared" si="73"/>
        <v>music</v>
      </c>
      <c r="V936" t="str">
        <f t="shared" si="74"/>
        <v>jazz</v>
      </c>
    </row>
    <row r="937" spans="1:22" ht="60" x14ac:dyDescent="0.25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v>42398.333668981482</v>
      </c>
      <c r="K937">
        <v>1451462429</v>
      </c>
      <c r="L937">
        <f t="shared" si="71"/>
        <v>2015</v>
      </c>
      <c r="M937" t="str">
        <f t="shared" si="72"/>
        <v>Dec</v>
      </c>
      <c r="N937" s="13">
        <v>42368.333668981482</v>
      </c>
      <c r="O937" t="b">
        <v>0</v>
      </c>
      <c r="P937">
        <v>2</v>
      </c>
      <c r="Q937" t="b">
        <v>0</v>
      </c>
      <c r="R937" t="s">
        <v>8278</v>
      </c>
      <c r="S937" s="4">
        <f t="shared" si="70"/>
        <v>1.4285714285714286</v>
      </c>
      <c r="U937" t="str">
        <f t="shared" si="73"/>
        <v>music</v>
      </c>
      <c r="V937" t="str">
        <f t="shared" si="74"/>
        <v>jazz</v>
      </c>
    </row>
    <row r="938" spans="1:22" ht="45" x14ac:dyDescent="0.25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v>40926.833333333336</v>
      </c>
      <c r="K938">
        <v>1323131689</v>
      </c>
      <c r="L938">
        <f t="shared" si="71"/>
        <v>2011</v>
      </c>
      <c r="M938" t="str">
        <f t="shared" si="72"/>
        <v>Dec</v>
      </c>
      <c r="N938" s="13">
        <v>40883.024178240739</v>
      </c>
      <c r="O938" t="b">
        <v>0</v>
      </c>
      <c r="P938">
        <v>0</v>
      </c>
      <c r="Q938" t="b">
        <v>0</v>
      </c>
      <c r="R938" t="s">
        <v>8278</v>
      </c>
      <c r="S938" s="4">
        <f t="shared" si="70"/>
        <v>0</v>
      </c>
      <c r="U938" t="str">
        <f t="shared" si="73"/>
        <v>music</v>
      </c>
      <c r="V938" t="str">
        <f t="shared" si="74"/>
        <v>jazz</v>
      </c>
    </row>
    <row r="939" spans="1:22" ht="45" x14ac:dyDescent="0.25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v>41581.839780092596</v>
      </c>
      <c r="K939">
        <v>1380913757</v>
      </c>
      <c r="L939">
        <f t="shared" si="71"/>
        <v>2013</v>
      </c>
      <c r="M939" t="str">
        <f t="shared" si="72"/>
        <v>Oct</v>
      </c>
      <c r="N939" s="13">
        <v>41551.798113425924</v>
      </c>
      <c r="O939" t="b">
        <v>0</v>
      </c>
      <c r="P939">
        <v>2</v>
      </c>
      <c r="Q939" t="b">
        <v>0</v>
      </c>
      <c r="R939" t="s">
        <v>8278</v>
      </c>
      <c r="S939" s="4">
        <f t="shared" si="70"/>
        <v>1.1428571428571428</v>
      </c>
      <c r="U939" t="str">
        <f t="shared" si="73"/>
        <v>music</v>
      </c>
      <c r="V939" t="str">
        <f t="shared" si="74"/>
        <v>jazz</v>
      </c>
    </row>
    <row r="940" spans="1:22" ht="45" x14ac:dyDescent="0.25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v>41154.479722222226</v>
      </c>
      <c r="K940">
        <v>1343993448</v>
      </c>
      <c r="L940">
        <f t="shared" si="71"/>
        <v>2012</v>
      </c>
      <c r="M940" t="str">
        <f t="shared" si="72"/>
        <v>Aug</v>
      </c>
      <c r="N940" s="13">
        <v>41124.479722222226</v>
      </c>
      <c r="O940" t="b">
        <v>0</v>
      </c>
      <c r="P940">
        <v>1</v>
      </c>
      <c r="Q940" t="b">
        <v>0</v>
      </c>
      <c r="R940" t="s">
        <v>8278</v>
      </c>
      <c r="S940" s="4">
        <f t="shared" si="70"/>
        <v>0.35714285714285715</v>
      </c>
      <c r="U940" t="str">
        <f t="shared" si="73"/>
        <v>music</v>
      </c>
      <c r="V940" t="str">
        <f t="shared" si="74"/>
        <v>jazz</v>
      </c>
    </row>
    <row r="941" spans="1:22" ht="60" x14ac:dyDescent="0.25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v>41455.831944444442</v>
      </c>
      <c r="K941">
        <v>1369246738</v>
      </c>
      <c r="L941">
        <f t="shared" si="71"/>
        <v>2013</v>
      </c>
      <c r="M941" t="str">
        <f t="shared" si="72"/>
        <v>May</v>
      </c>
      <c r="N941" s="13">
        <v>41416.763171296298</v>
      </c>
      <c r="O941" t="b">
        <v>0</v>
      </c>
      <c r="P941">
        <v>2</v>
      </c>
      <c r="Q941" t="b">
        <v>0</v>
      </c>
      <c r="R941" t="s">
        <v>8278</v>
      </c>
      <c r="S941" s="4">
        <f t="shared" si="70"/>
        <v>1.4545454545454546</v>
      </c>
      <c r="U941" t="str">
        <f t="shared" si="73"/>
        <v>music</v>
      </c>
      <c r="V941" t="str">
        <f t="shared" si="74"/>
        <v>jazz</v>
      </c>
    </row>
    <row r="942" spans="1:22" ht="45" x14ac:dyDescent="0.25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v>42227.008402777778</v>
      </c>
      <c r="K942">
        <v>1435363926</v>
      </c>
      <c r="L942">
        <f t="shared" si="71"/>
        <v>2015</v>
      </c>
      <c r="M942" t="str">
        <f t="shared" si="72"/>
        <v>Jun</v>
      </c>
      <c r="N942" s="13">
        <v>42182.008402777778</v>
      </c>
      <c r="O942" t="b">
        <v>0</v>
      </c>
      <c r="P942">
        <v>14</v>
      </c>
      <c r="Q942" t="b">
        <v>0</v>
      </c>
      <c r="R942" t="s">
        <v>8273</v>
      </c>
      <c r="S942" s="4">
        <f t="shared" si="70"/>
        <v>17.155555555555555</v>
      </c>
      <c r="U942" t="str">
        <f t="shared" si="73"/>
        <v>technology</v>
      </c>
      <c r="V942" t="str">
        <f t="shared" si="74"/>
        <v>wearables</v>
      </c>
    </row>
    <row r="943" spans="1:22" ht="60" x14ac:dyDescent="0.25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v>42776.096585648149</v>
      </c>
      <c r="K943">
        <v>1484101145</v>
      </c>
      <c r="L943">
        <f t="shared" si="71"/>
        <v>2017</v>
      </c>
      <c r="M943" t="str">
        <f t="shared" si="72"/>
        <v>Jan</v>
      </c>
      <c r="N943" s="13">
        <v>42746.096585648149</v>
      </c>
      <c r="O943" t="b">
        <v>0</v>
      </c>
      <c r="P943">
        <v>31</v>
      </c>
      <c r="Q943" t="b">
        <v>0</v>
      </c>
      <c r="R943" t="s">
        <v>8273</v>
      </c>
      <c r="S943" s="4">
        <f t="shared" si="70"/>
        <v>2.3220000000000001</v>
      </c>
      <c r="U943" t="str">
        <f t="shared" si="73"/>
        <v>technology</v>
      </c>
      <c r="V943" t="str">
        <f t="shared" si="74"/>
        <v>wearables</v>
      </c>
    </row>
    <row r="944" spans="1:22" ht="60" x14ac:dyDescent="0.25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v>42418.843287037031</v>
      </c>
      <c r="K944">
        <v>1452716060</v>
      </c>
      <c r="L944">
        <f t="shared" si="71"/>
        <v>2016</v>
      </c>
      <c r="M944" t="str">
        <f t="shared" si="72"/>
        <v>Jan</v>
      </c>
      <c r="N944" s="13">
        <v>42382.843287037031</v>
      </c>
      <c r="O944" t="b">
        <v>0</v>
      </c>
      <c r="P944">
        <v>16</v>
      </c>
      <c r="Q944" t="b">
        <v>0</v>
      </c>
      <c r="R944" t="s">
        <v>8273</v>
      </c>
      <c r="S944" s="4">
        <f t="shared" si="70"/>
        <v>8.9066666666666663</v>
      </c>
      <c r="U944" t="str">
        <f t="shared" si="73"/>
        <v>technology</v>
      </c>
      <c r="V944" t="str">
        <f t="shared" si="74"/>
        <v>wearables</v>
      </c>
    </row>
    <row r="945" spans="1:22" ht="30" x14ac:dyDescent="0.25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v>42703.709548611107</v>
      </c>
      <c r="K945">
        <v>1477843305</v>
      </c>
      <c r="L945">
        <f t="shared" si="71"/>
        <v>2016</v>
      </c>
      <c r="M945" t="str">
        <f t="shared" si="72"/>
        <v>Oct</v>
      </c>
      <c r="N945" s="13">
        <v>42673.66788194445</v>
      </c>
      <c r="O945" t="b">
        <v>0</v>
      </c>
      <c r="P945">
        <v>12</v>
      </c>
      <c r="Q945" t="b">
        <v>0</v>
      </c>
      <c r="R945" t="s">
        <v>8273</v>
      </c>
      <c r="S945" s="4">
        <f t="shared" si="70"/>
        <v>9.6333333333333329</v>
      </c>
      <c r="U945" t="str">
        <f t="shared" si="73"/>
        <v>technology</v>
      </c>
      <c r="V945" t="str">
        <f t="shared" si="74"/>
        <v>wearables</v>
      </c>
    </row>
    <row r="946" spans="1:22" ht="45" x14ac:dyDescent="0.25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v>42478.583333333328</v>
      </c>
      <c r="K946">
        <v>1458050450</v>
      </c>
      <c r="L946">
        <f t="shared" si="71"/>
        <v>2016</v>
      </c>
      <c r="M946" t="str">
        <f t="shared" si="72"/>
        <v>Mar</v>
      </c>
      <c r="N946" s="13">
        <v>42444.583912037036</v>
      </c>
      <c r="O946" t="b">
        <v>0</v>
      </c>
      <c r="P946">
        <v>96</v>
      </c>
      <c r="Q946" t="b">
        <v>0</v>
      </c>
      <c r="R946" t="s">
        <v>8273</v>
      </c>
      <c r="S946" s="4">
        <f t="shared" si="70"/>
        <v>13.326000000000001</v>
      </c>
      <c r="U946" t="str">
        <f t="shared" si="73"/>
        <v>technology</v>
      </c>
      <c r="V946" t="str">
        <f t="shared" si="74"/>
        <v>wearables</v>
      </c>
    </row>
    <row r="947" spans="1:22" ht="45" x14ac:dyDescent="0.25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v>42784.999305555553</v>
      </c>
      <c r="K947">
        <v>1482958626</v>
      </c>
      <c r="L947">
        <f t="shared" si="71"/>
        <v>2016</v>
      </c>
      <c r="M947" t="str">
        <f t="shared" si="72"/>
        <v>Dec</v>
      </c>
      <c r="N947" s="13">
        <v>42732.872986111113</v>
      </c>
      <c r="O947" t="b">
        <v>0</v>
      </c>
      <c r="P947">
        <v>16</v>
      </c>
      <c r="Q947" t="b">
        <v>0</v>
      </c>
      <c r="R947" t="s">
        <v>8273</v>
      </c>
      <c r="S947" s="4">
        <f t="shared" si="70"/>
        <v>2.484</v>
      </c>
      <c r="U947" t="str">
        <f t="shared" si="73"/>
        <v>technology</v>
      </c>
      <c r="V947" t="str">
        <f t="shared" si="74"/>
        <v>wearables</v>
      </c>
    </row>
    <row r="948" spans="1:22" ht="45" x14ac:dyDescent="0.25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v>42622.750555555554</v>
      </c>
      <c r="K948">
        <v>1470852048</v>
      </c>
      <c r="L948">
        <f t="shared" si="71"/>
        <v>2016</v>
      </c>
      <c r="M948" t="str">
        <f t="shared" si="72"/>
        <v>Aug</v>
      </c>
      <c r="N948" s="13">
        <v>42592.750555555554</v>
      </c>
      <c r="O948" t="b">
        <v>0</v>
      </c>
      <c r="P948">
        <v>5</v>
      </c>
      <c r="Q948" t="b">
        <v>0</v>
      </c>
      <c r="R948" t="s">
        <v>8273</v>
      </c>
      <c r="S948" s="4">
        <f t="shared" si="70"/>
        <v>1.9066666666666667</v>
      </c>
      <c r="U948" t="str">
        <f t="shared" si="73"/>
        <v>technology</v>
      </c>
      <c r="V948" t="str">
        <f t="shared" si="74"/>
        <v>wearables</v>
      </c>
    </row>
    <row r="949" spans="1:22" ht="60" x14ac:dyDescent="0.25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v>42551.781319444446</v>
      </c>
      <c r="K949">
        <v>1462128306</v>
      </c>
      <c r="L949">
        <f t="shared" si="71"/>
        <v>2016</v>
      </c>
      <c r="M949" t="str">
        <f t="shared" si="72"/>
        <v>May</v>
      </c>
      <c r="N949" s="13">
        <v>42491.781319444446</v>
      </c>
      <c r="O949" t="b">
        <v>0</v>
      </c>
      <c r="P949">
        <v>0</v>
      </c>
      <c r="Q949" t="b">
        <v>0</v>
      </c>
      <c r="R949" t="s">
        <v>8273</v>
      </c>
      <c r="S949" s="4">
        <f t="shared" si="70"/>
        <v>0</v>
      </c>
      <c r="U949" t="str">
        <f t="shared" si="73"/>
        <v>technology</v>
      </c>
      <c r="V949" t="str">
        <f t="shared" si="74"/>
        <v>wearables</v>
      </c>
    </row>
    <row r="950" spans="1:22" ht="60" x14ac:dyDescent="0.25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v>42441.828287037039</v>
      </c>
      <c r="K950">
        <v>1455220364</v>
      </c>
      <c r="L950">
        <f t="shared" si="71"/>
        <v>2016</v>
      </c>
      <c r="M950" t="str">
        <f t="shared" si="72"/>
        <v>Feb</v>
      </c>
      <c r="N950" s="13">
        <v>42411.828287037039</v>
      </c>
      <c r="O950" t="b">
        <v>0</v>
      </c>
      <c r="P950">
        <v>8</v>
      </c>
      <c r="Q950" t="b">
        <v>0</v>
      </c>
      <c r="R950" t="s">
        <v>8273</v>
      </c>
      <c r="S950" s="4">
        <f t="shared" si="70"/>
        <v>12</v>
      </c>
      <c r="U950" t="str">
        <f t="shared" si="73"/>
        <v>technology</v>
      </c>
      <c r="V950" t="str">
        <f t="shared" si="74"/>
        <v>wearables</v>
      </c>
    </row>
    <row r="951" spans="1:22" ht="45" x14ac:dyDescent="0.25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v>42421.043703703705</v>
      </c>
      <c r="K951">
        <v>1450832576</v>
      </c>
      <c r="L951">
        <f t="shared" si="71"/>
        <v>2015</v>
      </c>
      <c r="M951" t="str">
        <f t="shared" si="72"/>
        <v>Dec</v>
      </c>
      <c r="N951" s="13">
        <v>42361.043703703705</v>
      </c>
      <c r="O951" t="b">
        <v>0</v>
      </c>
      <c r="P951">
        <v>7</v>
      </c>
      <c r="Q951" t="b">
        <v>0</v>
      </c>
      <c r="R951" t="s">
        <v>8273</v>
      </c>
      <c r="S951" s="4">
        <f t="shared" si="70"/>
        <v>1.365</v>
      </c>
      <c r="U951" t="str">
        <f t="shared" si="73"/>
        <v>technology</v>
      </c>
      <c r="V951" t="str">
        <f t="shared" si="74"/>
        <v>wearables</v>
      </c>
    </row>
    <row r="952" spans="1:22" ht="45" x14ac:dyDescent="0.25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v>42386.750706018516</v>
      </c>
      <c r="K952">
        <v>1450461661</v>
      </c>
      <c r="L952">
        <f t="shared" si="71"/>
        <v>2015</v>
      </c>
      <c r="M952" t="str">
        <f t="shared" si="72"/>
        <v>Dec</v>
      </c>
      <c r="N952" s="13">
        <v>42356.750706018516</v>
      </c>
      <c r="O952" t="b">
        <v>0</v>
      </c>
      <c r="P952">
        <v>24</v>
      </c>
      <c r="Q952" t="b">
        <v>0</v>
      </c>
      <c r="R952" t="s">
        <v>8273</v>
      </c>
      <c r="S952" s="4">
        <f t="shared" si="70"/>
        <v>28.04</v>
      </c>
      <c r="U952" t="str">
        <f t="shared" si="73"/>
        <v>technology</v>
      </c>
      <c r="V952" t="str">
        <f t="shared" si="74"/>
        <v>wearables</v>
      </c>
    </row>
    <row r="953" spans="1:22" x14ac:dyDescent="0.25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v>42525.653611111105</v>
      </c>
      <c r="K953">
        <v>1461166872</v>
      </c>
      <c r="L953">
        <f t="shared" si="71"/>
        <v>2016</v>
      </c>
      <c r="M953" t="str">
        <f t="shared" si="72"/>
        <v>Apr</v>
      </c>
      <c r="N953" s="13">
        <v>42480.653611111105</v>
      </c>
      <c r="O953" t="b">
        <v>0</v>
      </c>
      <c r="P953">
        <v>121</v>
      </c>
      <c r="Q953" t="b">
        <v>0</v>
      </c>
      <c r="R953" t="s">
        <v>8273</v>
      </c>
      <c r="S953" s="4">
        <f t="shared" si="70"/>
        <v>38.39</v>
      </c>
      <c r="U953" t="str">
        <f t="shared" si="73"/>
        <v>technology</v>
      </c>
      <c r="V953" t="str">
        <f t="shared" si="74"/>
        <v>wearables</v>
      </c>
    </row>
    <row r="954" spans="1:22" ht="30" x14ac:dyDescent="0.25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v>42692.655231481483</v>
      </c>
      <c r="K954">
        <v>1476888212</v>
      </c>
      <c r="L954">
        <f t="shared" si="71"/>
        <v>2016</v>
      </c>
      <c r="M954" t="str">
        <f t="shared" si="72"/>
        <v>Oct</v>
      </c>
      <c r="N954" s="13">
        <v>42662.613564814819</v>
      </c>
      <c r="O954" t="b">
        <v>0</v>
      </c>
      <c r="P954">
        <v>196</v>
      </c>
      <c r="Q954" t="b">
        <v>0</v>
      </c>
      <c r="R954" t="s">
        <v>8273</v>
      </c>
      <c r="S954" s="4">
        <f t="shared" si="70"/>
        <v>39.942857142857143</v>
      </c>
      <c r="U954" t="str">
        <f t="shared" si="73"/>
        <v>technology</v>
      </c>
      <c r="V954" t="str">
        <f t="shared" si="74"/>
        <v>wearables</v>
      </c>
    </row>
    <row r="955" spans="1:22" ht="45" x14ac:dyDescent="0.25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v>42029.164340277777</v>
      </c>
      <c r="K955">
        <v>1419566199</v>
      </c>
      <c r="L955">
        <f t="shared" si="71"/>
        <v>2014</v>
      </c>
      <c r="M955" t="str">
        <f t="shared" si="72"/>
        <v>Dec</v>
      </c>
      <c r="N955" s="13">
        <v>41999.164340277777</v>
      </c>
      <c r="O955" t="b">
        <v>0</v>
      </c>
      <c r="P955">
        <v>5</v>
      </c>
      <c r="Q955" t="b">
        <v>0</v>
      </c>
      <c r="R955" t="s">
        <v>8273</v>
      </c>
      <c r="S955" s="4">
        <f t="shared" si="70"/>
        <v>0.84</v>
      </c>
      <c r="U955" t="str">
        <f t="shared" si="73"/>
        <v>technology</v>
      </c>
      <c r="V955" t="str">
        <f t="shared" si="74"/>
        <v>wearables</v>
      </c>
    </row>
    <row r="956" spans="1:22" ht="45" x14ac:dyDescent="0.25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v>42236.833784722221</v>
      </c>
      <c r="K956">
        <v>1436472039</v>
      </c>
      <c r="L956">
        <f t="shared" si="71"/>
        <v>2015</v>
      </c>
      <c r="M956" t="str">
        <f t="shared" si="72"/>
        <v>Jul</v>
      </c>
      <c r="N956" s="13">
        <v>42194.833784722221</v>
      </c>
      <c r="O956" t="b">
        <v>0</v>
      </c>
      <c r="P956">
        <v>73</v>
      </c>
      <c r="Q956" t="b">
        <v>0</v>
      </c>
      <c r="R956" t="s">
        <v>8273</v>
      </c>
      <c r="S956" s="4">
        <f t="shared" si="70"/>
        <v>43.406666666666666</v>
      </c>
      <c r="U956" t="str">
        <f t="shared" si="73"/>
        <v>technology</v>
      </c>
      <c r="V956" t="str">
        <f t="shared" si="74"/>
        <v>wearables</v>
      </c>
    </row>
    <row r="957" spans="1:22" ht="45" x14ac:dyDescent="0.25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v>42626.295138888891</v>
      </c>
      <c r="K957">
        <v>1470294300</v>
      </c>
      <c r="L957">
        <f t="shared" si="71"/>
        <v>2016</v>
      </c>
      <c r="M957" t="str">
        <f t="shared" si="72"/>
        <v>Aug</v>
      </c>
      <c r="N957" s="13">
        <v>42586.295138888891</v>
      </c>
      <c r="O957" t="b">
        <v>0</v>
      </c>
      <c r="P957">
        <v>93</v>
      </c>
      <c r="Q957" t="b">
        <v>0</v>
      </c>
      <c r="R957" t="s">
        <v>8273</v>
      </c>
      <c r="S957" s="4">
        <f t="shared" si="70"/>
        <v>5.6613333333333333</v>
      </c>
      <c r="U957" t="str">
        <f t="shared" si="73"/>
        <v>technology</v>
      </c>
      <c r="V957" t="str">
        <f t="shared" si="74"/>
        <v>wearables</v>
      </c>
    </row>
    <row r="958" spans="1:22" ht="60" x14ac:dyDescent="0.25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v>42120.872210648144</v>
      </c>
      <c r="K958">
        <v>1424901359</v>
      </c>
      <c r="L958">
        <f t="shared" si="71"/>
        <v>2015</v>
      </c>
      <c r="M958" t="str">
        <f t="shared" si="72"/>
        <v>Feb</v>
      </c>
      <c r="N958" s="13">
        <v>42060.913877314815</v>
      </c>
      <c r="O958" t="b">
        <v>0</v>
      </c>
      <c r="P958">
        <v>17</v>
      </c>
      <c r="Q958" t="b">
        <v>0</v>
      </c>
      <c r="R958" t="s">
        <v>8273</v>
      </c>
      <c r="S958" s="4">
        <f t="shared" si="70"/>
        <v>1.722</v>
      </c>
      <c r="U958" t="str">
        <f t="shared" si="73"/>
        <v>technology</v>
      </c>
      <c r="V958" t="str">
        <f t="shared" si="74"/>
        <v>wearables</v>
      </c>
    </row>
    <row r="959" spans="1:22" ht="30" x14ac:dyDescent="0.25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v>42691.594131944439</v>
      </c>
      <c r="K959">
        <v>1476710133</v>
      </c>
      <c r="L959">
        <f t="shared" si="71"/>
        <v>2016</v>
      </c>
      <c r="M959" t="str">
        <f t="shared" si="72"/>
        <v>Oct</v>
      </c>
      <c r="N959" s="13">
        <v>42660.552465277782</v>
      </c>
      <c r="O959" t="b">
        <v>0</v>
      </c>
      <c r="P959">
        <v>7</v>
      </c>
      <c r="Q959" t="b">
        <v>0</v>
      </c>
      <c r="R959" t="s">
        <v>8273</v>
      </c>
      <c r="S959" s="4">
        <f t="shared" si="70"/>
        <v>1.9416666666666667</v>
      </c>
      <c r="U959" t="str">
        <f t="shared" si="73"/>
        <v>technology</v>
      </c>
      <c r="V959" t="str">
        <f t="shared" si="74"/>
        <v>wearables</v>
      </c>
    </row>
    <row r="960" spans="1:22" ht="60" x14ac:dyDescent="0.25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v>42104.207638888889</v>
      </c>
      <c r="K960">
        <v>1426792563</v>
      </c>
      <c r="L960">
        <f t="shared" si="71"/>
        <v>2015</v>
      </c>
      <c r="M960" t="str">
        <f t="shared" si="72"/>
        <v>Mar</v>
      </c>
      <c r="N960" s="13">
        <v>42082.802812499998</v>
      </c>
      <c r="O960" t="b">
        <v>0</v>
      </c>
      <c r="P960">
        <v>17</v>
      </c>
      <c r="Q960" t="b">
        <v>0</v>
      </c>
      <c r="R960" t="s">
        <v>8273</v>
      </c>
      <c r="S960" s="4">
        <f t="shared" si="70"/>
        <v>11.328275684711329</v>
      </c>
      <c r="U960" t="str">
        <f t="shared" si="73"/>
        <v>technology</v>
      </c>
      <c r="V960" t="str">
        <f t="shared" si="74"/>
        <v>wearables</v>
      </c>
    </row>
    <row r="961" spans="1:22" ht="60" x14ac:dyDescent="0.25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v>42023.174363425926</v>
      </c>
      <c r="K961">
        <v>1419048665</v>
      </c>
      <c r="L961">
        <f t="shared" si="71"/>
        <v>2014</v>
      </c>
      <c r="M961" t="str">
        <f t="shared" si="72"/>
        <v>Dec</v>
      </c>
      <c r="N961" s="13">
        <v>41993.174363425926</v>
      </c>
      <c r="O961" t="b">
        <v>0</v>
      </c>
      <c r="P961">
        <v>171</v>
      </c>
      <c r="Q961" t="b">
        <v>0</v>
      </c>
      <c r="R961" t="s">
        <v>8273</v>
      </c>
      <c r="S961" s="4">
        <f t="shared" si="70"/>
        <v>38.86</v>
      </c>
      <c r="U961" t="str">
        <f t="shared" si="73"/>
        <v>technology</v>
      </c>
      <c r="V961" t="str">
        <f t="shared" si="74"/>
        <v>wearables</v>
      </c>
    </row>
    <row r="962" spans="1:22" ht="45" x14ac:dyDescent="0.25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v>42808.585127314815</v>
      </c>
      <c r="K962">
        <v>1485874955</v>
      </c>
      <c r="L962">
        <f t="shared" si="71"/>
        <v>2017</v>
      </c>
      <c r="M962" t="str">
        <f t="shared" si="72"/>
        <v>Jan</v>
      </c>
      <c r="N962" s="13">
        <v>42766.626793981486</v>
      </c>
      <c r="O962" t="b">
        <v>0</v>
      </c>
      <c r="P962">
        <v>188</v>
      </c>
      <c r="Q962" t="b">
        <v>0</v>
      </c>
      <c r="R962" t="s">
        <v>8273</v>
      </c>
      <c r="S962" s="4">
        <f t="shared" ref="S962:S1025" si="75">E962*100/D962</f>
        <v>46.100628930817614</v>
      </c>
      <c r="U962" t="str">
        <f t="shared" si="73"/>
        <v>technology</v>
      </c>
      <c r="V962" t="str">
        <f t="shared" si="74"/>
        <v>wearables</v>
      </c>
    </row>
    <row r="963" spans="1:22" ht="45" x14ac:dyDescent="0.25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v>42786.791666666672</v>
      </c>
      <c r="K963">
        <v>1483634335</v>
      </c>
      <c r="L963">
        <f t="shared" ref="L963:L1026" si="76">YEAR(N963)</f>
        <v>2017</v>
      </c>
      <c r="M963" t="str">
        <f t="shared" ref="M963:M1026" si="77">TEXT(N963, "MMM")</f>
        <v>Jan</v>
      </c>
      <c r="N963" s="13">
        <v>42740.693692129629</v>
      </c>
      <c r="O963" t="b">
        <v>0</v>
      </c>
      <c r="P963">
        <v>110</v>
      </c>
      <c r="Q963" t="b">
        <v>0</v>
      </c>
      <c r="R963" t="s">
        <v>8273</v>
      </c>
      <c r="S963" s="4">
        <f t="shared" si="75"/>
        <v>42.188421052631575</v>
      </c>
      <c r="U963" t="str">
        <f t="shared" ref="U963:U1026" si="78">LEFT(R963, SEARCH("/",R963,1)-1)</f>
        <v>technology</v>
      </c>
      <c r="V963" t="str">
        <f t="shared" ref="V963:V1026" si="79">RIGHT(R963,LEN(R963)-SEARCH("/",R963,SEARCH("/",R963,1)))</f>
        <v>wearables</v>
      </c>
    </row>
    <row r="964" spans="1:22" ht="60" x14ac:dyDescent="0.25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v>42411.712418981479</v>
      </c>
      <c r="K964">
        <v>1451927153</v>
      </c>
      <c r="L964">
        <f t="shared" si="76"/>
        <v>2016</v>
      </c>
      <c r="M964" t="str">
        <f t="shared" si="77"/>
        <v>Jan</v>
      </c>
      <c r="N964" s="13">
        <v>42373.712418981479</v>
      </c>
      <c r="O964" t="b">
        <v>0</v>
      </c>
      <c r="P964">
        <v>37</v>
      </c>
      <c r="Q964" t="b">
        <v>0</v>
      </c>
      <c r="R964" t="s">
        <v>8273</v>
      </c>
      <c r="S964" s="4">
        <f t="shared" si="75"/>
        <v>28.48</v>
      </c>
      <c r="U964" t="str">
        <f t="shared" si="78"/>
        <v>technology</v>
      </c>
      <c r="V964" t="str">
        <f t="shared" si="79"/>
        <v>wearables</v>
      </c>
    </row>
    <row r="965" spans="1:22" ht="30" x14ac:dyDescent="0.25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v>42660.635636574079</v>
      </c>
      <c r="K965">
        <v>1473693319</v>
      </c>
      <c r="L965">
        <f t="shared" si="76"/>
        <v>2016</v>
      </c>
      <c r="M965" t="str">
        <f t="shared" si="77"/>
        <v>Sep</v>
      </c>
      <c r="N965" s="13">
        <v>42625.635636574079</v>
      </c>
      <c r="O965" t="b">
        <v>0</v>
      </c>
      <c r="P965">
        <v>9</v>
      </c>
      <c r="Q965" t="b">
        <v>0</v>
      </c>
      <c r="R965" t="s">
        <v>8273</v>
      </c>
      <c r="S965" s="4">
        <f t="shared" si="75"/>
        <v>1.0771428571428572</v>
      </c>
      <c r="U965" t="str">
        <f t="shared" si="78"/>
        <v>technology</v>
      </c>
      <c r="V965" t="str">
        <f t="shared" si="79"/>
        <v>wearables</v>
      </c>
    </row>
    <row r="966" spans="1:22" ht="60" x14ac:dyDescent="0.25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v>42248.628692129627</v>
      </c>
      <c r="K966">
        <v>1437663919</v>
      </c>
      <c r="L966">
        <f t="shared" si="76"/>
        <v>2015</v>
      </c>
      <c r="M966" t="str">
        <f t="shared" si="77"/>
        <v>Jul</v>
      </c>
      <c r="N966" s="13">
        <v>42208.628692129627</v>
      </c>
      <c r="O966" t="b">
        <v>0</v>
      </c>
      <c r="P966">
        <v>29</v>
      </c>
      <c r="Q966" t="b">
        <v>0</v>
      </c>
      <c r="R966" t="s">
        <v>8273</v>
      </c>
      <c r="S966" s="4">
        <f t="shared" si="75"/>
        <v>0.79909090909090907</v>
      </c>
      <c r="U966" t="str">
        <f t="shared" si="78"/>
        <v>technology</v>
      </c>
      <c r="V966" t="str">
        <f t="shared" si="79"/>
        <v>wearables</v>
      </c>
    </row>
    <row r="967" spans="1:22" ht="60" x14ac:dyDescent="0.25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v>42669.165972222225</v>
      </c>
      <c r="K967">
        <v>1474676646</v>
      </c>
      <c r="L967">
        <f t="shared" si="76"/>
        <v>2016</v>
      </c>
      <c r="M967" t="str">
        <f t="shared" si="77"/>
        <v>Sep</v>
      </c>
      <c r="N967" s="13">
        <v>42637.016736111109</v>
      </c>
      <c r="O967" t="b">
        <v>0</v>
      </c>
      <c r="P967">
        <v>6</v>
      </c>
      <c r="Q967" t="b">
        <v>0</v>
      </c>
      <c r="R967" t="s">
        <v>8273</v>
      </c>
      <c r="S967" s="4">
        <f t="shared" si="75"/>
        <v>1.1919999999999999</v>
      </c>
      <c r="U967" t="str">
        <f t="shared" si="78"/>
        <v>technology</v>
      </c>
      <c r="V967" t="str">
        <f t="shared" si="79"/>
        <v>wearables</v>
      </c>
    </row>
    <row r="968" spans="1:22" ht="45" x14ac:dyDescent="0.25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v>42649.635787037041</v>
      </c>
      <c r="K968">
        <v>1473174932</v>
      </c>
      <c r="L968">
        <f t="shared" si="76"/>
        <v>2016</v>
      </c>
      <c r="M968" t="str">
        <f t="shared" si="77"/>
        <v>Sep</v>
      </c>
      <c r="N968" s="13">
        <v>42619.635787037041</v>
      </c>
      <c r="O968" t="b">
        <v>0</v>
      </c>
      <c r="P968">
        <v>30</v>
      </c>
      <c r="Q968" t="b">
        <v>0</v>
      </c>
      <c r="R968" t="s">
        <v>8273</v>
      </c>
      <c r="S968" s="4">
        <f t="shared" si="75"/>
        <v>14.8</v>
      </c>
      <c r="U968" t="str">
        <f t="shared" si="78"/>
        <v>technology</v>
      </c>
      <c r="V968" t="str">
        <f t="shared" si="79"/>
        <v>wearables</v>
      </c>
    </row>
    <row r="969" spans="1:22" ht="45" x14ac:dyDescent="0.25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v>42482.21266203704</v>
      </c>
      <c r="K969">
        <v>1456121174</v>
      </c>
      <c r="L969">
        <f t="shared" si="76"/>
        <v>2016</v>
      </c>
      <c r="M969" t="str">
        <f t="shared" si="77"/>
        <v>Feb</v>
      </c>
      <c r="N969" s="13">
        <v>42422.254328703704</v>
      </c>
      <c r="O969" t="b">
        <v>0</v>
      </c>
      <c r="P969">
        <v>81</v>
      </c>
      <c r="Q969" t="b">
        <v>0</v>
      </c>
      <c r="R969" t="s">
        <v>8273</v>
      </c>
      <c r="S969" s="4">
        <f t="shared" si="75"/>
        <v>17.809999999999999</v>
      </c>
      <c r="U969" t="str">
        <f t="shared" si="78"/>
        <v>technology</v>
      </c>
      <c r="V969" t="str">
        <f t="shared" si="79"/>
        <v>wearables</v>
      </c>
    </row>
    <row r="970" spans="1:22" ht="60" x14ac:dyDescent="0.25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v>41866.847615740742</v>
      </c>
      <c r="K970">
        <v>1405542034</v>
      </c>
      <c r="L970">
        <f t="shared" si="76"/>
        <v>2014</v>
      </c>
      <c r="M970" t="str">
        <f t="shared" si="77"/>
        <v>Jul</v>
      </c>
      <c r="N970" s="13">
        <v>41836.847615740742</v>
      </c>
      <c r="O970" t="b">
        <v>0</v>
      </c>
      <c r="P970">
        <v>4</v>
      </c>
      <c r="Q970" t="b">
        <v>0</v>
      </c>
      <c r="R970" t="s">
        <v>8273</v>
      </c>
      <c r="S970" s="4">
        <f t="shared" si="75"/>
        <v>1.325</v>
      </c>
      <c r="U970" t="str">
        <f t="shared" si="78"/>
        <v>technology</v>
      </c>
      <c r="V970" t="str">
        <f t="shared" si="79"/>
        <v>wearables</v>
      </c>
    </row>
    <row r="971" spans="1:22" ht="30" x14ac:dyDescent="0.25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v>42775.30332175926</v>
      </c>
      <c r="K971">
        <v>1483773407</v>
      </c>
      <c r="L971">
        <f t="shared" si="76"/>
        <v>2017</v>
      </c>
      <c r="M971" t="str">
        <f t="shared" si="77"/>
        <v>Jan</v>
      </c>
      <c r="N971" s="13">
        <v>42742.30332175926</v>
      </c>
      <c r="O971" t="b">
        <v>0</v>
      </c>
      <c r="P971">
        <v>11</v>
      </c>
      <c r="Q971" t="b">
        <v>0</v>
      </c>
      <c r="R971" t="s">
        <v>8273</v>
      </c>
      <c r="S971" s="4">
        <f t="shared" si="75"/>
        <v>46.666666666666664</v>
      </c>
      <c r="U971" t="str">
        <f t="shared" si="78"/>
        <v>technology</v>
      </c>
      <c r="V971" t="str">
        <f t="shared" si="79"/>
        <v>wearables</v>
      </c>
    </row>
    <row r="972" spans="1:22" ht="60" x14ac:dyDescent="0.25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v>42758.207638888889</v>
      </c>
      <c r="K972">
        <v>1481951853</v>
      </c>
      <c r="L972">
        <f t="shared" si="76"/>
        <v>2016</v>
      </c>
      <c r="M972" t="str">
        <f t="shared" si="77"/>
        <v>Dec</v>
      </c>
      <c r="N972" s="13">
        <v>42721.220520833333</v>
      </c>
      <c r="O972" t="b">
        <v>0</v>
      </c>
      <c r="P972">
        <v>14</v>
      </c>
      <c r="Q972" t="b">
        <v>0</v>
      </c>
      <c r="R972" t="s">
        <v>8273</v>
      </c>
      <c r="S972" s="4">
        <f t="shared" si="75"/>
        <v>45.92</v>
      </c>
      <c r="U972" t="str">
        <f t="shared" si="78"/>
        <v>technology</v>
      </c>
      <c r="V972" t="str">
        <f t="shared" si="79"/>
        <v>wearables</v>
      </c>
    </row>
    <row r="973" spans="1:22" ht="60" x14ac:dyDescent="0.25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v>42156.709027777775</v>
      </c>
      <c r="K973">
        <v>1429290060</v>
      </c>
      <c r="L973">
        <f t="shared" si="76"/>
        <v>2015</v>
      </c>
      <c r="M973" t="str">
        <f t="shared" si="77"/>
        <v>Apr</v>
      </c>
      <c r="N973" s="13">
        <v>42111.709027777775</v>
      </c>
      <c r="O973" t="b">
        <v>0</v>
      </c>
      <c r="P973">
        <v>5</v>
      </c>
      <c r="Q973" t="b">
        <v>0</v>
      </c>
      <c r="R973" t="s">
        <v>8273</v>
      </c>
      <c r="S973" s="4">
        <f t="shared" si="75"/>
        <v>0.22600000000000001</v>
      </c>
      <c r="U973" t="str">
        <f t="shared" si="78"/>
        <v>technology</v>
      </c>
      <c r="V973" t="str">
        <f t="shared" si="79"/>
        <v>wearables</v>
      </c>
    </row>
    <row r="974" spans="1:22" ht="45" x14ac:dyDescent="0.25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v>41886.290972222225</v>
      </c>
      <c r="K974">
        <v>1407271598</v>
      </c>
      <c r="L974">
        <f t="shared" si="76"/>
        <v>2014</v>
      </c>
      <c r="M974" t="str">
        <f t="shared" si="77"/>
        <v>Aug</v>
      </c>
      <c r="N974" s="13">
        <v>41856.865717592591</v>
      </c>
      <c r="O974" t="b">
        <v>0</v>
      </c>
      <c r="P974">
        <v>45</v>
      </c>
      <c r="Q974" t="b">
        <v>0</v>
      </c>
      <c r="R974" t="s">
        <v>8273</v>
      </c>
      <c r="S974" s="4">
        <f t="shared" si="75"/>
        <v>34.625</v>
      </c>
      <c r="U974" t="str">
        <f t="shared" si="78"/>
        <v>technology</v>
      </c>
      <c r="V974" t="str">
        <f t="shared" si="79"/>
        <v>wearables</v>
      </c>
    </row>
    <row r="975" spans="1:22" ht="60" x14ac:dyDescent="0.25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v>42317.056631944448</v>
      </c>
      <c r="K975">
        <v>1441844493</v>
      </c>
      <c r="L975">
        <f t="shared" si="76"/>
        <v>2015</v>
      </c>
      <c r="M975" t="str">
        <f t="shared" si="77"/>
        <v>Sep</v>
      </c>
      <c r="N975" s="13">
        <v>42257.014965277776</v>
      </c>
      <c r="O975" t="b">
        <v>0</v>
      </c>
      <c r="P975">
        <v>8</v>
      </c>
      <c r="Q975" t="b">
        <v>0</v>
      </c>
      <c r="R975" t="s">
        <v>8273</v>
      </c>
      <c r="S975" s="4">
        <f t="shared" si="75"/>
        <v>2.0550000000000002</v>
      </c>
      <c r="U975" t="str">
        <f t="shared" si="78"/>
        <v>technology</v>
      </c>
      <c r="V975" t="str">
        <f t="shared" si="79"/>
        <v>wearables</v>
      </c>
    </row>
    <row r="976" spans="1:22" ht="45" x14ac:dyDescent="0.25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v>42454.707824074074</v>
      </c>
      <c r="K976">
        <v>1456336756</v>
      </c>
      <c r="L976">
        <f t="shared" si="76"/>
        <v>2016</v>
      </c>
      <c r="M976" t="str">
        <f t="shared" si="77"/>
        <v>Feb</v>
      </c>
      <c r="N976" s="13">
        <v>42424.749490740738</v>
      </c>
      <c r="O976" t="b">
        <v>0</v>
      </c>
      <c r="P976">
        <v>3</v>
      </c>
      <c r="Q976" t="b">
        <v>0</v>
      </c>
      <c r="R976" t="s">
        <v>8273</v>
      </c>
      <c r="S976" s="4">
        <f t="shared" si="75"/>
        <v>0.56000000000000005</v>
      </c>
      <c r="U976" t="str">
        <f t="shared" si="78"/>
        <v>technology</v>
      </c>
      <c r="V976" t="str">
        <f t="shared" si="79"/>
        <v>wearables</v>
      </c>
    </row>
    <row r="977" spans="1:22" ht="60" x14ac:dyDescent="0.25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v>42549.696585648147</v>
      </c>
      <c r="K977">
        <v>1461948185</v>
      </c>
      <c r="L977">
        <f t="shared" si="76"/>
        <v>2016</v>
      </c>
      <c r="M977" t="str">
        <f t="shared" si="77"/>
        <v>Apr</v>
      </c>
      <c r="N977" s="13">
        <v>42489.696585648147</v>
      </c>
      <c r="O977" t="b">
        <v>0</v>
      </c>
      <c r="P977">
        <v>24</v>
      </c>
      <c r="Q977" t="b">
        <v>0</v>
      </c>
      <c r="R977" t="s">
        <v>8273</v>
      </c>
      <c r="S977" s="4">
        <f t="shared" si="75"/>
        <v>2.6070000000000002</v>
      </c>
      <c r="U977" t="str">
        <f t="shared" si="78"/>
        <v>technology</v>
      </c>
      <c r="V977" t="str">
        <f t="shared" si="79"/>
        <v>wearables</v>
      </c>
    </row>
    <row r="978" spans="1:22" ht="60" x14ac:dyDescent="0.25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v>42230.058993055558</v>
      </c>
      <c r="K978">
        <v>1435627497</v>
      </c>
      <c r="L978">
        <f t="shared" si="76"/>
        <v>2015</v>
      </c>
      <c r="M978" t="str">
        <f t="shared" si="77"/>
        <v>Jun</v>
      </c>
      <c r="N978" s="13">
        <v>42185.058993055558</v>
      </c>
      <c r="O978" t="b">
        <v>0</v>
      </c>
      <c r="P978">
        <v>18</v>
      </c>
      <c r="Q978" t="b">
        <v>0</v>
      </c>
      <c r="R978" t="s">
        <v>8273</v>
      </c>
      <c r="S978" s="4">
        <f t="shared" si="75"/>
        <v>1.9259999999999999</v>
      </c>
      <c r="U978" t="str">
        <f t="shared" si="78"/>
        <v>technology</v>
      </c>
      <c r="V978" t="str">
        <f t="shared" si="79"/>
        <v>wearables</v>
      </c>
    </row>
    <row r="979" spans="1:22" ht="60" x14ac:dyDescent="0.25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v>42421.942094907412</v>
      </c>
      <c r="K979">
        <v>1453502197</v>
      </c>
      <c r="L979">
        <f t="shared" si="76"/>
        <v>2016</v>
      </c>
      <c r="M979" t="str">
        <f t="shared" si="77"/>
        <v>Jan</v>
      </c>
      <c r="N979" s="13">
        <v>42391.942094907412</v>
      </c>
      <c r="O979" t="b">
        <v>0</v>
      </c>
      <c r="P979">
        <v>12</v>
      </c>
      <c r="Q979" t="b">
        <v>0</v>
      </c>
      <c r="R979" t="s">
        <v>8273</v>
      </c>
      <c r="S979" s="4">
        <f t="shared" si="75"/>
        <v>33.666666666666664</v>
      </c>
      <c r="U979" t="str">
        <f t="shared" si="78"/>
        <v>technology</v>
      </c>
      <c r="V979" t="str">
        <f t="shared" si="79"/>
        <v>wearables</v>
      </c>
    </row>
    <row r="980" spans="1:22" ht="45" x14ac:dyDescent="0.25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v>42425.309039351851</v>
      </c>
      <c r="K980">
        <v>1453793101</v>
      </c>
      <c r="L980">
        <f t="shared" si="76"/>
        <v>2016</v>
      </c>
      <c r="M980" t="str">
        <f t="shared" si="77"/>
        <v>Jan</v>
      </c>
      <c r="N980" s="13">
        <v>42395.309039351851</v>
      </c>
      <c r="O980" t="b">
        <v>0</v>
      </c>
      <c r="P980">
        <v>123</v>
      </c>
      <c r="Q980" t="b">
        <v>0</v>
      </c>
      <c r="R980" t="s">
        <v>8273</v>
      </c>
      <c r="S980" s="4">
        <f t="shared" si="75"/>
        <v>56.263267182990241</v>
      </c>
      <c r="U980" t="str">
        <f t="shared" si="78"/>
        <v>technology</v>
      </c>
      <c r="V980" t="str">
        <f t="shared" si="79"/>
        <v>wearables</v>
      </c>
    </row>
    <row r="981" spans="1:22" ht="60" x14ac:dyDescent="0.25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v>42541.790972222225</v>
      </c>
      <c r="K981">
        <v>1463392828</v>
      </c>
      <c r="L981">
        <f t="shared" si="76"/>
        <v>2016</v>
      </c>
      <c r="M981" t="str">
        <f t="shared" si="77"/>
        <v>May</v>
      </c>
      <c r="N981" s="13">
        <v>42506.416990740734</v>
      </c>
      <c r="O981" t="b">
        <v>0</v>
      </c>
      <c r="P981">
        <v>96</v>
      </c>
      <c r="Q981" t="b">
        <v>0</v>
      </c>
      <c r="R981" t="s">
        <v>8273</v>
      </c>
      <c r="S981" s="4">
        <f t="shared" si="75"/>
        <v>82.817599999999999</v>
      </c>
      <c r="U981" t="str">
        <f t="shared" si="78"/>
        <v>technology</v>
      </c>
      <c r="V981" t="str">
        <f t="shared" si="79"/>
        <v>wearables</v>
      </c>
    </row>
    <row r="982" spans="1:22" ht="60" x14ac:dyDescent="0.25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v>41973.945856481485</v>
      </c>
      <c r="K982">
        <v>1413495722</v>
      </c>
      <c r="L982">
        <f t="shared" si="76"/>
        <v>2014</v>
      </c>
      <c r="M982" t="str">
        <f t="shared" si="77"/>
        <v>Oct</v>
      </c>
      <c r="N982" s="13">
        <v>41928.904189814813</v>
      </c>
      <c r="O982" t="b">
        <v>0</v>
      </c>
      <c r="P982">
        <v>31</v>
      </c>
      <c r="Q982" t="b">
        <v>0</v>
      </c>
      <c r="R982" t="s">
        <v>8273</v>
      </c>
      <c r="S982" s="4">
        <f t="shared" si="75"/>
        <v>14.86</v>
      </c>
      <c r="U982" t="str">
        <f t="shared" si="78"/>
        <v>technology</v>
      </c>
      <c r="V982" t="str">
        <f t="shared" si="79"/>
        <v>wearables</v>
      </c>
    </row>
    <row r="983" spans="1:22" ht="60" x14ac:dyDescent="0.25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v>41860.947013888886</v>
      </c>
      <c r="K983">
        <v>1405032222</v>
      </c>
      <c r="L983">
        <f t="shared" si="76"/>
        <v>2014</v>
      </c>
      <c r="M983" t="str">
        <f t="shared" si="77"/>
        <v>Jul</v>
      </c>
      <c r="N983" s="13">
        <v>41830.947013888886</v>
      </c>
      <c r="O983" t="b">
        <v>0</v>
      </c>
      <c r="P983">
        <v>4</v>
      </c>
      <c r="Q983" t="b">
        <v>0</v>
      </c>
      <c r="R983" t="s">
        <v>8273</v>
      </c>
      <c r="S983" s="4">
        <f t="shared" si="75"/>
        <v>1.2375123751237513E-2</v>
      </c>
      <c r="U983" t="str">
        <f t="shared" si="78"/>
        <v>technology</v>
      </c>
      <c r="V983" t="str">
        <f t="shared" si="79"/>
        <v>wearables</v>
      </c>
    </row>
    <row r="984" spans="1:22" ht="45" x14ac:dyDescent="0.25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v>42645.753310185188</v>
      </c>
      <c r="K984">
        <v>1472839486</v>
      </c>
      <c r="L984">
        <f t="shared" si="76"/>
        <v>2016</v>
      </c>
      <c r="M984" t="str">
        <f t="shared" si="77"/>
        <v>Sep</v>
      </c>
      <c r="N984" s="13">
        <v>42615.753310185188</v>
      </c>
      <c r="O984" t="b">
        <v>0</v>
      </c>
      <c r="P984">
        <v>3</v>
      </c>
      <c r="Q984" t="b">
        <v>0</v>
      </c>
      <c r="R984" t="s">
        <v>8273</v>
      </c>
      <c r="S984" s="4">
        <f t="shared" si="75"/>
        <v>1.7142857142857144E-2</v>
      </c>
      <c r="U984" t="str">
        <f t="shared" si="78"/>
        <v>technology</v>
      </c>
      <c r="V984" t="str">
        <f t="shared" si="79"/>
        <v>wearables</v>
      </c>
    </row>
    <row r="985" spans="1:22" ht="60" x14ac:dyDescent="0.25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v>42605.870833333334</v>
      </c>
      <c r="K985">
        <v>1469289685</v>
      </c>
      <c r="L985">
        <f t="shared" si="76"/>
        <v>2016</v>
      </c>
      <c r="M985" t="str">
        <f t="shared" si="77"/>
        <v>Jul</v>
      </c>
      <c r="N985" s="13">
        <v>42574.667650462965</v>
      </c>
      <c r="O985" t="b">
        <v>0</v>
      </c>
      <c r="P985">
        <v>179</v>
      </c>
      <c r="Q985" t="b">
        <v>0</v>
      </c>
      <c r="R985" t="s">
        <v>8273</v>
      </c>
      <c r="S985" s="4">
        <f t="shared" si="75"/>
        <v>29.506136117214712</v>
      </c>
      <c r="U985" t="str">
        <f t="shared" si="78"/>
        <v>technology</v>
      </c>
      <c r="V985" t="str">
        <f t="shared" si="79"/>
        <v>wearables</v>
      </c>
    </row>
    <row r="986" spans="1:22" ht="90" x14ac:dyDescent="0.25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v>42091.074166666673</v>
      </c>
      <c r="K986">
        <v>1424918808</v>
      </c>
      <c r="L986">
        <f t="shared" si="76"/>
        <v>2015</v>
      </c>
      <c r="M986" t="str">
        <f t="shared" si="77"/>
        <v>Feb</v>
      </c>
      <c r="N986" s="13">
        <v>42061.11583333333</v>
      </c>
      <c r="O986" t="b">
        <v>0</v>
      </c>
      <c r="P986">
        <v>3</v>
      </c>
      <c r="Q986" t="b">
        <v>0</v>
      </c>
      <c r="R986" t="s">
        <v>8273</v>
      </c>
      <c r="S986" s="4">
        <f t="shared" si="75"/>
        <v>1.06</v>
      </c>
      <c r="U986" t="str">
        <f t="shared" si="78"/>
        <v>technology</v>
      </c>
      <c r="V986" t="str">
        <f t="shared" si="79"/>
        <v>wearables</v>
      </c>
    </row>
    <row r="987" spans="1:22" ht="60" x14ac:dyDescent="0.25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v>42369.958333333328</v>
      </c>
      <c r="K987">
        <v>1449011610</v>
      </c>
      <c r="L987">
        <f t="shared" si="76"/>
        <v>2015</v>
      </c>
      <c r="M987" t="str">
        <f t="shared" si="77"/>
        <v>Dec</v>
      </c>
      <c r="N987" s="13">
        <v>42339.967708333337</v>
      </c>
      <c r="O987" t="b">
        <v>0</v>
      </c>
      <c r="P987">
        <v>23</v>
      </c>
      <c r="Q987" t="b">
        <v>0</v>
      </c>
      <c r="R987" t="s">
        <v>8273</v>
      </c>
      <c r="S987" s="4">
        <f t="shared" si="75"/>
        <v>6.293333333333333</v>
      </c>
      <c r="U987" t="str">
        <f t="shared" si="78"/>
        <v>technology</v>
      </c>
      <c r="V987" t="str">
        <f t="shared" si="79"/>
        <v>wearables</v>
      </c>
    </row>
    <row r="988" spans="1:22" ht="60" x14ac:dyDescent="0.25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v>42379</v>
      </c>
      <c r="K988">
        <v>1447698300</v>
      </c>
      <c r="L988">
        <f t="shared" si="76"/>
        <v>2015</v>
      </c>
      <c r="M988" t="str">
        <f t="shared" si="77"/>
        <v>Nov</v>
      </c>
      <c r="N988" s="13">
        <v>42324.767361111109</v>
      </c>
      <c r="O988" t="b">
        <v>0</v>
      </c>
      <c r="P988">
        <v>23</v>
      </c>
      <c r="Q988" t="b">
        <v>0</v>
      </c>
      <c r="R988" t="s">
        <v>8273</v>
      </c>
      <c r="S988" s="4">
        <f t="shared" si="75"/>
        <v>12.75</v>
      </c>
      <c r="U988" t="str">
        <f t="shared" si="78"/>
        <v>technology</v>
      </c>
      <c r="V988" t="str">
        <f t="shared" si="79"/>
        <v>wearables</v>
      </c>
    </row>
    <row r="989" spans="1:22" ht="45" x14ac:dyDescent="0.25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v>41813.294560185182</v>
      </c>
      <c r="K989">
        <v>1400051050</v>
      </c>
      <c r="L989">
        <f t="shared" si="76"/>
        <v>2014</v>
      </c>
      <c r="M989" t="str">
        <f t="shared" si="77"/>
        <v>May</v>
      </c>
      <c r="N989" s="13">
        <v>41773.294560185182</v>
      </c>
      <c r="O989" t="b">
        <v>0</v>
      </c>
      <c r="P989">
        <v>41</v>
      </c>
      <c r="Q989" t="b">
        <v>0</v>
      </c>
      <c r="R989" t="s">
        <v>8273</v>
      </c>
      <c r="S989" s="4">
        <f t="shared" si="75"/>
        <v>13.22</v>
      </c>
      <c r="U989" t="str">
        <f t="shared" si="78"/>
        <v>technology</v>
      </c>
      <c r="V989" t="str">
        <f t="shared" si="79"/>
        <v>wearables</v>
      </c>
    </row>
    <row r="990" spans="1:22" ht="60" x14ac:dyDescent="0.25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v>42644.356770833328</v>
      </c>
      <c r="K990">
        <v>1472718825</v>
      </c>
      <c r="L990">
        <f t="shared" si="76"/>
        <v>2016</v>
      </c>
      <c r="M990" t="str">
        <f t="shared" si="77"/>
        <v>Sep</v>
      </c>
      <c r="N990" s="13">
        <v>42614.356770833328</v>
      </c>
      <c r="O990" t="b">
        <v>0</v>
      </c>
      <c r="P990">
        <v>0</v>
      </c>
      <c r="Q990" t="b">
        <v>0</v>
      </c>
      <c r="R990" t="s">
        <v>8273</v>
      </c>
      <c r="S990" s="4">
        <f t="shared" si="75"/>
        <v>0</v>
      </c>
      <c r="U990" t="str">
        <f t="shared" si="78"/>
        <v>technology</v>
      </c>
      <c r="V990" t="str">
        <f t="shared" si="79"/>
        <v>wearables</v>
      </c>
    </row>
    <row r="991" spans="1:22" ht="30" x14ac:dyDescent="0.25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v>42641.933969907404</v>
      </c>
      <c r="K991">
        <v>1472509495</v>
      </c>
      <c r="L991">
        <f t="shared" si="76"/>
        <v>2016</v>
      </c>
      <c r="M991" t="str">
        <f t="shared" si="77"/>
        <v>Aug</v>
      </c>
      <c r="N991" s="13">
        <v>42611.933969907404</v>
      </c>
      <c r="O991" t="b">
        <v>0</v>
      </c>
      <c r="P991">
        <v>32</v>
      </c>
      <c r="Q991" t="b">
        <v>0</v>
      </c>
      <c r="R991" t="s">
        <v>8273</v>
      </c>
      <c r="S991" s="4">
        <f t="shared" si="75"/>
        <v>16.77</v>
      </c>
      <c r="U991" t="str">
        <f t="shared" si="78"/>
        <v>technology</v>
      </c>
      <c r="V991" t="str">
        <f t="shared" si="79"/>
        <v>wearables</v>
      </c>
    </row>
    <row r="992" spans="1:22" ht="60" x14ac:dyDescent="0.25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v>41885.784305555557</v>
      </c>
      <c r="K992">
        <v>1407178164</v>
      </c>
      <c r="L992">
        <f t="shared" si="76"/>
        <v>2014</v>
      </c>
      <c r="M992" t="str">
        <f t="shared" si="77"/>
        <v>Aug</v>
      </c>
      <c r="N992" s="13">
        <v>41855.784305555557</v>
      </c>
      <c r="O992" t="b">
        <v>0</v>
      </c>
      <c r="P992">
        <v>2</v>
      </c>
      <c r="Q992" t="b">
        <v>0</v>
      </c>
      <c r="R992" t="s">
        <v>8273</v>
      </c>
      <c r="S992" s="4">
        <f t="shared" si="75"/>
        <v>0.104</v>
      </c>
      <c r="U992" t="str">
        <f t="shared" si="78"/>
        <v>technology</v>
      </c>
      <c r="V992" t="str">
        <f t="shared" si="79"/>
        <v>wearables</v>
      </c>
    </row>
    <row r="993" spans="1:22" ht="75" x14ac:dyDescent="0.25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v>42563.785416666666</v>
      </c>
      <c r="K993">
        <v>1466186988</v>
      </c>
      <c r="L993">
        <f t="shared" si="76"/>
        <v>2016</v>
      </c>
      <c r="M993" t="str">
        <f t="shared" si="77"/>
        <v>Jun</v>
      </c>
      <c r="N993" s="13">
        <v>42538.75680555556</v>
      </c>
      <c r="O993" t="b">
        <v>0</v>
      </c>
      <c r="P993">
        <v>7</v>
      </c>
      <c r="Q993" t="b">
        <v>0</v>
      </c>
      <c r="R993" t="s">
        <v>8273</v>
      </c>
      <c r="S993" s="4">
        <f t="shared" si="75"/>
        <v>4.24</v>
      </c>
      <c r="U993" t="str">
        <f t="shared" si="78"/>
        <v>technology</v>
      </c>
      <c r="V993" t="str">
        <f t="shared" si="79"/>
        <v>wearables</v>
      </c>
    </row>
    <row r="994" spans="1:22" ht="45" x14ac:dyDescent="0.25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v>42497.883321759262</v>
      </c>
      <c r="K994">
        <v>1457475119</v>
      </c>
      <c r="L994">
        <f t="shared" si="76"/>
        <v>2016</v>
      </c>
      <c r="M994" t="str">
        <f t="shared" si="77"/>
        <v>Mar</v>
      </c>
      <c r="N994" s="13">
        <v>42437.924988425926</v>
      </c>
      <c r="O994" t="b">
        <v>0</v>
      </c>
      <c r="P994">
        <v>4</v>
      </c>
      <c r="Q994" t="b">
        <v>0</v>
      </c>
      <c r="R994" t="s">
        <v>8273</v>
      </c>
      <c r="S994" s="4">
        <f t="shared" si="75"/>
        <v>0.46700000000000003</v>
      </c>
      <c r="U994" t="str">
        <f t="shared" si="78"/>
        <v>technology</v>
      </c>
      <c r="V994" t="str">
        <f t="shared" si="79"/>
        <v>wearables</v>
      </c>
    </row>
    <row r="995" spans="1:22" ht="45" x14ac:dyDescent="0.25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v>42686.208333333328</v>
      </c>
      <c r="K995">
        <v>1476054568</v>
      </c>
      <c r="L995">
        <f t="shared" si="76"/>
        <v>2016</v>
      </c>
      <c r="M995" t="str">
        <f t="shared" si="77"/>
        <v>Oct</v>
      </c>
      <c r="N995" s="13">
        <v>42652.964907407411</v>
      </c>
      <c r="O995" t="b">
        <v>0</v>
      </c>
      <c r="P995">
        <v>196</v>
      </c>
      <c r="Q995" t="b">
        <v>0</v>
      </c>
      <c r="R995" t="s">
        <v>8273</v>
      </c>
      <c r="S995" s="4">
        <f t="shared" si="75"/>
        <v>25.087142857142858</v>
      </c>
      <c r="U995" t="str">
        <f t="shared" si="78"/>
        <v>technology</v>
      </c>
      <c r="V995" t="str">
        <f t="shared" si="79"/>
        <v>wearables</v>
      </c>
    </row>
    <row r="996" spans="1:22" ht="60" x14ac:dyDescent="0.25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v>41973.957638888889</v>
      </c>
      <c r="K996">
        <v>1412835530</v>
      </c>
      <c r="L996">
        <f t="shared" si="76"/>
        <v>2014</v>
      </c>
      <c r="M996" t="str">
        <f t="shared" si="77"/>
        <v>Oct</v>
      </c>
      <c r="N996" s="13">
        <v>41921.263078703705</v>
      </c>
      <c r="O996" t="b">
        <v>0</v>
      </c>
      <c r="P996">
        <v>11</v>
      </c>
      <c r="Q996" t="b">
        <v>0</v>
      </c>
      <c r="R996" t="s">
        <v>8273</v>
      </c>
      <c r="S996" s="4">
        <f t="shared" si="75"/>
        <v>2.3344999999999998</v>
      </c>
      <c r="U996" t="str">
        <f t="shared" si="78"/>
        <v>technology</v>
      </c>
      <c r="V996" t="str">
        <f t="shared" si="79"/>
        <v>wearables</v>
      </c>
    </row>
    <row r="997" spans="1:22" ht="60" x14ac:dyDescent="0.25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v>41972.666666666672</v>
      </c>
      <c r="K997">
        <v>1415140480</v>
      </c>
      <c r="L997">
        <f t="shared" si="76"/>
        <v>2014</v>
      </c>
      <c r="M997" t="str">
        <f t="shared" si="77"/>
        <v>Nov</v>
      </c>
      <c r="N997" s="13">
        <v>41947.940740740742</v>
      </c>
      <c r="O997" t="b">
        <v>0</v>
      </c>
      <c r="P997">
        <v>9</v>
      </c>
      <c r="Q997" t="b">
        <v>0</v>
      </c>
      <c r="R997" t="s">
        <v>8273</v>
      </c>
      <c r="S997" s="4">
        <f t="shared" si="75"/>
        <v>7.26</v>
      </c>
      <c r="U997" t="str">
        <f t="shared" si="78"/>
        <v>technology</v>
      </c>
      <c r="V997" t="str">
        <f t="shared" si="79"/>
        <v>wearables</v>
      </c>
    </row>
    <row r="998" spans="1:22" ht="45" x14ac:dyDescent="0.25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v>41847.643750000003</v>
      </c>
      <c r="K998">
        <v>1403902060</v>
      </c>
      <c r="L998">
        <f t="shared" si="76"/>
        <v>2014</v>
      </c>
      <c r="M998" t="str">
        <f t="shared" si="77"/>
        <v>Jun</v>
      </c>
      <c r="N998" s="13">
        <v>41817.866435185184</v>
      </c>
      <c r="O998" t="b">
        <v>0</v>
      </c>
      <c r="P998">
        <v>5</v>
      </c>
      <c r="Q998" t="b">
        <v>0</v>
      </c>
      <c r="R998" t="s">
        <v>8273</v>
      </c>
      <c r="S998" s="4">
        <f t="shared" si="75"/>
        <v>1.625</v>
      </c>
      <c r="U998" t="str">
        <f t="shared" si="78"/>
        <v>technology</v>
      </c>
      <c r="V998" t="str">
        <f t="shared" si="79"/>
        <v>wearables</v>
      </c>
    </row>
    <row r="999" spans="1:22" ht="30" x14ac:dyDescent="0.25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v>41971.144641203704</v>
      </c>
      <c r="K999">
        <v>1414549697</v>
      </c>
      <c r="L999">
        <f t="shared" si="76"/>
        <v>2014</v>
      </c>
      <c r="M999" t="str">
        <f t="shared" si="77"/>
        <v>Oct</v>
      </c>
      <c r="N999" s="13">
        <v>41941.10297453704</v>
      </c>
      <c r="O999" t="b">
        <v>0</v>
      </c>
      <c r="P999">
        <v>8</v>
      </c>
      <c r="Q999" t="b">
        <v>0</v>
      </c>
      <c r="R999" t="s">
        <v>8273</v>
      </c>
      <c r="S999" s="4">
        <f t="shared" si="75"/>
        <v>1.3</v>
      </c>
      <c r="U999" t="str">
        <f t="shared" si="78"/>
        <v>technology</v>
      </c>
      <c r="V999" t="str">
        <f t="shared" si="79"/>
        <v>wearables</v>
      </c>
    </row>
    <row r="1000" spans="1:22" ht="45" x14ac:dyDescent="0.25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v>42327.210659722223</v>
      </c>
      <c r="K1000">
        <v>1444017801</v>
      </c>
      <c r="L1000">
        <f t="shared" si="76"/>
        <v>2015</v>
      </c>
      <c r="M1000" t="str">
        <f t="shared" si="77"/>
        <v>Oct</v>
      </c>
      <c r="N1000" s="13">
        <v>42282.168993055559</v>
      </c>
      <c r="O1000" t="b">
        <v>0</v>
      </c>
      <c r="P1000">
        <v>229</v>
      </c>
      <c r="Q1000" t="b">
        <v>0</v>
      </c>
      <c r="R1000" t="s">
        <v>8273</v>
      </c>
      <c r="S1000" s="4">
        <f t="shared" si="75"/>
        <v>58.55833333333333</v>
      </c>
      <c r="U1000" t="str">
        <f t="shared" si="78"/>
        <v>technology</v>
      </c>
      <c r="V1000" t="str">
        <f t="shared" si="79"/>
        <v>wearables</v>
      </c>
    </row>
    <row r="1001" spans="1:22" ht="45" x14ac:dyDescent="0.25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v>41956.334722222222</v>
      </c>
      <c r="K1001">
        <v>1413270690</v>
      </c>
      <c r="L1001">
        <f t="shared" si="76"/>
        <v>2014</v>
      </c>
      <c r="M1001" t="str">
        <f t="shared" si="77"/>
        <v>Oct</v>
      </c>
      <c r="N1001" s="13">
        <v>41926.29965277778</v>
      </c>
      <c r="O1001" t="b">
        <v>0</v>
      </c>
      <c r="P1001">
        <v>40</v>
      </c>
      <c r="Q1001" t="b">
        <v>0</v>
      </c>
      <c r="R1001" t="s">
        <v>8273</v>
      </c>
      <c r="S1001" s="4">
        <f t="shared" si="75"/>
        <v>7.7886666666666668</v>
      </c>
      <c r="U1001" t="str">
        <f t="shared" si="78"/>
        <v>technology</v>
      </c>
      <c r="V1001" t="str">
        <f t="shared" si="79"/>
        <v>wearables</v>
      </c>
    </row>
    <row r="1002" spans="1:22" ht="45" x14ac:dyDescent="0.25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v>42809.018055555556</v>
      </c>
      <c r="K1002">
        <v>1484357160</v>
      </c>
      <c r="L1002">
        <f t="shared" si="76"/>
        <v>2017</v>
      </c>
      <c r="M1002" t="str">
        <f t="shared" si="77"/>
        <v>Jan</v>
      </c>
      <c r="N1002" s="13">
        <v>42749.059722222228</v>
      </c>
      <c r="O1002" t="b">
        <v>0</v>
      </c>
      <c r="P1002">
        <v>6</v>
      </c>
      <c r="Q1002" t="b">
        <v>0</v>
      </c>
      <c r="R1002" t="s">
        <v>8273</v>
      </c>
      <c r="S1002" s="4">
        <f t="shared" si="75"/>
        <v>2.2157147647256061</v>
      </c>
      <c r="U1002" t="str">
        <f t="shared" si="78"/>
        <v>technology</v>
      </c>
      <c r="V1002" t="str">
        <f t="shared" si="79"/>
        <v>wearables</v>
      </c>
    </row>
    <row r="1003" spans="1:22" ht="60" x14ac:dyDescent="0.25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v>42765.720057870371</v>
      </c>
      <c r="K1003">
        <v>1481908613</v>
      </c>
      <c r="L1003">
        <f t="shared" si="76"/>
        <v>2016</v>
      </c>
      <c r="M1003" t="str">
        <f t="shared" si="77"/>
        <v>Dec</v>
      </c>
      <c r="N1003" s="13">
        <v>42720.720057870371</v>
      </c>
      <c r="O1003" t="b">
        <v>0</v>
      </c>
      <c r="P1003">
        <v>4</v>
      </c>
      <c r="Q1003" t="b">
        <v>0</v>
      </c>
      <c r="R1003" t="s">
        <v>8273</v>
      </c>
      <c r="S1003" s="4">
        <f t="shared" si="75"/>
        <v>104</v>
      </c>
      <c r="U1003" t="str">
        <f t="shared" si="78"/>
        <v>technology</v>
      </c>
      <c r="V1003" t="str">
        <f t="shared" si="79"/>
        <v>wearables</v>
      </c>
    </row>
    <row r="1004" spans="1:22" ht="60" x14ac:dyDescent="0.25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v>42355.249305555553</v>
      </c>
      <c r="K1004">
        <v>1447777514</v>
      </c>
      <c r="L1004">
        <f t="shared" si="76"/>
        <v>2015</v>
      </c>
      <c r="M1004" t="str">
        <f t="shared" si="77"/>
        <v>Nov</v>
      </c>
      <c r="N1004" s="13">
        <v>42325.684189814812</v>
      </c>
      <c r="O1004" t="b">
        <v>0</v>
      </c>
      <c r="P1004">
        <v>22</v>
      </c>
      <c r="Q1004" t="b">
        <v>0</v>
      </c>
      <c r="R1004" t="s">
        <v>8273</v>
      </c>
      <c r="S1004" s="4">
        <f t="shared" si="75"/>
        <v>29.602960296029604</v>
      </c>
      <c r="U1004" t="str">
        <f t="shared" si="78"/>
        <v>technology</v>
      </c>
      <c r="V1004" t="str">
        <f t="shared" si="79"/>
        <v>wearables</v>
      </c>
    </row>
    <row r="1005" spans="1:22" ht="45" x14ac:dyDescent="0.25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v>42810.667372685188</v>
      </c>
      <c r="K1005">
        <v>1487091661</v>
      </c>
      <c r="L1005">
        <f t="shared" si="76"/>
        <v>2017</v>
      </c>
      <c r="M1005" t="str">
        <f t="shared" si="77"/>
        <v>Feb</v>
      </c>
      <c r="N1005" s="13">
        <v>42780.709039351852</v>
      </c>
      <c r="O1005" t="b">
        <v>0</v>
      </c>
      <c r="P1005">
        <v>15</v>
      </c>
      <c r="Q1005" t="b">
        <v>0</v>
      </c>
      <c r="R1005" t="s">
        <v>8273</v>
      </c>
      <c r="S1005" s="4">
        <f t="shared" si="75"/>
        <v>16.055</v>
      </c>
      <c r="U1005" t="str">
        <f t="shared" si="78"/>
        <v>technology</v>
      </c>
      <c r="V1005" t="str">
        <f t="shared" si="79"/>
        <v>wearables</v>
      </c>
    </row>
    <row r="1006" spans="1:22" ht="45" x14ac:dyDescent="0.25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v>42418.708645833336</v>
      </c>
      <c r="K1006">
        <v>1453222827</v>
      </c>
      <c r="L1006">
        <f t="shared" si="76"/>
        <v>2016</v>
      </c>
      <c r="M1006" t="str">
        <f t="shared" si="77"/>
        <v>Jan</v>
      </c>
      <c r="N1006" s="13">
        <v>42388.708645833336</v>
      </c>
      <c r="O1006" t="b">
        <v>0</v>
      </c>
      <c r="P1006">
        <v>95</v>
      </c>
      <c r="Q1006" t="b">
        <v>0</v>
      </c>
      <c r="R1006" t="s">
        <v>8273</v>
      </c>
      <c r="S1006" s="4">
        <f t="shared" si="75"/>
        <v>82.207999999999998</v>
      </c>
      <c r="U1006" t="str">
        <f t="shared" si="78"/>
        <v>technology</v>
      </c>
      <c r="V1006" t="str">
        <f t="shared" si="79"/>
        <v>wearables</v>
      </c>
    </row>
    <row r="1007" spans="1:22" ht="45" x14ac:dyDescent="0.25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v>42307.624803240738</v>
      </c>
      <c r="K1007">
        <v>1443538783</v>
      </c>
      <c r="L1007">
        <f t="shared" si="76"/>
        <v>2015</v>
      </c>
      <c r="M1007" t="str">
        <f t="shared" si="77"/>
        <v>Sep</v>
      </c>
      <c r="N1007" s="13">
        <v>42276.624803240738</v>
      </c>
      <c r="O1007" t="b">
        <v>0</v>
      </c>
      <c r="P1007">
        <v>161</v>
      </c>
      <c r="Q1007" t="b">
        <v>0</v>
      </c>
      <c r="R1007" t="s">
        <v>8273</v>
      </c>
      <c r="S1007" s="4">
        <f t="shared" si="75"/>
        <v>75.051000000000002</v>
      </c>
      <c r="U1007" t="str">
        <f t="shared" si="78"/>
        <v>technology</v>
      </c>
      <c r="V1007" t="str">
        <f t="shared" si="79"/>
        <v>wearables</v>
      </c>
    </row>
    <row r="1008" spans="1:22" ht="45" x14ac:dyDescent="0.25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v>41985.299305555556</v>
      </c>
      <c r="K1008">
        <v>1417654672</v>
      </c>
      <c r="L1008">
        <f t="shared" si="76"/>
        <v>2014</v>
      </c>
      <c r="M1008" t="str">
        <f t="shared" si="77"/>
        <v>Dec</v>
      </c>
      <c r="N1008" s="13">
        <v>41977.040185185186</v>
      </c>
      <c r="O1008" t="b">
        <v>0</v>
      </c>
      <c r="P1008">
        <v>8</v>
      </c>
      <c r="Q1008" t="b">
        <v>0</v>
      </c>
      <c r="R1008" t="s">
        <v>8273</v>
      </c>
      <c r="S1008" s="4">
        <f t="shared" si="75"/>
        <v>5.85</v>
      </c>
      <c r="U1008" t="str">
        <f t="shared" si="78"/>
        <v>technology</v>
      </c>
      <c r="V1008" t="str">
        <f t="shared" si="79"/>
        <v>wearables</v>
      </c>
    </row>
    <row r="1009" spans="1:22" ht="45" x14ac:dyDescent="0.25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v>42718.6252662037</v>
      </c>
      <c r="K1009">
        <v>1478095223</v>
      </c>
      <c r="L1009">
        <f t="shared" si="76"/>
        <v>2016</v>
      </c>
      <c r="M1009" t="str">
        <f t="shared" si="77"/>
        <v>Nov</v>
      </c>
      <c r="N1009" s="13">
        <v>42676.583599537036</v>
      </c>
      <c r="O1009" t="b">
        <v>0</v>
      </c>
      <c r="P1009">
        <v>76</v>
      </c>
      <c r="Q1009" t="b">
        <v>0</v>
      </c>
      <c r="R1009" t="s">
        <v>8273</v>
      </c>
      <c r="S1009" s="4">
        <f t="shared" si="75"/>
        <v>44.32</v>
      </c>
      <c r="U1009" t="str">
        <f t="shared" si="78"/>
        <v>technology</v>
      </c>
      <c r="V1009" t="str">
        <f t="shared" si="79"/>
        <v>wearables</v>
      </c>
    </row>
    <row r="1010" spans="1:22" ht="60" x14ac:dyDescent="0.25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v>42732.809201388889</v>
      </c>
      <c r="K1010">
        <v>1480361115</v>
      </c>
      <c r="L1010">
        <f t="shared" si="76"/>
        <v>2016</v>
      </c>
      <c r="M1010" t="str">
        <f t="shared" si="77"/>
        <v>Nov</v>
      </c>
      <c r="N1010" s="13">
        <v>42702.809201388889</v>
      </c>
      <c r="O1010" t="b">
        <v>0</v>
      </c>
      <c r="P1010">
        <v>1</v>
      </c>
      <c r="Q1010" t="b">
        <v>0</v>
      </c>
      <c r="R1010" t="s">
        <v>8273</v>
      </c>
      <c r="S1010" s="4">
        <f t="shared" si="75"/>
        <v>0.26737967914438504</v>
      </c>
      <c r="U1010" t="str">
        <f t="shared" si="78"/>
        <v>technology</v>
      </c>
      <c r="V1010" t="str">
        <f t="shared" si="79"/>
        <v>wearables</v>
      </c>
    </row>
    <row r="1011" spans="1:22" ht="60" x14ac:dyDescent="0.25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v>42540.604699074072</v>
      </c>
      <c r="K1011">
        <v>1463754646</v>
      </c>
      <c r="L1011">
        <f t="shared" si="76"/>
        <v>2016</v>
      </c>
      <c r="M1011" t="str">
        <f t="shared" si="77"/>
        <v>May</v>
      </c>
      <c r="N1011" s="13">
        <v>42510.604699074072</v>
      </c>
      <c r="O1011" t="b">
        <v>0</v>
      </c>
      <c r="P1011">
        <v>101</v>
      </c>
      <c r="Q1011" t="b">
        <v>0</v>
      </c>
      <c r="R1011" t="s">
        <v>8273</v>
      </c>
      <c r="S1011" s="4">
        <f t="shared" si="75"/>
        <v>13.13</v>
      </c>
      <c r="U1011" t="str">
        <f t="shared" si="78"/>
        <v>technology</v>
      </c>
      <c r="V1011" t="str">
        <f t="shared" si="79"/>
        <v>wearables</v>
      </c>
    </row>
    <row r="1012" spans="1:22" ht="60" x14ac:dyDescent="0.25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v>42618.124305555553</v>
      </c>
      <c r="K1012">
        <v>1468180462</v>
      </c>
      <c r="L1012">
        <f t="shared" si="76"/>
        <v>2016</v>
      </c>
      <c r="M1012" t="str">
        <f t="shared" si="77"/>
        <v>Jul</v>
      </c>
      <c r="N1012" s="13">
        <v>42561.829421296294</v>
      </c>
      <c r="O1012" t="b">
        <v>0</v>
      </c>
      <c r="P1012">
        <v>4</v>
      </c>
      <c r="Q1012" t="b">
        <v>0</v>
      </c>
      <c r="R1012" t="s">
        <v>8273</v>
      </c>
      <c r="S1012" s="4">
        <f t="shared" si="75"/>
        <v>0.19088937093275488</v>
      </c>
      <c r="U1012" t="str">
        <f t="shared" si="78"/>
        <v>technology</v>
      </c>
      <c r="V1012" t="str">
        <f t="shared" si="79"/>
        <v>wearables</v>
      </c>
    </row>
    <row r="1013" spans="1:22" ht="45" x14ac:dyDescent="0.25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v>41991.898090277777</v>
      </c>
      <c r="K1013">
        <v>1415050395</v>
      </c>
      <c r="L1013">
        <f t="shared" si="76"/>
        <v>2014</v>
      </c>
      <c r="M1013" t="str">
        <f t="shared" si="77"/>
        <v>Nov</v>
      </c>
      <c r="N1013" s="13">
        <v>41946.898090277777</v>
      </c>
      <c r="O1013" t="b">
        <v>0</v>
      </c>
      <c r="P1013">
        <v>1</v>
      </c>
      <c r="Q1013" t="b">
        <v>0</v>
      </c>
      <c r="R1013" t="s">
        <v>8273</v>
      </c>
      <c r="S1013" s="4">
        <f t="shared" si="75"/>
        <v>0.375</v>
      </c>
      <c r="U1013" t="str">
        <f t="shared" si="78"/>
        <v>technology</v>
      </c>
      <c r="V1013" t="str">
        <f t="shared" si="79"/>
        <v>wearables</v>
      </c>
    </row>
    <row r="1014" spans="1:22" ht="60" x14ac:dyDescent="0.25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v>42759.440416666665</v>
      </c>
      <c r="K1014">
        <v>1481366052</v>
      </c>
      <c r="L1014">
        <f t="shared" si="76"/>
        <v>2016</v>
      </c>
      <c r="M1014" t="str">
        <f t="shared" si="77"/>
        <v>Dec</v>
      </c>
      <c r="N1014" s="13">
        <v>42714.440416666665</v>
      </c>
      <c r="O1014" t="b">
        <v>0</v>
      </c>
      <c r="P1014">
        <v>775</v>
      </c>
      <c r="Q1014" t="b">
        <v>0</v>
      </c>
      <c r="R1014" t="s">
        <v>8273</v>
      </c>
      <c r="S1014" s="4">
        <f t="shared" si="75"/>
        <v>21535.021000000001</v>
      </c>
      <c r="U1014" t="str">
        <f t="shared" si="78"/>
        <v>technology</v>
      </c>
      <c r="V1014" t="str">
        <f t="shared" si="79"/>
        <v>wearables</v>
      </c>
    </row>
    <row r="1015" spans="1:22" ht="60" x14ac:dyDescent="0.25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v>42367.833333333328</v>
      </c>
      <c r="K1015">
        <v>1449000056</v>
      </c>
      <c r="L1015">
        <f t="shared" si="76"/>
        <v>2015</v>
      </c>
      <c r="M1015" t="str">
        <f t="shared" si="77"/>
        <v>Dec</v>
      </c>
      <c r="N1015" s="13">
        <v>42339.833981481483</v>
      </c>
      <c r="O1015" t="b">
        <v>0</v>
      </c>
      <c r="P1015">
        <v>90</v>
      </c>
      <c r="Q1015" t="b">
        <v>0</v>
      </c>
      <c r="R1015" t="s">
        <v>8273</v>
      </c>
      <c r="S1015" s="4">
        <f t="shared" si="75"/>
        <v>34.527999999999999</v>
      </c>
      <c r="U1015" t="str">
        <f t="shared" si="78"/>
        <v>technology</v>
      </c>
      <c r="V1015" t="str">
        <f t="shared" si="79"/>
        <v>wearables</v>
      </c>
    </row>
    <row r="1016" spans="1:22" ht="30" x14ac:dyDescent="0.25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v>42005.002488425926</v>
      </c>
      <c r="K1016">
        <v>1415750615</v>
      </c>
      <c r="L1016">
        <f t="shared" si="76"/>
        <v>2014</v>
      </c>
      <c r="M1016" t="str">
        <f t="shared" si="77"/>
        <v>Nov</v>
      </c>
      <c r="N1016" s="13">
        <v>41955.002488425926</v>
      </c>
      <c r="O1016" t="b">
        <v>0</v>
      </c>
      <c r="P1016">
        <v>16</v>
      </c>
      <c r="Q1016" t="b">
        <v>0</v>
      </c>
      <c r="R1016" t="s">
        <v>8273</v>
      </c>
      <c r="S1016" s="4">
        <f t="shared" si="75"/>
        <v>30.6</v>
      </c>
      <c r="U1016" t="str">
        <f t="shared" si="78"/>
        <v>technology</v>
      </c>
      <c r="V1016" t="str">
        <f t="shared" si="79"/>
        <v>wearables</v>
      </c>
    </row>
    <row r="1017" spans="1:22" ht="45" x14ac:dyDescent="0.25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v>42333.920081018514</v>
      </c>
      <c r="K1017">
        <v>1445893495</v>
      </c>
      <c r="L1017">
        <f t="shared" si="76"/>
        <v>2015</v>
      </c>
      <c r="M1017" t="str">
        <f t="shared" si="77"/>
        <v>Oct</v>
      </c>
      <c r="N1017" s="13">
        <v>42303.878414351857</v>
      </c>
      <c r="O1017" t="b">
        <v>0</v>
      </c>
      <c r="P1017">
        <v>6</v>
      </c>
      <c r="Q1017" t="b">
        <v>0</v>
      </c>
      <c r="R1017" t="s">
        <v>8273</v>
      </c>
      <c r="S1017" s="4">
        <f t="shared" si="75"/>
        <v>2.6666666666666665</v>
      </c>
      <c r="U1017" t="str">
        <f t="shared" si="78"/>
        <v>technology</v>
      </c>
      <c r="V1017" t="str">
        <f t="shared" si="79"/>
        <v>wearables</v>
      </c>
    </row>
    <row r="1018" spans="1:22" ht="45" x14ac:dyDescent="0.25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v>42467.065462962957</v>
      </c>
      <c r="K1018">
        <v>1456108456</v>
      </c>
      <c r="L1018">
        <f t="shared" si="76"/>
        <v>2016</v>
      </c>
      <c r="M1018" t="str">
        <f t="shared" si="77"/>
        <v>Feb</v>
      </c>
      <c r="N1018" s="13">
        <v>42422.107129629629</v>
      </c>
      <c r="O1018" t="b">
        <v>0</v>
      </c>
      <c r="P1018">
        <v>38</v>
      </c>
      <c r="Q1018" t="b">
        <v>0</v>
      </c>
      <c r="R1018" t="s">
        <v>8273</v>
      </c>
      <c r="S1018" s="4">
        <f t="shared" si="75"/>
        <v>2.8420000000000001</v>
      </c>
      <c r="U1018" t="str">
        <f t="shared" si="78"/>
        <v>technology</v>
      </c>
      <c r="V1018" t="str">
        <f t="shared" si="79"/>
        <v>wearables</v>
      </c>
    </row>
    <row r="1019" spans="1:22" ht="60" x14ac:dyDescent="0.25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v>42329.716840277775</v>
      </c>
      <c r="K1019">
        <v>1444666335</v>
      </c>
      <c r="L1019">
        <f t="shared" si="76"/>
        <v>2015</v>
      </c>
      <c r="M1019" t="str">
        <f t="shared" si="77"/>
        <v>Oct</v>
      </c>
      <c r="N1019" s="13">
        <v>42289.675173611111</v>
      </c>
      <c r="O1019" t="b">
        <v>0</v>
      </c>
      <c r="P1019">
        <v>355</v>
      </c>
      <c r="Q1019" t="b">
        <v>0</v>
      </c>
      <c r="R1019" t="s">
        <v>8273</v>
      </c>
      <c r="S1019" s="4">
        <f t="shared" si="75"/>
        <v>22.878799999999998</v>
      </c>
      <c r="U1019" t="str">
        <f t="shared" si="78"/>
        <v>technology</v>
      </c>
      <c r="V1019" t="str">
        <f t="shared" si="79"/>
        <v>wearables</v>
      </c>
    </row>
    <row r="1020" spans="1:22" ht="45" x14ac:dyDescent="0.25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v>42565.492280092592</v>
      </c>
      <c r="K1020">
        <v>1465904933</v>
      </c>
      <c r="L1020">
        <f t="shared" si="76"/>
        <v>2016</v>
      </c>
      <c r="M1020" t="str">
        <f t="shared" si="77"/>
        <v>Jun</v>
      </c>
      <c r="N1020" s="13">
        <v>42535.492280092592</v>
      </c>
      <c r="O1020" t="b">
        <v>0</v>
      </c>
      <c r="P1020">
        <v>7</v>
      </c>
      <c r="Q1020" t="b">
        <v>0</v>
      </c>
      <c r="R1020" t="s">
        <v>8273</v>
      </c>
      <c r="S1020" s="4">
        <f t="shared" si="75"/>
        <v>3.105</v>
      </c>
      <c r="U1020" t="str">
        <f t="shared" si="78"/>
        <v>technology</v>
      </c>
      <c r="V1020" t="str">
        <f t="shared" si="79"/>
        <v>wearables</v>
      </c>
    </row>
    <row r="1021" spans="1:22" ht="45" x14ac:dyDescent="0.25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v>42039.973946759259</v>
      </c>
      <c r="K1021">
        <v>1420500149</v>
      </c>
      <c r="L1021">
        <f t="shared" si="76"/>
        <v>2015</v>
      </c>
      <c r="M1021" t="str">
        <f t="shared" si="77"/>
        <v>Jan</v>
      </c>
      <c r="N1021" s="13">
        <v>42009.973946759259</v>
      </c>
      <c r="O1021" t="b">
        <v>0</v>
      </c>
      <c r="P1021">
        <v>400</v>
      </c>
      <c r="Q1021" t="b">
        <v>0</v>
      </c>
      <c r="R1021" t="s">
        <v>8273</v>
      </c>
      <c r="S1021" s="4">
        <f t="shared" si="75"/>
        <v>47.333333333333336</v>
      </c>
      <c r="U1021" t="str">
        <f t="shared" si="78"/>
        <v>technology</v>
      </c>
      <c r="V1021" t="str">
        <f t="shared" si="79"/>
        <v>wearables</v>
      </c>
    </row>
    <row r="1022" spans="1:22" ht="60" x14ac:dyDescent="0.25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v>42157.032638888893</v>
      </c>
      <c r="K1022">
        <v>1430617209</v>
      </c>
      <c r="L1022">
        <f t="shared" si="76"/>
        <v>2015</v>
      </c>
      <c r="M1022" t="str">
        <f t="shared" si="77"/>
        <v>May</v>
      </c>
      <c r="N1022" s="13">
        <v>42127.069548611107</v>
      </c>
      <c r="O1022" t="b">
        <v>0</v>
      </c>
      <c r="P1022">
        <v>30</v>
      </c>
      <c r="Q1022" t="b">
        <v>1</v>
      </c>
      <c r="R1022" t="s">
        <v>8280</v>
      </c>
      <c r="S1022" s="4">
        <f t="shared" si="75"/>
        <v>205.54838709677421</v>
      </c>
      <c r="U1022" t="str">
        <f t="shared" si="78"/>
        <v>music</v>
      </c>
      <c r="V1022" t="str">
        <f t="shared" si="79"/>
        <v>electronic music</v>
      </c>
    </row>
    <row r="1023" spans="1:22" ht="45" x14ac:dyDescent="0.25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v>42294.166666666672</v>
      </c>
      <c r="K1023">
        <v>1443074571</v>
      </c>
      <c r="L1023">
        <f t="shared" si="76"/>
        <v>2015</v>
      </c>
      <c r="M1023" t="str">
        <f t="shared" si="77"/>
        <v>Sep</v>
      </c>
      <c r="N1023" s="13">
        <v>42271.251979166671</v>
      </c>
      <c r="O1023" t="b">
        <v>1</v>
      </c>
      <c r="P1023">
        <v>478</v>
      </c>
      <c r="Q1023" t="b">
        <v>1</v>
      </c>
      <c r="R1023" t="s">
        <v>8280</v>
      </c>
      <c r="S1023" s="4">
        <f t="shared" si="75"/>
        <v>351.80366666666669</v>
      </c>
      <c r="U1023" t="str">
        <f t="shared" si="78"/>
        <v>music</v>
      </c>
      <c r="V1023" t="str">
        <f t="shared" si="79"/>
        <v>electronic music</v>
      </c>
    </row>
    <row r="1024" spans="1:22" ht="30" x14ac:dyDescent="0.25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v>42141.646724537044</v>
      </c>
      <c r="K1024">
        <v>1429284677</v>
      </c>
      <c r="L1024">
        <f t="shared" si="76"/>
        <v>2015</v>
      </c>
      <c r="M1024" t="str">
        <f t="shared" si="77"/>
        <v>Apr</v>
      </c>
      <c r="N1024" s="13">
        <v>42111.646724537044</v>
      </c>
      <c r="O1024" t="b">
        <v>1</v>
      </c>
      <c r="P1024">
        <v>74</v>
      </c>
      <c r="Q1024" t="b">
        <v>1</v>
      </c>
      <c r="R1024" t="s">
        <v>8280</v>
      </c>
      <c r="S1024" s="4">
        <f t="shared" si="75"/>
        <v>114.9</v>
      </c>
      <c r="U1024" t="str">
        <f t="shared" si="78"/>
        <v>music</v>
      </c>
      <c r="V1024" t="str">
        <f t="shared" si="79"/>
        <v>electronic music</v>
      </c>
    </row>
    <row r="1025" spans="1:22" ht="45" x14ac:dyDescent="0.25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v>42175.919687500005</v>
      </c>
      <c r="K1025">
        <v>1432245861</v>
      </c>
      <c r="L1025">
        <f t="shared" si="76"/>
        <v>2015</v>
      </c>
      <c r="M1025" t="str">
        <f t="shared" si="77"/>
        <v>May</v>
      </c>
      <c r="N1025" s="13">
        <v>42145.919687500005</v>
      </c>
      <c r="O1025" t="b">
        <v>0</v>
      </c>
      <c r="P1025">
        <v>131</v>
      </c>
      <c r="Q1025" t="b">
        <v>1</v>
      </c>
      <c r="R1025" t="s">
        <v>8280</v>
      </c>
      <c r="S1025" s="4">
        <f t="shared" si="75"/>
        <v>237.15</v>
      </c>
      <c r="U1025" t="str">
        <f t="shared" si="78"/>
        <v>music</v>
      </c>
      <c r="V1025" t="str">
        <f t="shared" si="79"/>
        <v>electronic music</v>
      </c>
    </row>
    <row r="1026" spans="1:22" ht="45" x14ac:dyDescent="0.25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v>42400.580590277779</v>
      </c>
      <c r="K1026">
        <v>1451656563</v>
      </c>
      <c r="L1026">
        <f t="shared" si="76"/>
        <v>2016</v>
      </c>
      <c r="M1026" t="str">
        <f t="shared" si="77"/>
        <v>Jan</v>
      </c>
      <c r="N1026" s="13">
        <v>42370.580590277779</v>
      </c>
      <c r="O1026" t="b">
        <v>1</v>
      </c>
      <c r="P1026">
        <v>61</v>
      </c>
      <c r="Q1026" t="b">
        <v>1</v>
      </c>
      <c r="R1026" t="s">
        <v>8280</v>
      </c>
      <c r="S1026" s="4">
        <f t="shared" ref="S1026:S1089" si="80">E1026*100/D1026</f>
        <v>118.63775</v>
      </c>
      <c r="U1026" t="str">
        <f t="shared" si="78"/>
        <v>music</v>
      </c>
      <c r="V1026" t="str">
        <f t="shared" si="79"/>
        <v>electronic music</v>
      </c>
    </row>
    <row r="1027" spans="1:22" ht="45" x14ac:dyDescent="0.25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v>42079.792094907403</v>
      </c>
      <c r="K1027">
        <v>1423944037</v>
      </c>
      <c r="L1027">
        <f t="shared" ref="L1027:L1090" si="81">YEAR(N1027)</f>
        <v>2015</v>
      </c>
      <c r="M1027" t="str">
        <f t="shared" ref="M1027:M1090" si="82">TEXT(N1027, "MMM")</f>
        <v>Feb</v>
      </c>
      <c r="N1027" s="13">
        <v>42049.833761574075</v>
      </c>
      <c r="O1027" t="b">
        <v>1</v>
      </c>
      <c r="P1027">
        <v>1071</v>
      </c>
      <c r="Q1027" t="b">
        <v>1</v>
      </c>
      <c r="R1027" t="s">
        <v>8280</v>
      </c>
      <c r="S1027" s="4">
        <f t="shared" si="80"/>
        <v>109.92831428571429</v>
      </c>
      <c r="U1027" t="str">
        <f t="shared" ref="U1027:U1090" si="83">LEFT(R1027, SEARCH("/",R1027,1)-1)</f>
        <v>music</v>
      </c>
      <c r="V1027" t="str">
        <f t="shared" ref="V1027:V1090" si="84">RIGHT(R1027,LEN(R1027)-SEARCH("/",R1027,SEARCH("/",R1027,1)))</f>
        <v>electronic music</v>
      </c>
    </row>
    <row r="1028" spans="1:22" ht="60" x14ac:dyDescent="0.25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v>42460.365925925929</v>
      </c>
      <c r="K1028">
        <v>1456480016</v>
      </c>
      <c r="L1028">
        <f t="shared" si="81"/>
        <v>2016</v>
      </c>
      <c r="M1028" t="str">
        <f t="shared" si="82"/>
        <v>Feb</v>
      </c>
      <c r="N1028" s="13">
        <v>42426.407592592594</v>
      </c>
      <c r="O1028" t="b">
        <v>1</v>
      </c>
      <c r="P1028">
        <v>122</v>
      </c>
      <c r="Q1028" t="b">
        <v>1</v>
      </c>
      <c r="R1028" t="s">
        <v>8280</v>
      </c>
      <c r="S1028" s="4">
        <f t="shared" si="80"/>
        <v>100.00828571428572</v>
      </c>
      <c r="U1028" t="str">
        <f t="shared" si="83"/>
        <v>music</v>
      </c>
      <c r="V1028" t="str">
        <f t="shared" si="84"/>
        <v>electronic music</v>
      </c>
    </row>
    <row r="1029" spans="1:22" ht="60" x14ac:dyDescent="0.25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v>41935.034108796295</v>
      </c>
      <c r="K1029">
        <v>1411433347</v>
      </c>
      <c r="L1029">
        <f t="shared" si="81"/>
        <v>2014</v>
      </c>
      <c r="M1029" t="str">
        <f t="shared" si="82"/>
        <v>Sep</v>
      </c>
      <c r="N1029" s="13">
        <v>41905.034108796295</v>
      </c>
      <c r="O1029" t="b">
        <v>1</v>
      </c>
      <c r="P1029">
        <v>111</v>
      </c>
      <c r="Q1029" t="b">
        <v>1</v>
      </c>
      <c r="R1029" t="s">
        <v>8280</v>
      </c>
      <c r="S1029" s="4">
        <f t="shared" si="80"/>
        <v>103.09292094387415</v>
      </c>
      <c r="U1029" t="str">
        <f t="shared" si="83"/>
        <v>music</v>
      </c>
      <c r="V1029" t="str">
        <f t="shared" si="84"/>
        <v>electronic music</v>
      </c>
    </row>
    <row r="1030" spans="1:22" ht="45" x14ac:dyDescent="0.25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v>42800.833333333328</v>
      </c>
      <c r="K1030">
        <v>1484924605</v>
      </c>
      <c r="L1030">
        <f t="shared" si="81"/>
        <v>2017</v>
      </c>
      <c r="M1030" t="str">
        <f t="shared" si="82"/>
        <v>Jan</v>
      </c>
      <c r="N1030" s="13">
        <v>42755.627372685187</v>
      </c>
      <c r="O1030" t="b">
        <v>1</v>
      </c>
      <c r="P1030">
        <v>255</v>
      </c>
      <c r="Q1030" t="b">
        <v>1</v>
      </c>
      <c r="R1030" t="s">
        <v>8280</v>
      </c>
      <c r="S1030" s="4">
        <f t="shared" si="80"/>
        <v>117.27</v>
      </c>
      <c r="U1030" t="str">
        <f t="shared" si="83"/>
        <v>music</v>
      </c>
      <c r="V1030" t="str">
        <f t="shared" si="84"/>
        <v>electronic music</v>
      </c>
    </row>
    <row r="1031" spans="1:22" ht="45" x14ac:dyDescent="0.25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v>42098.915972222225</v>
      </c>
      <c r="K1031">
        <v>1423501507</v>
      </c>
      <c r="L1031">
        <f t="shared" si="81"/>
        <v>2015</v>
      </c>
      <c r="M1031" t="str">
        <f t="shared" si="82"/>
        <v>Feb</v>
      </c>
      <c r="N1031" s="13">
        <v>42044.711886574078</v>
      </c>
      <c r="O1031" t="b">
        <v>0</v>
      </c>
      <c r="P1031">
        <v>141</v>
      </c>
      <c r="Q1031" t="b">
        <v>1</v>
      </c>
      <c r="R1031" t="s">
        <v>8280</v>
      </c>
      <c r="S1031" s="4">
        <f t="shared" si="80"/>
        <v>111.76</v>
      </c>
      <c r="U1031" t="str">
        <f t="shared" si="83"/>
        <v>music</v>
      </c>
      <c r="V1031" t="str">
        <f t="shared" si="84"/>
        <v>electronic music</v>
      </c>
    </row>
    <row r="1032" spans="1:22" ht="30" x14ac:dyDescent="0.25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v>42625.483206018514</v>
      </c>
      <c r="K1032">
        <v>1472470549</v>
      </c>
      <c r="L1032">
        <f t="shared" si="81"/>
        <v>2016</v>
      </c>
      <c r="M1032" t="str">
        <f t="shared" si="82"/>
        <v>Aug</v>
      </c>
      <c r="N1032" s="13">
        <v>42611.483206018514</v>
      </c>
      <c r="O1032" t="b">
        <v>0</v>
      </c>
      <c r="P1032">
        <v>159</v>
      </c>
      <c r="Q1032" t="b">
        <v>1</v>
      </c>
      <c r="R1032" t="s">
        <v>8280</v>
      </c>
      <c r="S1032" s="4">
        <f t="shared" si="80"/>
        <v>342.1</v>
      </c>
      <c r="U1032" t="str">
        <f t="shared" si="83"/>
        <v>music</v>
      </c>
      <c r="V1032" t="str">
        <f t="shared" si="84"/>
        <v>electronic music</v>
      </c>
    </row>
    <row r="1033" spans="1:22" ht="60" x14ac:dyDescent="0.25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v>42354.764004629629</v>
      </c>
      <c r="K1033">
        <v>1447698010</v>
      </c>
      <c r="L1033">
        <f t="shared" si="81"/>
        <v>2015</v>
      </c>
      <c r="M1033" t="str">
        <f t="shared" si="82"/>
        <v>Nov</v>
      </c>
      <c r="N1033" s="13">
        <v>42324.764004629629</v>
      </c>
      <c r="O1033" t="b">
        <v>0</v>
      </c>
      <c r="P1033">
        <v>99</v>
      </c>
      <c r="Q1033" t="b">
        <v>1</v>
      </c>
      <c r="R1033" t="s">
        <v>8280</v>
      </c>
      <c r="S1033" s="4">
        <f t="shared" si="80"/>
        <v>107.4</v>
      </c>
      <c r="U1033" t="str">
        <f t="shared" si="83"/>
        <v>music</v>
      </c>
      <c r="V1033" t="str">
        <f t="shared" si="84"/>
        <v>electronic music</v>
      </c>
    </row>
    <row r="1034" spans="1:22" x14ac:dyDescent="0.25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v>42544.666956018518</v>
      </c>
      <c r="K1034">
        <v>1464105625</v>
      </c>
      <c r="L1034">
        <f t="shared" si="81"/>
        <v>2016</v>
      </c>
      <c r="M1034" t="str">
        <f t="shared" si="82"/>
        <v>May</v>
      </c>
      <c r="N1034" s="13">
        <v>42514.666956018518</v>
      </c>
      <c r="O1034" t="b">
        <v>0</v>
      </c>
      <c r="P1034">
        <v>96</v>
      </c>
      <c r="Q1034" t="b">
        <v>1</v>
      </c>
      <c r="R1034" t="s">
        <v>8280</v>
      </c>
      <c r="S1034" s="4">
        <f t="shared" si="80"/>
        <v>108.49703703703703</v>
      </c>
      <c r="U1034" t="str">
        <f t="shared" si="83"/>
        <v>music</v>
      </c>
      <c r="V1034" t="str">
        <f t="shared" si="84"/>
        <v>electronic music</v>
      </c>
    </row>
    <row r="1035" spans="1:22" ht="60" x14ac:dyDescent="0.25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v>42716.732407407413</v>
      </c>
      <c r="K1035">
        <v>1479144880</v>
      </c>
      <c r="L1035">
        <f t="shared" si="81"/>
        <v>2016</v>
      </c>
      <c r="M1035" t="str">
        <f t="shared" si="82"/>
        <v>Nov</v>
      </c>
      <c r="N1035" s="13">
        <v>42688.732407407413</v>
      </c>
      <c r="O1035" t="b">
        <v>0</v>
      </c>
      <c r="P1035">
        <v>27</v>
      </c>
      <c r="Q1035" t="b">
        <v>1</v>
      </c>
      <c r="R1035" t="s">
        <v>8280</v>
      </c>
      <c r="S1035" s="4">
        <f t="shared" si="80"/>
        <v>102.86144578313252</v>
      </c>
      <c r="U1035" t="str">
        <f t="shared" si="83"/>
        <v>music</v>
      </c>
      <c r="V1035" t="str">
        <f t="shared" si="84"/>
        <v>electronic music</v>
      </c>
    </row>
    <row r="1036" spans="1:22" ht="45" x14ac:dyDescent="0.25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v>42587.165972222225</v>
      </c>
      <c r="K1036">
        <v>1467604804</v>
      </c>
      <c r="L1036">
        <f t="shared" si="81"/>
        <v>2016</v>
      </c>
      <c r="M1036" t="str">
        <f t="shared" si="82"/>
        <v>Jul</v>
      </c>
      <c r="N1036" s="13">
        <v>42555.166712962964</v>
      </c>
      <c r="O1036" t="b">
        <v>0</v>
      </c>
      <c r="P1036">
        <v>166</v>
      </c>
      <c r="Q1036" t="b">
        <v>1</v>
      </c>
      <c r="R1036" t="s">
        <v>8280</v>
      </c>
      <c r="S1036" s="4">
        <f t="shared" si="80"/>
        <v>130.0018</v>
      </c>
      <c r="U1036" t="str">
        <f t="shared" si="83"/>
        <v>music</v>
      </c>
      <c r="V1036" t="str">
        <f t="shared" si="84"/>
        <v>electronic music</v>
      </c>
    </row>
    <row r="1037" spans="1:22" ht="60" x14ac:dyDescent="0.25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v>42046.641435185185</v>
      </c>
      <c r="K1037">
        <v>1421076220</v>
      </c>
      <c r="L1037">
        <f t="shared" si="81"/>
        <v>2015</v>
      </c>
      <c r="M1037" t="str">
        <f t="shared" si="82"/>
        <v>Jan</v>
      </c>
      <c r="N1037" s="13">
        <v>42016.641435185185</v>
      </c>
      <c r="O1037" t="b">
        <v>0</v>
      </c>
      <c r="P1037">
        <v>76</v>
      </c>
      <c r="Q1037" t="b">
        <v>1</v>
      </c>
      <c r="R1037" t="s">
        <v>8280</v>
      </c>
      <c r="S1037" s="4">
        <f t="shared" si="80"/>
        <v>107.65217391304348</v>
      </c>
      <c r="U1037" t="str">
        <f t="shared" si="83"/>
        <v>music</v>
      </c>
      <c r="V1037" t="str">
        <f t="shared" si="84"/>
        <v>electronic music</v>
      </c>
    </row>
    <row r="1038" spans="1:22" ht="45" x14ac:dyDescent="0.25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v>41281.333333333336</v>
      </c>
      <c r="K1038">
        <v>1354790790</v>
      </c>
      <c r="L1038">
        <f t="shared" si="81"/>
        <v>2012</v>
      </c>
      <c r="M1038" t="str">
        <f t="shared" si="82"/>
        <v>Dec</v>
      </c>
      <c r="N1038" s="13">
        <v>41249.448958333334</v>
      </c>
      <c r="O1038" t="b">
        <v>0</v>
      </c>
      <c r="P1038">
        <v>211</v>
      </c>
      <c r="Q1038" t="b">
        <v>1</v>
      </c>
      <c r="R1038" t="s">
        <v>8280</v>
      </c>
      <c r="S1038" s="4">
        <f t="shared" si="80"/>
        <v>112.36044444444444</v>
      </c>
      <c r="U1038" t="str">
        <f t="shared" si="83"/>
        <v>music</v>
      </c>
      <c r="V1038" t="str">
        <f t="shared" si="84"/>
        <v>electronic music</v>
      </c>
    </row>
    <row r="1039" spans="1:22" ht="60" x14ac:dyDescent="0.25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v>42142.208333333328</v>
      </c>
      <c r="K1039">
        <v>1429991062</v>
      </c>
      <c r="L1039">
        <f t="shared" si="81"/>
        <v>2015</v>
      </c>
      <c r="M1039" t="str">
        <f t="shared" si="82"/>
        <v>Apr</v>
      </c>
      <c r="N1039" s="13">
        <v>42119.822476851856</v>
      </c>
      <c r="O1039" t="b">
        <v>0</v>
      </c>
      <c r="P1039">
        <v>21</v>
      </c>
      <c r="Q1039" t="b">
        <v>1</v>
      </c>
      <c r="R1039" t="s">
        <v>8280</v>
      </c>
      <c r="S1039" s="4">
        <f t="shared" si="80"/>
        <v>102.1</v>
      </c>
      <c r="U1039" t="str">
        <f t="shared" si="83"/>
        <v>music</v>
      </c>
      <c r="V1039" t="str">
        <f t="shared" si="84"/>
        <v>electronic music</v>
      </c>
    </row>
    <row r="1040" spans="1:22" ht="45" x14ac:dyDescent="0.25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v>42448.190081018518</v>
      </c>
      <c r="K1040">
        <v>1455773623</v>
      </c>
      <c r="L1040">
        <f t="shared" si="81"/>
        <v>2016</v>
      </c>
      <c r="M1040" t="str">
        <f t="shared" si="82"/>
        <v>Feb</v>
      </c>
      <c r="N1040" s="13">
        <v>42418.231747685189</v>
      </c>
      <c r="O1040" t="b">
        <v>0</v>
      </c>
      <c r="P1040">
        <v>61</v>
      </c>
      <c r="Q1040" t="b">
        <v>1</v>
      </c>
      <c r="R1040" t="s">
        <v>8280</v>
      </c>
      <c r="S1040" s="4">
        <f t="shared" si="80"/>
        <v>145.33333333333334</v>
      </c>
      <c r="U1040" t="str">
        <f t="shared" si="83"/>
        <v>music</v>
      </c>
      <c r="V1040" t="str">
        <f t="shared" si="84"/>
        <v>electronic music</v>
      </c>
    </row>
    <row r="1041" spans="1:22" ht="60" x14ac:dyDescent="0.25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v>42717.332638888889</v>
      </c>
      <c r="K1041">
        <v>1479436646</v>
      </c>
      <c r="L1041">
        <f t="shared" si="81"/>
        <v>2016</v>
      </c>
      <c r="M1041" t="str">
        <f t="shared" si="82"/>
        <v>Nov</v>
      </c>
      <c r="N1041" s="13">
        <v>42692.109328703707</v>
      </c>
      <c r="O1041" t="b">
        <v>0</v>
      </c>
      <c r="P1041">
        <v>30</v>
      </c>
      <c r="Q1041" t="b">
        <v>1</v>
      </c>
      <c r="R1041" t="s">
        <v>8280</v>
      </c>
      <c r="S1041" s="4">
        <f t="shared" si="80"/>
        <v>128.19999999999999</v>
      </c>
      <c r="U1041" t="str">
        <f t="shared" si="83"/>
        <v>music</v>
      </c>
      <c r="V1041" t="str">
        <f t="shared" si="84"/>
        <v>electronic music</v>
      </c>
    </row>
    <row r="1042" spans="1:22" ht="60" x14ac:dyDescent="0.25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v>42609.708437499998</v>
      </c>
      <c r="K1042">
        <v>1469725209</v>
      </c>
      <c r="L1042">
        <f t="shared" si="81"/>
        <v>2016</v>
      </c>
      <c r="M1042" t="str">
        <f t="shared" si="82"/>
        <v>Jul</v>
      </c>
      <c r="N1042" s="13">
        <v>42579.708437499998</v>
      </c>
      <c r="O1042" t="b">
        <v>0</v>
      </c>
      <c r="P1042">
        <v>1</v>
      </c>
      <c r="Q1042" t="b">
        <v>0</v>
      </c>
      <c r="R1042" t="s">
        <v>8281</v>
      </c>
      <c r="S1042" s="4">
        <f t="shared" si="80"/>
        <v>0.29411764705882354</v>
      </c>
      <c r="U1042" t="str">
        <f t="shared" si="83"/>
        <v>journalism</v>
      </c>
      <c r="V1042" t="str">
        <f t="shared" si="84"/>
        <v>audio</v>
      </c>
    </row>
    <row r="1043" spans="1:22" ht="45" x14ac:dyDescent="0.25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v>41851.060092592597</v>
      </c>
      <c r="K1043">
        <v>1405041992</v>
      </c>
      <c r="L1043">
        <f t="shared" si="81"/>
        <v>2014</v>
      </c>
      <c r="M1043" t="str">
        <f t="shared" si="82"/>
        <v>Jul</v>
      </c>
      <c r="N1043" s="13">
        <v>41831.060092592597</v>
      </c>
      <c r="O1043" t="b">
        <v>0</v>
      </c>
      <c r="P1043">
        <v>0</v>
      </c>
      <c r="Q1043" t="b">
        <v>0</v>
      </c>
      <c r="R1043" t="s">
        <v>8281</v>
      </c>
      <c r="S1043" s="4">
        <f t="shared" si="80"/>
        <v>0</v>
      </c>
      <c r="U1043" t="str">
        <f t="shared" si="83"/>
        <v>journalism</v>
      </c>
      <c r="V1043" t="str">
        <f t="shared" si="84"/>
        <v>audio</v>
      </c>
    </row>
    <row r="1044" spans="1:22" ht="60" x14ac:dyDescent="0.25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v>41894.416666666664</v>
      </c>
      <c r="K1044">
        <v>1406824948</v>
      </c>
      <c r="L1044">
        <f t="shared" si="81"/>
        <v>2014</v>
      </c>
      <c r="M1044" t="str">
        <f t="shared" si="82"/>
        <v>Jul</v>
      </c>
      <c r="N1044" s="13">
        <v>41851.696157407408</v>
      </c>
      <c r="O1044" t="b">
        <v>0</v>
      </c>
      <c r="P1044">
        <v>1</v>
      </c>
      <c r="Q1044" t="b">
        <v>0</v>
      </c>
      <c r="R1044" t="s">
        <v>8281</v>
      </c>
      <c r="S1044" s="4">
        <f t="shared" si="80"/>
        <v>1.5384615384615385</v>
      </c>
      <c r="U1044" t="str">
        <f t="shared" si="83"/>
        <v>journalism</v>
      </c>
      <c r="V1044" t="str">
        <f t="shared" si="84"/>
        <v>audio</v>
      </c>
    </row>
    <row r="1045" spans="1:22" ht="45" x14ac:dyDescent="0.25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v>42144.252951388888</v>
      </c>
      <c r="K1045">
        <v>1429509855</v>
      </c>
      <c r="L1045">
        <f t="shared" si="81"/>
        <v>2015</v>
      </c>
      <c r="M1045" t="str">
        <f t="shared" si="82"/>
        <v>Apr</v>
      </c>
      <c r="N1045" s="13">
        <v>42114.252951388888</v>
      </c>
      <c r="O1045" t="b">
        <v>0</v>
      </c>
      <c r="P1045">
        <v>292</v>
      </c>
      <c r="Q1045" t="b">
        <v>0</v>
      </c>
      <c r="R1045" t="s">
        <v>8281</v>
      </c>
      <c r="S1045" s="4">
        <f t="shared" si="80"/>
        <v>8.5370000000000008</v>
      </c>
      <c r="U1045" t="str">
        <f t="shared" si="83"/>
        <v>journalism</v>
      </c>
      <c r="V1045" t="str">
        <f t="shared" si="84"/>
        <v>audio</v>
      </c>
    </row>
    <row r="1046" spans="1:22" ht="60" x14ac:dyDescent="0.25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v>42068.852083333331</v>
      </c>
      <c r="K1046">
        <v>1420668801</v>
      </c>
      <c r="L1046">
        <f t="shared" si="81"/>
        <v>2015</v>
      </c>
      <c r="M1046" t="str">
        <f t="shared" si="82"/>
        <v>Jan</v>
      </c>
      <c r="N1046" s="13">
        <v>42011.925937499997</v>
      </c>
      <c r="O1046" t="b">
        <v>0</v>
      </c>
      <c r="P1046">
        <v>2</v>
      </c>
      <c r="Q1046" t="b">
        <v>0</v>
      </c>
      <c r="R1046" t="s">
        <v>8281</v>
      </c>
      <c r="S1046" s="4">
        <f t="shared" si="80"/>
        <v>8.5714285714285715E-2</v>
      </c>
      <c r="U1046" t="str">
        <f t="shared" si="83"/>
        <v>journalism</v>
      </c>
      <c r="V1046" t="str">
        <f t="shared" si="84"/>
        <v>audio</v>
      </c>
    </row>
    <row r="1047" spans="1:22" ht="45" x14ac:dyDescent="0.25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v>41874.874421296299</v>
      </c>
      <c r="K1047">
        <v>1406235550</v>
      </c>
      <c r="L1047">
        <f t="shared" si="81"/>
        <v>2014</v>
      </c>
      <c r="M1047" t="str">
        <f t="shared" si="82"/>
        <v>Jul</v>
      </c>
      <c r="N1047" s="13">
        <v>41844.874421296299</v>
      </c>
      <c r="O1047" t="b">
        <v>0</v>
      </c>
      <c r="P1047">
        <v>8</v>
      </c>
      <c r="Q1047" t="b">
        <v>0</v>
      </c>
      <c r="R1047" t="s">
        <v>8281</v>
      </c>
      <c r="S1047" s="4">
        <f t="shared" si="80"/>
        <v>2.66</v>
      </c>
      <c r="U1047" t="str">
        <f t="shared" si="83"/>
        <v>journalism</v>
      </c>
      <c r="V1047" t="str">
        <f t="shared" si="84"/>
        <v>audio</v>
      </c>
    </row>
    <row r="1048" spans="1:22" ht="60" x14ac:dyDescent="0.25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v>42364.851388888885</v>
      </c>
      <c r="K1048">
        <v>1447273560</v>
      </c>
      <c r="L1048">
        <f t="shared" si="81"/>
        <v>2015</v>
      </c>
      <c r="M1048" t="str">
        <f t="shared" si="82"/>
        <v>Nov</v>
      </c>
      <c r="N1048" s="13">
        <v>42319.851388888885</v>
      </c>
      <c r="O1048" t="b">
        <v>0</v>
      </c>
      <c r="P1048">
        <v>0</v>
      </c>
      <c r="Q1048" t="b">
        <v>0</v>
      </c>
      <c r="R1048" t="s">
        <v>8281</v>
      </c>
      <c r="S1048" s="4">
        <f t="shared" si="80"/>
        <v>0</v>
      </c>
      <c r="U1048" t="str">
        <f t="shared" si="83"/>
        <v>journalism</v>
      </c>
      <c r="V1048" t="str">
        <f t="shared" si="84"/>
        <v>audio</v>
      </c>
    </row>
    <row r="1049" spans="1:22" ht="45" x14ac:dyDescent="0.25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v>41948.860127314816</v>
      </c>
      <c r="K1049">
        <v>1412624315</v>
      </c>
      <c r="L1049">
        <f t="shared" si="81"/>
        <v>2014</v>
      </c>
      <c r="M1049" t="str">
        <f t="shared" si="82"/>
        <v>Oct</v>
      </c>
      <c r="N1049" s="13">
        <v>41918.818460648145</v>
      </c>
      <c r="O1049" t="b">
        <v>0</v>
      </c>
      <c r="P1049">
        <v>1</v>
      </c>
      <c r="Q1049" t="b">
        <v>0</v>
      </c>
      <c r="R1049" t="s">
        <v>8281</v>
      </c>
      <c r="S1049" s="4">
        <f t="shared" si="80"/>
        <v>0.05</v>
      </c>
      <c r="U1049" t="str">
        <f t="shared" si="83"/>
        <v>journalism</v>
      </c>
      <c r="V1049" t="str">
        <f t="shared" si="84"/>
        <v>audio</v>
      </c>
    </row>
    <row r="1050" spans="1:22" ht="60" x14ac:dyDescent="0.25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v>42638.053113425922</v>
      </c>
      <c r="K1050">
        <v>1471310189</v>
      </c>
      <c r="L1050">
        <f t="shared" si="81"/>
        <v>2016</v>
      </c>
      <c r="M1050" t="str">
        <f t="shared" si="82"/>
        <v>Aug</v>
      </c>
      <c r="N1050" s="13">
        <v>42598.053113425922</v>
      </c>
      <c r="O1050" t="b">
        <v>0</v>
      </c>
      <c r="P1050">
        <v>4</v>
      </c>
      <c r="Q1050" t="b">
        <v>0</v>
      </c>
      <c r="R1050" t="s">
        <v>8281</v>
      </c>
      <c r="S1050" s="4">
        <f t="shared" si="80"/>
        <v>1.4133333333333333</v>
      </c>
      <c r="U1050" t="str">
        <f t="shared" si="83"/>
        <v>journalism</v>
      </c>
      <c r="V1050" t="str">
        <f t="shared" si="84"/>
        <v>audio</v>
      </c>
    </row>
    <row r="1051" spans="1:22" x14ac:dyDescent="0.25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v>42412.431076388893</v>
      </c>
      <c r="K1051">
        <v>1452680445</v>
      </c>
      <c r="L1051">
        <f t="shared" si="81"/>
        <v>2016</v>
      </c>
      <c r="M1051" t="str">
        <f t="shared" si="82"/>
        <v>Jan</v>
      </c>
      <c r="N1051" s="13">
        <v>42382.431076388893</v>
      </c>
      <c r="O1051" t="b">
        <v>0</v>
      </c>
      <c r="P1051">
        <v>0</v>
      </c>
      <c r="Q1051" t="b">
        <v>0</v>
      </c>
      <c r="R1051" t="s">
        <v>8281</v>
      </c>
      <c r="S1051" s="4">
        <f t="shared" si="80"/>
        <v>0</v>
      </c>
      <c r="U1051" t="str">
        <f t="shared" si="83"/>
        <v>journalism</v>
      </c>
      <c r="V1051" t="str">
        <f t="shared" si="84"/>
        <v>audio</v>
      </c>
    </row>
    <row r="1052" spans="1:22" ht="30" x14ac:dyDescent="0.25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v>42261.7971875</v>
      </c>
      <c r="K1052">
        <v>1439665677</v>
      </c>
      <c r="L1052">
        <f t="shared" si="81"/>
        <v>2015</v>
      </c>
      <c r="M1052" t="str">
        <f t="shared" si="82"/>
        <v>Aug</v>
      </c>
      <c r="N1052" s="13">
        <v>42231.7971875</v>
      </c>
      <c r="O1052" t="b">
        <v>0</v>
      </c>
      <c r="P1052">
        <v>0</v>
      </c>
      <c r="Q1052" t="b">
        <v>0</v>
      </c>
      <c r="R1052" t="s">
        <v>8281</v>
      </c>
      <c r="S1052" s="4">
        <f t="shared" si="80"/>
        <v>0</v>
      </c>
      <c r="U1052" t="str">
        <f t="shared" si="83"/>
        <v>journalism</v>
      </c>
      <c r="V1052" t="str">
        <f t="shared" si="84"/>
        <v>audio</v>
      </c>
    </row>
    <row r="1053" spans="1:22" ht="60" x14ac:dyDescent="0.25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v>41878.014178240745</v>
      </c>
      <c r="K1053">
        <v>1406679625</v>
      </c>
      <c r="L1053">
        <f t="shared" si="81"/>
        <v>2014</v>
      </c>
      <c r="M1053" t="str">
        <f t="shared" si="82"/>
        <v>Jul</v>
      </c>
      <c r="N1053" s="13">
        <v>41850.014178240745</v>
      </c>
      <c r="O1053" t="b">
        <v>0</v>
      </c>
      <c r="P1053">
        <v>0</v>
      </c>
      <c r="Q1053" t="b">
        <v>0</v>
      </c>
      <c r="R1053" t="s">
        <v>8281</v>
      </c>
      <c r="S1053" s="4">
        <f t="shared" si="80"/>
        <v>0</v>
      </c>
      <c r="U1053" t="str">
        <f t="shared" si="83"/>
        <v>journalism</v>
      </c>
      <c r="V1053" t="str">
        <f t="shared" si="84"/>
        <v>audio</v>
      </c>
    </row>
    <row r="1054" spans="1:22" ht="75" x14ac:dyDescent="0.25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v>42527.839583333334</v>
      </c>
      <c r="K1054">
        <v>1461438495</v>
      </c>
      <c r="L1054">
        <f t="shared" si="81"/>
        <v>2016</v>
      </c>
      <c r="M1054" t="str">
        <f t="shared" si="82"/>
        <v>Apr</v>
      </c>
      <c r="N1054" s="13">
        <v>42483.797395833331</v>
      </c>
      <c r="O1054" t="b">
        <v>0</v>
      </c>
      <c r="P1054">
        <v>0</v>
      </c>
      <c r="Q1054" t="b">
        <v>0</v>
      </c>
      <c r="R1054" t="s">
        <v>8281</v>
      </c>
      <c r="S1054" s="4">
        <f t="shared" si="80"/>
        <v>0</v>
      </c>
      <c r="U1054" t="str">
        <f t="shared" si="83"/>
        <v>journalism</v>
      </c>
      <c r="V1054" t="str">
        <f t="shared" si="84"/>
        <v>audio</v>
      </c>
    </row>
    <row r="1055" spans="1:22" ht="60" x14ac:dyDescent="0.25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v>42800.172824074078</v>
      </c>
      <c r="K1055">
        <v>1486613332</v>
      </c>
      <c r="L1055">
        <f t="shared" si="81"/>
        <v>2017</v>
      </c>
      <c r="M1055" t="str">
        <f t="shared" si="82"/>
        <v>Feb</v>
      </c>
      <c r="N1055" s="13">
        <v>42775.172824074078</v>
      </c>
      <c r="O1055" t="b">
        <v>0</v>
      </c>
      <c r="P1055">
        <v>1</v>
      </c>
      <c r="Q1055" t="b">
        <v>0</v>
      </c>
      <c r="R1055" t="s">
        <v>8281</v>
      </c>
      <c r="S1055" s="4">
        <f t="shared" si="80"/>
        <v>1</v>
      </c>
      <c r="U1055" t="str">
        <f t="shared" si="83"/>
        <v>journalism</v>
      </c>
      <c r="V1055" t="str">
        <f t="shared" si="84"/>
        <v>audio</v>
      </c>
    </row>
    <row r="1056" spans="1:22" ht="60" x14ac:dyDescent="0.25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v>41861.916666666664</v>
      </c>
      <c r="K1056">
        <v>1405110399</v>
      </c>
      <c r="L1056">
        <f t="shared" si="81"/>
        <v>2014</v>
      </c>
      <c r="M1056" t="str">
        <f t="shared" si="82"/>
        <v>Jul</v>
      </c>
      <c r="N1056" s="13">
        <v>41831.851840277777</v>
      </c>
      <c r="O1056" t="b">
        <v>0</v>
      </c>
      <c r="P1056">
        <v>0</v>
      </c>
      <c r="Q1056" t="b">
        <v>0</v>
      </c>
      <c r="R1056" t="s">
        <v>8281</v>
      </c>
      <c r="S1056" s="4">
        <f t="shared" si="80"/>
        <v>0</v>
      </c>
      <c r="U1056" t="str">
        <f t="shared" si="83"/>
        <v>journalism</v>
      </c>
      <c r="V1056" t="str">
        <f t="shared" si="84"/>
        <v>audio</v>
      </c>
    </row>
    <row r="1057" spans="1:22" ht="60" x14ac:dyDescent="0.25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v>42436.992418981477</v>
      </c>
      <c r="K1057">
        <v>1454802545</v>
      </c>
      <c r="L1057">
        <f t="shared" si="81"/>
        <v>2016</v>
      </c>
      <c r="M1057" t="str">
        <f t="shared" si="82"/>
        <v>Feb</v>
      </c>
      <c r="N1057" s="13">
        <v>42406.992418981477</v>
      </c>
      <c r="O1057" t="b">
        <v>0</v>
      </c>
      <c r="P1057">
        <v>0</v>
      </c>
      <c r="Q1057" t="b">
        <v>0</v>
      </c>
      <c r="R1057" t="s">
        <v>8281</v>
      </c>
      <c r="S1057" s="4">
        <f t="shared" si="80"/>
        <v>0</v>
      </c>
      <c r="U1057" t="str">
        <f t="shared" si="83"/>
        <v>journalism</v>
      </c>
      <c r="V1057" t="str">
        <f t="shared" si="84"/>
        <v>audio</v>
      </c>
    </row>
    <row r="1058" spans="1:22" ht="60" x14ac:dyDescent="0.25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v>42118.677974537044</v>
      </c>
      <c r="K1058">
        <v>1424711777</v>
      </c>
      <c r="L1058">
        <f t="shared" si="81"/>
        <v>2015</v>
      </c>
      <c r="M1058" t="str">
        <f t="shared" si="82"/>
        <v>Feb</v>
      </c>
      <c r="N1058" s="13">
        <v>42058.719641203701</v>
      </c>
      <c r="O1058" t="b">
        <v>0</v>
      </c>
      <c r="P1058">
        <v>0</v>
      </c>
      <c r="Q1058" t="b">
        <v>0</v>
      </c>
      <c r="R1058" t="s">
        <v>8281</v>
      </c>
      <c r="S1058" s="4">
        <f t="shared" si="80"/>
        <v>0</v>
      </c>
      <c r="U1058" t="str">
        <f t="shared" si="83"/>
        <v>journalism</v>
      </c>
      <c r="V1058" t="str">
        <f t="shared" si="84"/>
        <v>audio</v>
      </c>
    </row>
    <row r="1059" spans="1:22" ht="45" x14ac:dyDescent="0.25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v>42708.912997685184</v>
      </c>
      <c r="K1059">
        <v>1478292883</v>
      </c>
      <c r="L1059">
        <f t="shared" si="81"/>
        <v>2016</v>
      </c>
      <c r="M1059" t="str">
        <f t="shared" si="82"/>
        <v>Nov</v>
      </c>
      <c r="N1059" s="13">
        <v>42678.871331018512</v>
      </c>
      <c r="O1059" t="b">
        <v>0</v>
      </c>
      <c r="P1059">
        <v>0</v>
      </c>
      <c r="Q1059" t="b">
        <v>0</v>
      </c>
      <c r="R1059" t="s">
        <v>8281</v>
      </c>
      <c r="S1059" s="4">
        <f t="shared" si="80"/>
        <v>0</v>
      </c>
      <c r="U1059" t="str">
        <f t="shared" si="83"/>
        <v>journalism</v>
      </c>
      <c r="V1059" t="str">
        <f t="shared" si="84"/>
        <v>audio</v>
      </c>
    </row>
    <row r="1060" spans="1:22" ht="60" x14ac:dyDescent="0.25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v>42089</v>
      </c>
      <c r="K1060">
        <v>1423777043</v>
      </c>
      <c r="L1060">
        <f t="shared" si="81"/>
        <v>2015</v>
      </c>
      <c r="M1060" t="str">
        <f t="shared" si="82"/>
        <v>Feb</v>
      </c>
      <c r="N1060" s="13">
        <v>42047.900960648149</v>
      </c>
      <c r="O1060" t="b">
        <v>0</v>
      </c>
      <c r="P1060">
        <v>0</v>
      </c>
      <c r="Q1060" t="b">
        <v>0</v>
      </c>
      <c r="R1060" t="s">
        <v>8281</v>
      </c>
      <c r="S1060" s="4">
        <f t="shared" si="80"/>
        <v>0</v>
      </c>
      <c r="U1060" t="str">
        <f t="shared" si="83"/>
        <v>journalism</v>
      </c>
      <c r="V1060" t="str">
        <f t="shared" si="84"/>
        <v>audio</v>
      </c>
    </row>
    <row r="1061" spans="1:22" x14ac:dyDescent="0.25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v>42076.748333333337</v>
      </c>
      <c r="K1061">
        <v>1423681056</v>
      </c>
      <c r="L1061">
        <f t="shared" si="81"/>
        <v>2015</v>
      </c>
      <c r="M1061" t="str">
        <f t="shared" si="82"/>
        <v>Feb</v>
      </c>
      <c r="N1061" s="13">
        <v>42046.79</v>
      </c>
      <c r="O1061" t="b">
        <v>0</v>
      </c>
      <c r="P1061">
        <v>0</v>
      </c>
      <c r="Q1061" t="b">
        <v>0</v>
      </c>
      <c r="R1061" t="s">
        <v>8281</v>
      </c>
      <c r="S1061" s="4">
        <f t="shared" si="80"/>
        <v>0</v>
      </c>
      <c r="U1061" t="str">
        <f t="shared" si="83"/>
        <v>journalism</v>
      </c>
      <c r="V1061" t="str">
        <f t="shared" si="84"/>
        <v>audio</v>
      </c>
    </row>
    <row r="1062" spans="1:22" ht="60" x14ac:dyDescent="0.25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v>42109.913113425922</v>
      </c>
      <c r="K1062">
        <v>1426542893</v>
      </c>
      <c r="L1062">
        <f t="shared" si="81"/>
        <v>2015</v>
      </c>
      <c r="M1062" t="str">
        <f t="shared" si="82"/>
        <v>Mar</v>
      </c>
      <c r="N1062" s="13">
        <v>42079.913113425922</v>
      </c>
      <c r="O1062" t="b">
        <v>0</v>
      </c>
      <c r="P1062">
        <v>1</v>
      </c>
      <c r="Q1062" t="b">
        <v>0</v>
      </c>
      <c r="R1062" t="s">
        <v>8281</v>
      </c>
      <c r="S1062" s="4">
        <f t="shared" si="80"/>
        <v>1</v>
      </c>
      <c r="U1062" t="str">
        <f t="shared" si="83"/>
        <v>journalism</v>
      </c>
      <c r="V1062" t="str">
        <f t="shared" si="84"/>
        <v>audio</v>
      </c>
    </row>
    <row r="1063" spans="1:22" ht="45" x14ac:dyDescent="0.25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v>42492.041666666672</v>
      </c>
      <c r="K1063">
        <v>1456987108</v>
      </c>
      <c r="L1063">
        <f t="shared" si="81"/>
        <v>2016</v>
      </c>
      <c r="M1063" t="str">
        <f t="shared" si="82"/>
        <v>Mar</v>
      </c>
      <c r="N1063" s="13">
        <v>42432.276712962965</v>
      </c>
      <c r="O1063" t="b">
        <v>0</v>
      </c>
      <c r="P1063">
        <v>0</v>
      </c>
      <c r="Q1063" t="b">
        <v>0</v>
      </c>
      <c r="R1063" t="s">
        <v>8281</v>
      </c>
      <c r="S1063" s="4">
        <f t="shared" si="80"/>
        <v>0</v>
      </c>
      <c r="U1063" t="str">
        <f t="shared" si="83"/>
        <v>journalism</v>
      </c>
      <c r="V1063" t="str">
        <f t="shared" si="84"/>
        <v>audio</v>
      </c>
    </row>
    <row r="1064" spans="1:22" ht="30" x14ac:dyDescent="0.25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v>42563.807187500002</v>
      </c>
      <c r="K1064">
        <v>1467746541</v>
      </c>
      <c r="L1064">
        <f t="shared" si="81"/>
        <v>2016</v>
      </c>
      <c r="M1064" t="str">
        <f t="shared" si="82"/>
        <v>Jul</v>
      </c>
      <c r="N1064" s="13">
        <v>42556.807187500002</v>
      </c>
      <c r="O1064" t="b">
        <v>0</v>
      </c>
      <c r="P1064">
        <v>4</v>
      </c>
      <c r="Q1064" t="b">
        <v>0</v>
      </c>
      <c r="R1064" t="s">
        <v>8281</v>
      </c>
      <c r="S1064" s="4">
        <f t="shared" si="80"/>
        <v>95.477386934673362</v>
      </c>
      <c r="U1064" t="str">
        <f t="shared" si="83"/>
        <v>journalism</v>
      </c>
      <c r="V1064" t="str">
        <f t="shared" si="84"/>
        <v>audio</v>
      </c>
    </row>
    <row r="1065" spans="1:22" ht="60" x14ac:dyDescent="0.25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v>42613.030810185184</v>
      </c>
      <c r="K1065">
        <v>1470012262</v>
      </c>
      <c r="L1065">
        <f t="shared" si="81"/>
        <v>2016</v>
      </c>
      <c r="M1065" t="str">
        <f t="shared" si="82"/>
        <v>Aug</v>
      </c>
      <c r="N1065" s="13">
        <v>42583.030810185184</v>
      </c>
      <c r="O1065" t="b">
        <v>0</v>
      </c>
      <c r="P1065">
        <v>0</v>
      </c>
      <c r="Q1065" t="b">
        <v>0</v>
      </c>
      <c r="R1065" t="s">
        <v>8281</v>
      </c>
      <c r="S1065" s="4">
        <f t="shared" si="80"/>
        <v>0</v>
      </c>
      <c r="U1065" t="str">
        <f t="shared" si="83"/>
        <v>journalism</v>
      </c>
      <c r="V1065" t="str">
        <f t="shared" si="84"/>
        <v>audio</v>
      </c>
    </row>
    <row r="1066" spans="1:22" ht="60" x14ac:dyDescent="0.25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v>41462.228043981479</v>
      </c>
      <c r="K1066">
        <v>1369286903</v>
      </c>
      <c r="L1066">
        <f t="shared" si="81"/>
        <v>2013</v>
      </c>
      <c r="M1066" t="str">
        <f t="shared" si="82"/>
        <v>May</v>
      </c>
      <c r="N1066" s="13">
        <v>41417.228043981479</v>
      </c>
      <c r="O1066" t="b">
        <v>0</v>
      </c>
      <c r="P1066">
        <v>123</v>
      </c>
      <c r="Q1066" t="b">
        <v>0</v>
      </c>
      <c r="R1066" t="s">
        <v>8282</v>
      </c>
      <c r="S1066" s="4">
        <f t="shared" si="80"/>
        <v>8.974444444444444</v>
      </c>
      <c r="U1066" t="str">
        <f t="shared" si="83"/>
        <v>games</v>
      </c>
      <c r="V1066" t="str">
        <f t="shared" si="84"/>
        <v>video games</v>
      </c>
    </row>
    <row r="1067" spans="1:22" ht="60" x14ac:dyDescent="0.25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v>41689.381041666667</v>
      </c>
      <c r="K1067">
        <v>1390381722</v>
      </c>
      <c r="L1067">
        <f t="shared" si="81"/>
        <v>2014</v>
      </c>
      <c r="M1067" t="str">
        <f t="shared" si="82"/>
        <v>Jan</v>
      </c>
      <c r="N1067" s="13">
        <v>41661.381041666667</v>
      </c>
      <c r="O1067" t="b">
        <v>0</v>
      </c>
      <c r="P1067">
        <v>5</v>
      </c>
      <c r="Q1067" t="b">
        <v>0</v>
      </c>
      <c r="R1067" t="s">
        <v>8282</v>
      </c>
      <c r="S1067" s="4">
        <f t="shared" si="80"/>
        <v>2.7</v>
      </c>
      <c r="U1067" t="str">
        <f t="shared" si="83"/>
        <v>games</v>
      </c>
      <c r="V1067" t="str">
        <f t="shared" si="84"/>
        <v>video games</v>
      </c>
    </row>
    <row r="1068" spans="1:22" ht="45" x14ac:dyDescent="0.25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v>41490.962754629632</v>
      </c>
      <c r="K1068">
        <v>1371769582</v>
      </c>
      <c r="L1068">
        <f t="shared" si="81"/>
        <v>2013</v>
      </c>
      <c r="M1068" t="str">
        <f t="shared" si="82"/>
        <v>Jun</v>
      </c>
      <c r="N1068" s="13">
        <v>41445.962754629632</v>
      </c>
      <c r="O1068" t="b">
        <v>0</v>
      </c>
      <c r="P1068">
        <v>148</v>
      </c>
      <c r="Q1068" t="b">
        <v>0</v>
      </c>
      <c r="R1068" t="s">
        <v>8282</v>
      </c>
      <c r="S1068" s="4">
        <f t="shared" si="80"/>
        <v>3.3673333333333333</v>
      </c>
      <c r="U1068" t="str">
        <f t="shared" si="83"/>
        <v>games</v>
      </c>
      <c r="V1068" t="str">
        <f t="shared" si="84"/>
        <v>video games</v>
      </c>
    </row>
    <row r="1069" spans="1:22" ht="60" x14ac:dyDescent="0.25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v>41629.855682870373</v>
      </c>
      <c r="K1069">
        <v>1385065931</v>
      </c>
      <c r="L1069">
        <f t="shared" si="81"/>
        <v>2013</v>
      </c>
      <c r="M1069" t="str">
        <f t="shared" si="82"/>
        <v>Nov</v>
      </c>
      <c r="N1069" s="13">
        <v>41599.855682870373</v>
      </c>
      <c r="O1069" t="b">
        <v>0</v>
      </c>
      <c r="P1069">
        <v>10</v>
      </c>
      <c r="Q1069" t="b">
        <v>0</v>
      </c>
      <c r="R1069" t="s">
        <v>8282</v>
      </c>
      <c r="S1069" s="4">
        <f t="shared" si="80"/>
        <v>26</v>
      </c>
      <c r="U1069" t="str">
        <f t="shared" si="83"/>
        <v>games</v>
      </c>
      <c r="V1069" t="str">
        <f t="shared" si="84"/>
        <v>video games</v>
      </c>
    </row>
    <row r="1070" spans="1:22" ht="60" x14ac:dyDescent="0.25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v>42470.329444444447</v>
      </c>
      <c r="K1070">
        <v>1457686464</v>
      </c>
      <c r="L1070">
        <f t="shared" si="81"/>
        <v>2016</v>
      </c>
      <c r="M1070" t="str">
        <f t="shared" si="82"/>
        <v>Mar</v>
      </c>
      <c r="N1070" s="13">
        <v>42440.371111111104</v>
      </c>
      <c r="O1070" t="b">
        <v>0</v>
      </c>
      <c r="P1070">
        <v>4</v>
      </c>
      <c r="Q1070" t="b">
        <v>0</v>
      </c>
      <c r="R1070" t="s">
        <v>8282</v>
      </c>
      <c r="S1070" s="4">
        <f t="shared" si="80"/>
        <v>0.15</v>
      </c>
      <c r="U1070" t="str">
        <f t="shared" si="83"/>
        <v>games</v>
      </c>
      <c r="V1070" t="str">
        <f t="shared" si="84"/>
        <v>video games</v>
      </c>
    </row>
    <row r="1071" spans="1:22" ht="45" x14ac:dyDescent="0.25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v>41604.271516203706</v>
      </c>
      <c r="K1071">
        <v>1382679059</v>
      </c>
      <c r="L1071">
        <f t="shared" si="81"/>
        <v>2013</v>
      </c>
      <c r="M1071" t="str">
        <f t="shared" si="82"/>
        <v>Oct</v>
      </c>
      <c r="N1071" s="13">
        <v>41572.229849537034</v>
      </c>
      <c r="O1071" t="b">
        <v>0</v>
      </c>
      <c r="P1071">
        <v>21</v>
      </c>
      <c r="Q1071" t="b">
        <v>0</v>
      </c>
      <c r="R1071" t="s">
        <v>8282</v>
      </c>
      <c r="S1071" s="4">
        <f t="shared" si="80"/>
        <v>38.636363636363633</v>
      </c>
      <c r="U1071" t="str">
        <f t="shared" si="83"/>
        <v>games</v>
      </c>
      <c r="V1071" t="str">
        <f t="shared" si="84"/>
        <v>video games</v>
      </c>
    </row>
    <row r="1072" spans="1:22" ht="45" x14ac:dyDescent="0.25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v>41183.011828703704</v>
      </c>
      <c r="K1072">
        <v>1347322622</v>
      </c>
      <c r="L1072">
        <f t="shared" si="81"/>
        <v>2012</v>
      </c>
      <c r="M1072" t="str">
        <f t="shared" si="82"/>
        <v>Sep</v>
      </c>
      <c r="N1072" s="13">
        <v>41163.011828703704</v>
      </c>
      <c r="O1072" t="b">
        <v>0</v>
      </c>
      <c r="P1072">
        <v>2</v>
      </c>
      <c r="Q1072" t="b">
        <v>0</v>
      </c>
      <c r="R1072" t="s">
        <v>8282</v>
      </c>
      <c r="S1072" s="4">
        <f t="shared" si="80"/>
        <v>0.7</v>
      </c>
      <c r="U1072" t="str">
        <f t="shared" si="83"/>
        <v>games</v>
      </c>
      <c r="V1072" t="str">
        <f t="shared" si="84"/>
        <v>video games</v>
      </c>
    </row>
    <row r="1073" spans="1:22" ht="60" x14ac:dyDescent="0.25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v>42325.795057870375</v>
      </c>
      <c r="K1073">
        <v>1445191493</v>
      </c>
      <c r="L1073">
        <f t="shared" si="81"/>
        <v>2015</v>
      </c>
      <c r="M1073" t="str">
        <f t="shared" si="82"/>
        <v>Oct</v>
      </c>
      <c r="N1073" s="13">
        <v>42295.753391203703</v>
      </c>
      <c r="O1073" t="b">
        <v>0</v>
      </c>
      <c r="P1073">
        <v>0</v>
      </c>
      <c r="Q1073" t="b">
        <v>0</v>
      </c>
      <c r="R1073" t="s">
        <v>8282</v>
      </c>
      <c r="S1073" s="4">
        <f t="shared" si="80"/>
        <v>0</v>
      </c>
      <c r="U1073" t="str">
        <f t="shared" si="83"/>
        <v>games</v>
      </c>
      <c r="V1073" t="str">
        <f t="shared" si="84"/>
        <v>video games</v>
      </c>
    </row>
    <row r="1074" spans="1:22" ht="60" x14ac:dyDescent="0.25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v>41675.832141203704</v>
      </c>
      <c r="K1074">
        <v>1389038297</v>
      </c>
      <c r="L1074">
        <f t="shared" si="81"/>
        <v>2014</v>
      </c>
      <c r="M1074" t="str">
        <f t="shared" si="82"/>
        <v>Jan</v>
      </c>
      <c r="N1074" s="13">
        <v>41645.832141203704</v>
      </c>
      <c r="O1074" t="b">
        <v>0</v>
      </c>
      <c r="P1074">
        <v>4</v>
      </c>
      <c r="Q1074" t="b">
        <v>0</v>
      </c>
      <c r="R1074" t="s">
        <v>8282</v>
      </c>
      <c r="S1074" s="4">
        <f t="shared" si="80"/>
        <v>6.8000000000000005E-2</v>
      </c>
      <c r="U1074" t="str">
        <f t="shared" si="83"/>
        <v>games</v>
      </c>
      <c r="V1074" t="str">
        <f t="shared" si="84"/>
        <v>video games</v>
      </c>
    </row>
    <row r="1075" spans="1:22" ht="45" x14ac:dyDescent="0.25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v>40832.964594907404</v>
      </c>
      <c r="K1075">
        <v>1316214541</v>
      </c>
      <c r="L1075">
        <f t="shared" si="81"/>
        <v>2011</v>
      </c>
      <c r="M1075" t="str">
        <f t="shared" si="82"/>
        <v>Sep</v>
      </c>
      <c r="N1075" s="13">
        <v>40802.964594907404</v>
      </c>
      <c r="O1075" t="b">
        <v>0</v>
      </c>
      <c r="P1075">
        <v>1</v>
      </c>
      <c r="Q1075" t="b">
        <v>0</v>
      </c>
      <c r="R1075" t="s">
        <v>8282</v>
      </c>
      <c r="S1075" s="4">
        <f t="shared" si="80"/>
        <v>1.3333333333333333</v>
      </c>
      <c r="U1075" t="str">
        <f t="shared" si="83"/>
        <v>games</v>
      </c>
      <c r="V1075" t="str">
        <f t="shared" si="84"/>
        <v>video games</v>
      </c>
    </row>
    <row r="1076" spans="1:22" ht="60" x14ac:dyDescent="0.25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v>41643.172974537039</v>
      </c>
      <c r="K1076">
        <v>1386216545</v>
      </c>
      <c r="L1076">
        <f t="shared" si="81"/>
        <v>2013</v>
      </c>
      <c r="M1076" t="str">
        <f t="shared" si="82"/>
        <v>Dec</v>
      </c>
      <c r="N1076" s="13">
        <v>41613.172974537039</v>
      </c>
      <c r="O1076" t="b">
        <v>0</v>
      </c>
      <c r="P1076">
        <v>30</v>
      </c>
      <c r="Q1076" t="b">
        <v>0</v>
      </c>
      <c r="R1076" t="s">
        <v>8282</v>
      </c>
      <c r="S1076" s="4">
        <f t="shared" si="80"/>
        <v>6.3092592592592593</v>
      </c>
      <c r="U1076" t="str">
        <f t="shared" si="83"/>
        <v>games</v>
      </c>
      <c r="V1076" t="str">
        <f t="shared" si="84"/>
        <v>video games</v>
      </c>
    </row>
    <row r="1077" spans="1:22" ht="45" x14ac:dyDescent="0.25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v>41035.904120370367</v>
      </c>
      <c r="K1077">
        <v>1333748516</v>
      </c>
      <c r="L1077">
        <f t="shared" si="81"/>
        <v>2012</v>
      </c>
      <c r="M1077" t="str">
        <f t="shared" si="82"/>
        <v>Apr</v>
      </c>
      <c r="N1077" s="13">
        <v>41005.904120370367</v>
      </c>
      <c r="O1077" t="b">
        <v>0</v>
      </c>
      <c r="P1077">
        <v>3</v>
      </c>
      <c r="Q1077" t="b">
        <v>0</v>
      </c>
      <c r="R1077" t="s">
        <v>8282</v>
      </c>
      <c r="S1077" s="4">
        <f t="shared" si="80"/>
        <v>4.5</v>
      </c>
      <c r="U1077" t="str">
        <f t="shared" si="83"/>
        <v>games</v>
      </c>
      <c r="V1077" t="str">
        <f t="shared" si="84"/>
        <v>video games</v>
      </c>
    </row>
    <row r="1078" spans="1:22" ht="45" x14ac:dyDescent="0.25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v>41893.377893518518</v>
      </c>
      <c r="K1078">
        <v>1405674250</v>
      </c>
      <c r="L1078">
        <f t="shared" si="81"/>
        <v>2014</v>
      </c>
      <c r="M1078" t="str">
        <f t="shared" si="82"/>
        <v>Jul</v>
      </c>
      <c r="N1078" s="13">
        <v>41838.377893518518</v>
      </c>
      <c r="O1078" t="b">
        <v>0</v>
      </c>
      <c r="P1078">
        <v>975</v>
      </c>
      <c r="Q1078" t="b">
        <v>0</v>
      </c>
      <c r="R1078" t="s">
        <v>8282</v>
      </c>
      <c r="S1078" s="4">
        <f t="shared" si="80"/>
        <v>62.765333333333331</v>
      </c>
      <c r="U1078" t="str">
        <f t="shared" si="83"/>
        <v>games</v>
      </c>
      <c r="V1078" t="str">
        <f t="shared" si="84"/>
        <v>video games</v>
      </c>
    </row>
    <row r="1079" spans="1:22" ht="45" x14ac:dyDescent="0.25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v>42383.16679398148</v>
      </c>
      <c r="K1079">
        <v>1450152011</v>
      </c>
      <c r="L1079">
        <f t="shared" si="81"/>
        <v>2015</v>
      </c>
      <c r="M1079" t="str">
        <f t="shared" si="82"/>
        <v>Dec</v>
      </c>
      <c r="N1079" s="13">
        <v>42353.16679398148</v>
      </c>
      <c r="O1079" t="b">
        <v>0</v>
      </c>
      <c r="P1079">
        <v>167</v>
      </c>
      <c r="Q1079" t="b">
        <v>0</v>
      </c>
      <c r="R1079" t="s">
        <v>8282</v>
      </c>
      <c r="S1079" s="4">
        <f t="shared" si="80"/>
        <v>29.376000000000001</v>
      </c>
      <c r="U1079" t="str">
        <f t="shared" si="83"/>
        <v>games</v>
      </c>
      <c r="V1079" t="str">
        <f t="shared" si="84"/>
        <v>video games</v>
      </c>
    </row>
    <row r="1080" spans="1:22" ht="60" x14ac:dyDescent="0.25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v>40746.195844907408</v>
      </c>
      <c r="K1080">
        <v>1307421721</v>
      </c>
      <c r="L1080">
        <f t="shared" si="81"/>
        <v>2011</v>
      </c>
      <c r="M1080" t="str">
        <f t="shared" si="82"/>
        <v>Jun</v>
      </c>
      <c r="N1080" s="13">
        <v>40701.195844907408</v>
      </c>
      <c r="O1080" t="b">
        <v>0</v>
      </c>
      <c r="P1080">
        <v>5</v>
      </c>
      <c r="Q1080" t="b">
        <v>0</v>
      </c>
      <c r="R1080" t="s">
        <v>8282</v>
      </c>
      <c r="S1080" s="4">
        <f t="shared" si="80"/>
        <v>7.5</v>
      </c>
      <c r="U1080" t="str">
        <f t="shared" si="83"/>
        <v>games</v>
      </c>
      <c r="V1080" t="str">
        <f t="shared" si="84"/>
        <v>video games</v>
      </c>
    </row>
    <row r="1081" spans="1:22" ht="60" x14ac:dyDescent="0.25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v>42504.566388888896</v>
      </c>
      <c r="K1081">
        <v>1461072936</v>
      </c>
      <c r="L1081">
        <f t="shared" si="81"/>
        <v>2016</v>
      </c>
      <c r="M1081" t="str">
        <f t="shared" si="82"/>
        <v>Apr</v>
      </c>
      <c r="N1081" s="13">
        <v>42479.566388888896</v>
      </c>
      <c r="O1081" t="b">
        <v>0</v>
      </c>
      <c r="P1081">
        <v>18</v>
      </c>
      <c r="Q1081" t="b">
        <v>0</v>
      </c>
      <c r="R1081" t="s">
        <v>8282</v>
      </c>
      <c r="S1081" s="4">
        <f t="shared" si="80"/>
        <v>2.6076923076923078</v>
      </c>
      <c r="U1081" t="str">
        <f t="shared" si="83"/>
        <v>games</v>
      </c>
      <c r="V1081" t="str">
        <f t="shared" si="84"/>
        <v>video games</v>
      </c>
    </row>
    <row r="1082" spans="1:22" ht="45" x14ac:dyDescent="0.25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v>41770.138113425928</v>
      </c>
      <c r="K1082">
        <v>1397186333</v>
      </c>
      <c r="L1082">
        <f t="shared" si="81"/>
        <v>2014</v>
      </c>
      <c r="M1082" t="str">
        <f t="shared" si="82"/>
        <v>Apr</v>
      </c>
      <c r="N1082" s="13">
        <v>41740.138113425928</v>
      </c>
      <c r="O1082" t="b">
        <v>0</v>
      </c>
      <c r="P1082">
        <v>98</v>
      </c>
      <c r="Q1082" t="b">
        <v>0</v>
      </c>
      <c r="R1082" t="s">
        <v>8282</v>
      </c>
      <c r="S1082" s="4">
        <f t="shared" si="80"/>
        <v>9.1050000000000004</v>
      </c>
      <c r="U1082" t="str">
        <f t="shared" si="83"/>
        <v>games</v>
      </c>
      <c r="V1082" t="str">
        <f t="shared" si="84"/>
        <v>video games</v>
      </c>
    </row>
    <row r="1083" spans="1:22" ht="45" x14ac:dyDescent="0.25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v>42032.926990740743</v>
      </c>
      <c r="K1083">
        <v>1419891292</v>
      </c>
      <c r="L1083">
        <f t="shared" si="81"/>
        <v>2014</v>
      </c>
      <c r="M1083" t="str">
        <f t="shared" si="82"/>
        <v>Dec</v>
      </c>
      <c r="N1083" s="13">
        <v>42002.926990740743</v>
      </c>
      <c r="O1083" t="b">
        <v>0</v>
      </c>
      <c r="P1083">
        <v>4</v>
      </c>
      <c r="Q1083" t="b">
        <v>0</v>
      </c>
      <c r="R1083" t="s">
        <v>8282</v>
      </c>
      <c r="S1083" s="4">
        <f t="shared" si="80"/>
        <v>1.7647058823529412E-2</v>
      </c>
      <c r="U1083" t="str">
        <f t="shared" si="83"/>
        <v>games</v>
      </c>
      <c r="V1083" t="str">
        <f t="shared" si="84"/>
        <v>video games</v>
      </c>
    </row>
    <row r="1084" spans="1:22" ht="45" x14ac:dyDescent="0.25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v>41131.906111111115</v>
      </c>
      <c r="K1084">
        <v>1342043088</v>
      </c>
      <c r="L1084">
        <f t="shared" si="81"/>
        <v>2012</v>
      </c>
      <c r="M1084" t="str">
        <f t="shared" si="82"/>
        <v>Jul</v>
      </c>
      <c r="N1084" s="13">
        <v>41101.906111111115</v>
      </c>
      <c r="O1084" t="b">
        <v>0</v>
      </c>
      <c r="P1084">
        <v>3</v>
      </c>
      <c r="Q1084" t="b">
        <v>0</v>
      </c>
      <c r="R1084" t="s">
        <v>8282</v>
      </c>
      <c r="S1084" s="4">
        <f t="shared" si="80"/>
        <v>0.56000000000000005</v>
      </c>
      <c r="U1084" t="str">
        <f t="shared" si="83"/>
        <v>games</v>
      </c>
      <c r="V1084" t="str">
        <f t="shared" si="84"/>
        <v>video games</v>
      </c>
    </row>
    <row r="1085" spans="1:22" ht="60" x14ac:dyDescent="0.25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v>41853.659525462965</v>
      </c>
      <c r="K1085">
        <v>1401810583</v>
      </c>
      <c r="L1085">
        <f t="shared" si="81"/>
        <v>2014</v>
      </c>
      <c r="M1085" t="str">
        <f t="shared" si="82"/>
        <v>Jun</v>
      </c>
      <c r="N1085" s="13">
        <v>41793.659525462965</v>
      </c>
      <c r="O1085" t="b">
        <v>0</v>
      </c>
      <c r="P1085">
        <v>1</v>
      </c>
      <c r="Q1085" t="b">
        <v>0</v>
      </c>
      <c r="R1085" t="s">
        <v>8282</v>
      </c>
      <c r="S1085" s="4">
        <f t="shared" si="80"/>
        <v>0.82</v>
      </c>
      <c r="U1085" t="str">
        <f t="shared" si="83"/>
        <v>games</v>
      </c>
      <c r="V1085" t="str">
        <f t="shared" si="84"/>
        <v>video games</v>
      </c>
    </row>
    <row r="1086" spans="1:22" x14ac:dyDescent="0.25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v>41859.912083333329</v>
      </c>
      <c r="K1086">
        <v>1404942804</v>
      </c>
      <c r="L1086">
        <f t="shared" si="81"/>
        <v>2014</v>
      </c>
      <c r="M1086" t="str">
        <f t="shared" si="82"/>
        <v>Jul</v>
      </c>
      <c r="N1086" s="13">
        <v>41829.912083333329</v>
      </c>
      <c r="O1086" t="b">
        <v>0</v>
      </c>
      <c r="P1086">
        <v>0</v>
      </c>
      <c r="Q1086" t="b">
        <v>0</v>
      </c>
      <c r="R1086" t="s">
        <v>8282</v>
      </c>
      <c r="S1086" s="4">
        <f t="shared" si="80"/>
        <v>0</v>
      </c>
      <c r="U1086" t="str">
        <f t="shared" si="83"/>
        <v>games</v>
      </c>
      <c r="V1086" t="str">
        <f t="shared" si="84"/>
        <v>video games</v>
      </c>
    </row>
    <row r="1087" spans="1:22" ht="45" x14ac:dyDescent="0.25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v>42443.629340277781</v>
      </c>
      <c r="K1087">
        <v>1455379575</v>
      </c>
      <c r="L1087">
        <f t="shared" si="81"/>
        <v>2016</v>
      </c>
      <c r="M1087" t="str">
        <f t="shared" si="82"/>
        <v>Feb</v>
      </c>
      <c r="N1087" s="13">
        <v>42413.671006944445</v>
      </c>
      <c r="O1087" t="b">
        <v>0</v>
      </c>
      <c r="P1087">
        <v>9</v>
      </c>
      <c r="Q1087" t="b">
        <v>0</v>
      </c>
      <c r="R1087" t="s">
        <v>8282</v>
      </c>
      <c r="S1087" s="4">
        <f t="shared" si="80"/>
        <v>3.42</v>
      </c>
      <c r="U1087" t="str">
        <f t="shared" si="83"/>
        <v>games</v>
      </c>
      <c r="V1087" t="str">
        <f t="shared" si="84"/>
        <v>video games</v>
      </c>
    </row>
    <row r="1088" spans="1:22" x14ac:dyDescent="0.25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v>41875.866793981484</v>
      </c>
      <c r="K1088">
        <v>1406321291</v>
      </c>
      <c r="L1088">
        <f t="shared" si="81"/>
        <v>2014</v>
      </c>
      <c r="M1088" t="str">
        <f t="shared" si="82"/>
        <v>Jul</v>
      </c>
      <c r="N1088" s="13">
        <v>41845.866793981484</v>
      </c>
      <c r="O1088" t="b">
        <v>0</v>
      </c>
      <c r="P1088">
        <v>2</v>
      </c>
      <c r="Q1088" t="b">
        <v>0</v>
      </c>
      <c r="R1088" t="s">
        <v>8282</v>
      </c>
      <c r="S1088" s="4">
        <f t="shared" si="80"/>
        <v>8.3333333333333329E-2</v>
      </c>
      <c r="U1088" t="str">
        <f t="shared" si="83"/>
        <v>games</v>
      </c>
      <c r="V1088" t="str">
        <f t="shared" si="84"/>
        <v>video games</v>
      </c>
    </row>
    <row r="1089" spans="1:22" ht="60" x14ac:dyDescent="0.25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v>41805.713969907411</v>
      </c>
      <c r="K1089">
        <v>1400260087</v>
      </c>
      <c r="L1089">
        <f t="shared" si="81"/>
        <v>2014</v>
      </c>
      <c r="M1089" t="str">
        <f t="shared" si="82"/>
        <v>May</v>
      </c>
      <c r="N1089" s="13">
        <v>41775.713969907411</v>
      </c>
      <c r="O1089" t="b">
        <v>0</v>
      </c>
      <c r="P1089">
        <v>0</v>
      </c>
      <c r="Q1089" t="b">
        <v>0</v>
      </c>
      <c r="R1089" t="s">
        <v>8282</v>
      </c>
      <c r="S1089" s="4">
        <f t="shared" si="80"/>
        <v>0</v>
      </c>
      <c r="U1089" t="str">
        <f t="shared" si="83"/>
        <v>games</v>
      </c>
      <c r="V1089" t="str">
        <f t="shared" si="84"/>
        <v>video games</v>
      </c>
    </row>
    <row r="1090" spans="1:22" ht="45" x14ac:dyDescent="0.25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v>41753.799386574072</v>
      </c>
      <c r="K1090">
        <v>1395774667</v>
      </c>
      <c r="L1090">
        <f t="shared" si="81"/>
        <v>2014</v>
      </c>
      <c r="M1090" t="str">
        <f t="shared" si="82"/>
        <v>Mar</v>
      </c>
      <c r="N1090" s="13">
        <v>41723.799386574072</v>
      </c>
      <c r="O1090" t="b">
        <v>0</v>
      </c>
      <c r="P1090">
        <v>147</v>
      </c>
      <c r="Q1090" t="b">
        <v>0</v>
      </c>
      <c r="R1090" t="s">
        <v>8282</v>
      </c>
      <c r="S1090" s="4">
        <f t="shared" ref="S1090:S1153" si="85">E1090*100/D1090</f>
        <v>14.182977777777777</v>
      </c>
      <c r="U1090" t="str">
        <f t="shared" si="83"/>
        <v>games</v>
      </c>
      <c r="V1090" t="str">
        <f t="shared" si="84"/>
        <v>video games</v>
      </c>
    </row>
    <row r="1091" spans="1:22" ht="30" x14ac:dyDescent="0.25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v>42181.189525462964</v>
      </c>
      <c r="K1091">
        <v>1432701175</v>
      </c>
      <c r="L1091">
        <f t="shared" ref="L1091:L1154" si="86">YEAR(N1091)</f>
        <v>2015</v>
      </c>
      <c r="M1091" t="str">
        <f t="shared" ref="M1091:M1154" si="87">TEXT(N1091, "MMM")</f>
        <v>May</v>
      </c>
      <c r="N1091" s="13">
        <v>42151.189525462964</v>
      </c>
      <c r="O1091" t="b">
        <v>0</v>
      </c>
      <c r="P1091">
        <v>49</v>
      </c>
      <c r="Q1091" t="b">
        <v>0</v>
      </c>
      <c r="R1091" t="s">
        <v>8282</v>
      </c>
      <c r="S1091" s="4">
        <f t="shared" si="85"/>
        <v>7.8266666666666671</v>
      </c>
      <c r="U1091" t="str">
        <f t="shared" ref="U1091:U1154" si="88">LEFT(R1091, SEARCH("/",R1091,1)-1)</f>
        <v>games</v>
      </c>
      <c r="V1091" t="str">
        <f t="shared" ref="V1091:V1154" si="89">RIGHT(R1091,LEN(R1091)-SEARCH("/",R1091,SEARCH("/",R1091,1)))</f>
        <v>video games</v>
      </c>
    </row>
    <row r="1092" spans="1:22" ht="60" x14ac:dyDescent="0.25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v>42153.185798611114</v>
      </c>
      <c r="K1092">
        <v>1430281653</v>
      </c>
      <c r="L1092">
        <f t="shared" si="86"/>
        <v>2015</v>
      </c>
      <c r="M1092" t="str">
        <f t="shared" si="87"/>
        <v>Apr</v>
      </c>
      <c r="N1092" s="13">
        <v>42123.185798611114</v>
      </c>
      <c r="O1092" t="b">
        <v>0</v>
      </c>
      <c r="P1092">
        <v>1</v>
      </c>
      <c r="Q1092" t="b">
        <v>0</v>
      </c>
      <c r="R1092" t="s">
        <v>8282</v>
      </c>
      <c r="S1092" s="4">
        <f t="shared" si="85"/>
        <v>3.8464497269020695E-2</v>
      </c>
      <c r="U1092" t="str">
        <f t="shared" si="88"/>
        <v>games</v>
      </c>
      <c r="V1092" t="str">
        <f t="shared" si="89"/>
        <v>video games</v>
      </c>
    </row>
    <row r="1093" spans="1:22" ht="60" x14ac:dyDescent="0.25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v>42470.778611111105</v>
      </c>
      <c r="K1093">
        <v>1457725272</v>
      </c>
      <c r="L1093">
        <f t="shared" si="86"/>
        <v>2016</v>
      </c>
      <c r="M1093" t="str">
        <f t="shared" si="87"/>
        <v>Mar</v>
      </c>
      <c r="N1093" s="13">
        <v>42440.820277777777</v>
      </c>
      <c r="O1093" t="b">
        <v>0</v>
      </c>
      <c r="P1093">
        <v>2</v>
      </c>
      <c r="Q1093" t="b">
        <v>0</v>
      </c>
      <c r="R1093" t="s">
        <v>8282</v>
      </c>
      <c r="S1093" s="4">
        <f t="shared" si="85"/>
        <v>12.5</v>
      </c>
      <c r="U1093" t="str">
        <f t="shared" si="88"/>
        <v>games</v>
      </c>
      <c r="V1093" t="str">
        <f t="shared" si="89"/>
        <v>video games</v>
      </c>
    </row>
    <row r="1094" spans="1:22" ht="60" x14ac:dyDescent="0.25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v>41280.025902777779</v>
      </c>
      <c r="K1094">
        <v>1354840638</v>
      </c>
      <c r="L1094">
        <f t="shared" si="86"/>
        <v>2012</v>
      </c>
      <c r="M1094" t="str">
        <f t="shared" si="87"/>
        <v>Dec</v>
      </c>
      <c r="N1094" s="13">
        <v>41250.025902777779</v>
      </c>
      <c r="O1094" t="b">
        <v>0</v>
      </c>
      <c r="P1094">
        <v>7</v>
      </c>
      <c r="Q1094" t="b">
        <v>0</v>
      </c>
      <c r="R1094" t="s">
        <v>8282</v>
      </c>
      <c r="S1094" s="4">
        <f t="shared" si="85"/>
        <v>1.05</v>
      </c>
      <c r="U1094" t="str">
        <f t="shared" si="88"/>
        <v>games</v>
      </c>
      <c r="V1094" t="str">
        <f t="shared" si="89"/>
        <v>video games</v>
      </c>
    </row>
    <row r="1095" spans="1:22" ht="45" x14ac:dyDescent="0.25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v>42411.973807870367</v>
      </c>
      <c r="K1095">
        <v>1453936937</v>
      </c>
      <c r="L1095">
        <f t="shared" si="86"/>
        <v>2016</v>
      </c>
      <c r="M1095" t="str">
        <f t="shared" si="87"/>
        <v>Jan</v>
      </c>
      <c r="N1095" s="13">
        <v>42396.973807870367</v>
      </c>
      <c r="O1095" t="b">
        <v>0</v>
      </c>
      <c r="P1095">
        <v>4</v>
      </c>
      <c r="Q1095" t="b">
        <v>0</v>
      </c>
      <c r="R1095" t="s">
        <v>8282</v>
      </c>
      <c r="S1095" s="4">
        <f t="shared" si="85"/>
        <v>14.083333333333334</v>
      </c>
      <c r="U1095" t="str">
        <f t="shared" si="88"/>
        <v>games</v>
      </c>
      <c r="V1095" t="str">
        <f t="shared" si="89"/>
        <v>video games</v>
      </c>
    </row>
    <row r="1096" spans="1:22" ht="60" x14ac:dyDescent="0.25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v>40825.713344907403</v>
      </c>
      <c r="K1096">
        <v>1315588033</v>
      </c>
      <c r="L1096">
        <f t="shared" si="86"/>
        <v>2011</v>
      </c>
      <c r="M1096" t="str">
        <f t="shared" si="87"/>
        <v>Sep</v>
      </c>
      <c r="N1096" s="13">
        <v>40795.713344907403</v>
      </c>
      <c r="O1096" t="b">
        <v>0</v>
      </c>
      <c r="P1096">
        <v>27</v>
      </c>
      <c r="Q1096" t="b">
        <v>0</v>
      </c>
      <c r="R1096" t="s">
        <v>8282</v>
      </c>
      <c r="S1096" s="4">
        <f t="shared" si="85"/>
        <v>18.300055555555556</v>
      </c>
      <c r="U1096" t="str">
        <f t="shared" si="88"/>
        <v>games</v>
      </c>
      <c r="V1096" t="str">
        <f t="shared" si="89"/>
        <v>video games</v>
      </c>
    </row>
    <row r="1097" spans="1:22" ht="60" x14ac:dyDescent="0.25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v>41516.537268518521</v>
      </c>
      <c r="K1097">
        <v>1375275220</v>
      </c>
      <c r="L1097">
        <f t="shared" si="86"/>
        <v>2013</v>
      </c>
      <c r="M1097" t="str">
        <f t="shared" si="87"/>
        <v>Jul</v>
      </c>
      <c r="N1097" s="13">
        <v>41486.537268518521</v>
      </c>
      <c r="O1097" t="b">
        <v>0</v>
      </c>
      <c r="P1097">
        <v>94</v>
      </c>
      <c r="Q1097" t="b">
        <v>0</v>
      </c>
      <c r="R1097" t="s">
        <v>8282</v>
      </c>
      <c r="S1097" s="4">
        <f t="shared" si="85"/>
        <v>5.0347999999999997</v>
      </c>
      <c r="U1097" t="str">
        <f t="shared" si="88"/>
        <v>games</v>
      </c>
      <c r="V1097" t="str">
        <f t="shared" si="89"/>
        <v>video games</v>
      </c>
    </row>
    <row r="1098" spans="1:22" ht="60" x14ac:dyDescent="0.25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v>41916.145833333336</v>
      </c>
      <c r="K1098">
        <v>1409747154</v>
      </c>
      <c r="L1098">
        <f t="shared" si="86"/>
        <v>2014</v>
      </c>
      <c r="M1098" t="str">
        <f t="shared" si="87"/>
        <v>Sep</v>
      </c>
      <c r="N1098" s="13">
        <v>41885.51798611111</v>
      </c>
      <c r="O1098" t="b">
        <v>0</v>
      </c>
      <c r="P1098">
        <v>29</v>
      </c>
      <c r="Q1098" t="b">
        <v>0</v>
      </c>
      <c r="R1098" t="s">
        <v>8282</v>
      </c>
      <c r="S1098" s="4">
        <f t="shared" si="85"/>
        <v>17.933333333333334</v>
      </c>
      <c r="U1098" t="str">
        <f t="shared" si="88"/>
        <v>games</v>
      </c>
      <c r="V1098" t="str">
        <f t="shared" si="89"/>
        <v>video games</v>
      </c>
    </row>
    <row r="1099" spans="1:22" ht="45" x14ac:dyDescent="0.25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v>41700.792557870373</v>
      </c>
      <c r="K1099">
        <v>1390330877</v>
      </c>
      <c r="L1099">
        <f t="shared" si="86"/>
        <v>2014</v>
      </c>
      <c r="M1099" t="str">
        <f t="shared" si="87"/>
        <v>Jan</v>
      </c>
      <c r="N1099" s="13">
        <v>41660.792557870373</v>
      </c>
      <c r="O1099" t="b">
        <v>0</v>
      </c>
      <c r="P1099">
        <v>7</v>
      </c>
      <c r="Q1099" t="b">
        <v>0</v>
      </c>
      <c r="R1099" t="s">
        <v>8282</v>
      </c>
      <c r="S1099" s="4">
        <f t="shared" si="85"/>
        <v>4.7E-2</v>
      </c>
      <c r="U1099" t="str">
        <f t="shared" si="88"/>
        <v>games</v>
      </c>
      <c r="V1099" t="str">
        <f t="shared" si="89"/>
        <v>video games</v>
      </c>
    </row>
    <row r="1100" spans="1:22" ht="30" x14ac:dyDescent="0.25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v>41742.762673611112</v>
      </c>
      <c r="K1100">
        <v>1394821095</v>
      </c>
      <c r="L1100">
        <f t="shared" si="86"/>
        <v>2014</v>
      </c>
      <c r="M1100" t="str">
        <f t="shared" si="87"/>
        <v>Mar</v>
      </c>
      <c r="N1100" s="13">
        <v>41712.762673611112</v>
      </c>
      <c r="O1100" t="b">
        <v>0</v>
      </c>
      <c r="P1100">
        <v>22</v>
      </c>
      <c r="Q1100" t="b">
        <v>0</v>
      </c>
      <c r="R1100" t="s">
        <v>8282</v>
      </c>
      <c r="S1100" s="4">
        <f t="shared" si="85"/>
        <v>7.2119999999999997</v>
      </c>
      <c r="U1100" t="str">
        <f t="shared" si="88"/>
        <v>games</v>
      </c>
      <c r="V1100" t="str">
        <f t="shared" si="89"/>
        <v>video games</v>
      </c>
    </row>
    <row r="1101" spans="1:22" ht="60" x14ac:dyDescent="0.25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v>42137.836435185185</v>
      </c>
      <c r="K1101">
        <v>1428955468</v>
      </c>
      <c r="L1101">
        <f t="shared" si="86"/>
        <v>2015</v>
      </c>
      <c r="M1101" t="str">
        <f t="shared" si="87"/>
        <v>Apr</v>
      </c>
      <c r="N1101" s="13">
        <v>42107.836435185185</v>
      </c>
      <c r="O1101" t="b">
        <v>0</v>
      </c>
      <c r="P1101">
        <v>1</v>
      </c>
      <c r="Q1101" t="b">
        <v>0</v>
      </c>
      <c r="R1101" t="s">
        <v>8282</v>
      </c>
      <c r="S1101" s="4">
        <f t="shared" si="85"/>
        <v>0.5</v>
      </c>
      <c r="U1101" t="str">
        <f t="shared" si="88"/>
        <v>games</v>
      </c>
      <c r="V1101" t="str">
        <f t="shared" si="89"/>
        <v>video games</v>
      </c>
    </row>
    <row r="1102" spans="1:22" ht="45" x14ac:dyDescent="0.25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v>42414.110775462963</v>
      </c>
      <c r="K1102">
        <v>1452825571</v>
      </c>
      <c r="L1102">
        <f t="shared" si="86"/>
        <v>2016</v>
      </c>
      <c r="M1102" t="str">
        <f t="shared" si="87"/>
        <v>Jan</v>
      </c>
      <c r="N1102" s="13">
        <v>42384.110775462963</v>
      </c>
      <c r="O1102" t="b">
        <v>0</v>
      </c>
      <c r="P1102">
        <v>10</v>
      </c>
      <c r="Q1102" t="b">
        <v>0</v>
      </c>
      <c r="R1102" t="s">
        <v>8282</v>
      </c>
      <c r="S1102" s="4">
        <f t="shared" si="85"/>
        <v>2.5</v>
      </c>
      <c r="U1102" t="str">
        <f t="shared" si="88"/>
        <v>games</v>
      </c>
      <c r="V1102" t="str">
        <f t="shared" si="89"/>
        <v>video games</v>
      </c>
    </row>
    <row r="1103" spans="1:22" ht="45" x14ac:dyDescent="0.25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v>42565.758333333331</v>
      </c>
      <c r="K1103">
        <v>1466188338</v>
      </c>
      <c r="L1103">
        <f t="shared" si="86"/>
        <v>2016</v>
      </c>
      <c r="M1103" t="str">
        <f t="shared" si="87"/>
        <v>Jun</v>
      </c>
      <c r="N1103" s="13">
        <v>42538.77243055556</v>
      </c>
      <c r="O1103" t="b">
        <v>0</v>
      </c>
      <c r="P1103">
        <v>6</v>
      </c>
      <c r="Q1103" t="b">
        <v>0</v>
      </c>
      <c r="R1103" t="s">
        <v>8282</v>
      </c>
      <c r="S1103" s="4">
        <f t="shared" si="85"/>
        <v>4.1000000000000002E-2</v>
      </c>
      <c r="U1103" t="str">
        <f t="shared" si="88"/>
        <v>games</v>
      </c>
      <c r="V1103" t="str">
        <f t="shared" si="89"/>
        <v>video games</v>
      </c>
    </row>
    <row r="1104" spans="1:22" ht="60" x14ac:dyDescent="0.25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v>41617.249305555553</v>
      </c>
      <c r="K1104">
        <v>1383095125</v>
      </c>
      <c r="L1104">
        <f t="shared" si="86"/>
        <v>2013</v>
      </c>
      <c r="M1104" t="str">
        <f t="shared" si="87"/>
        <v>Oct</v>
      </c>
      <c r="N1104" s="13">
        <v>41577.045428240745</v>
      </c>
      <c r="O1104" t="b">
        <v>0</v>
      </c>
      <c r="P1104">
        <v>24</v>
      </c>
      <c r="Q1104" t="b">
        <v>0</v>
      </c>
      <c r="R1104" t="s">
        <v>8282</v>
      </c>
      <c r="S1104" s="4">
        <f t="shared" si="85"/>
        <v>5.3125</v>
      </c>
      <c r="U1104" t="str">
        <f t="shared" si="88"/>
        <v>games</v>
      </c>
      <c r="V1104" t="str">
        <f t="shared" si="89"/>
        <v>video games</v>
      </c>
    </row>
    <row r="1105" spans="1:22" ht="45" x14ac:dyDescent="0.25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v>42539.22210648148</v>
      </c>
      <c r="K1105">
        <v>1461043190</v>
      </c>
      <c r="L1105">
        <f t="shared" si="86"/>
        <v>2016</v>
      </c>
      <c r="M1105" t="str">
        <f t="shared" si="87"/>
        <v>Apr</v>
      </c>
      <c r="N1105" s="13">
        <v>42479.22210648148</v>
      </c>
      <c r="O1105" t="b">
        <v>0</v>
      </c>
      <c r="P1105">
        <v>15</v>
      </c>
      <c r="Q1105" t="b">
        <v>0</v>
      </c>
      <c r="R1105" t="s">
        <v>8282</v>
      </c>
      <c r="S1105" s="4">
        <f t="shared" si="85"/>
        <v>1.62</v>
      </c>
      <c r="U1105" t="str">
        <f t="shared" si="88"/>
        <v>games</v>
      </c>
      <c r="V1105" t="str">
        <f t="shared" si="89"/>
        <v>video games</v>
      </c>
    </row>
    <row r="1106" spans="1:22" ht="60" x14ac:dyDescent="0.25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v>41801.40996527778</v>
      </c>
      <c r="K1106">
        <v>1399888221</v>
      </c>
      <c r="L1106">
        <f t="shared" si="86"/>
        <v>2014</v>
      </c>
      <c r="M1106" t="str">
        <f t="shared" si="87"/>
        <v>May</v>
      </c>
      <c r="N1106" s="13">
        <v>41771.40996527778</v>
      </c>
      <c r="O1106" t="b">
        <v>0</v>
      </c>
      <c r="P1106">
        <v>37</v>
      </c>
      <c r="Q1106" t="b">
        <v>0</v>
      </c>
      <c r="R1106" t="s">
        <v>8282</v>
      </c>
      <c r="S1106" s="4">
        <f t="shared" si="85"/>
        <v>4.9516666666666671</v>
      </c>
      <c r="U1106" t="str">
        <f t="shared" si="88"/>
        <v>games</v>
      </c>
      <c r="V1106" t="str">
        <f t="shared" si="89"/>
        <v>video games</v>
      </c>
    </row>
    <row r="1107" spans="1:22" ht="60" x14ac:dyDescent="0.25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v>41722.0940625</v>
      </c>
      <c r="K1107">
        <v>1393038927</v>
      </c>
      <c r="L1107">
        <f t="shared" si="86"/>
        <v>2014</v>
      </c>
      <c r="M1107" t="str">
        <f t="shared" si="87"/>
        <v>Feb</v>
      </c>
      <c r="N1107" s="13">
        <v>41692.135729166665</v>
      </c>
      <c r="O1107" t="b">
        <v>0</v>
      </c>
      <c r="P1107">
        <v>20</v>
      </c>
      <c r="Q1107" t="b">
        <v>0</v>
      </c>
      <c r="R1107" t="s">
        <v>8282</v>
      </c>
      <c r="S1107" s="4">
        <f t="shared" si="85"/>
        <v>0.159</v>
      </c>
      <c r="U1107" t="str">
        <f t="shared" si="88"/>
        <v>games</v>
      </c>
      <c r="V1107" t="str">
        <f t="shared" si="89"/>
        <v>video games</v>
      </c>
    </row>
    <row r="1108" spans="1:22" ht="45" x14ac:dyDescent="0.25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v>41003.698784722219</v>
      </c>
      <c r="K1108">
        <v>1330969575</v>
      </c>
      <c r="L1108">
        <f t="shared" si="86"/>
        <v>2012</v>
      </c>
      <c r="M1108" t="str">
        <f t="shared" si="87"/>
        <v>Mar</v>
      </c>
      <c r="N1108" s="13">
        <v>40973.740451388891</v>
      </c>
      <c r="O1108" t="b">
        <v>0</v>
      </c>
      <c r="P1108">
        <v>7</v>
      </c>
      <c r="Q1108" t="b">
        <v>0</v>
      </c>
      <c r="R1108" t="s">
        <v>8282</v>
      </c>
      <c r="S1108" s="4">
        <f t="shared" si="85"/>
        <v>41.25</v>
      </c>
      <c r="U1108" t="str">
        <f t="shared" si="88"/>
        <v>games</v>
      </c>
      <c r="V1108" t="str">
        <f t="shared" si="89"/>
        <v>video games</v>
      </c>
    </row>
    <row r="1109" spans="1:22" ht="60" x14ac:dyDescent="0.25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v>41843.861388888887</v>
      </c>
      <c r="K1109">
        <v>1403556024</v>
      </c>
      <c r="L1109">
        <f t="shared" si="86"/>
        <v>2014</v>
      </c>
      <c r="M1109" t="str">
        <f t="shared" si="87"/>
        <v>Jun</v>
      </c>
      <c r="N1109" s="13">
        <v>41813.861388888887</v>
      </c>
      <c r="O1109" t="b">
        <v>0</v>
      </c>
      <c r="P1109">
        <v>0</v>
      </c>
      <c r="Q1109" t="b">
        <v>0</v>
      </c>
      <c r="R1109" t="s">
        <v>8282</v>
      </c>
      <c r="S1109" s="4">
        <f t="shared" si="85"/>
        <v>0</v>
      </c>
      <c r="U1109" t="str">
        <f t="shared" si="88"/>
        <v>games</v>
      </c>
      <c r="V1109" t="str">
        <f t="shared" si="89"/>
        <v>video games</v>
      </c>
    </row>
    <row r="1110" spans="1:22" ht="60" x14ac:dyDescent="0.25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v>41012.595312500001</v>
      </c>
      <c r="K1110">
        <v>1329146235</v>
      </c>
      <c r="L1110">
        <f t="shared" si="86"/>
        <v>2012</v>
      </c>
      <c r="M1110" t="str">
        <f t="shared" si="87"/>
        <v>Feb</v>
      </c>
      <c r="N1110" s="13">
        <v>40952.636979166666</v>
      </c>
      <c r="O1110" t="b">
        <v>0</v>
      </c>
      <c r="P1110">
        <v>21</v>
      </c>
      <c r="Q1110" t="b">
        <v>0</v>
      </c>
      <c r="R1110" t="s">
        <v>8282</v>
      </c>
      <c r="S1110" s="4">
        <f t="shared" si="85"/>
        <v>2.93</v>
      </c>
      <c r="U1110" t="str">
        <f t="shared" si="88"/>
        <v>games</v>
      </c>
      <c r="V1110" t="str">
        <f t="shared" si="89"/>
        <v>video games</v>
      </c>
    </row>
    <row r="1111" spans="1:22" ht="60" x14ac:dyDescent="0.25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v>42692.793865740736</v>
      </c>
      <c r="K1111">
        <v>1476900190</v>
      </c>
      <c r="L1111">
        <f t="shared" si="86"/>
        <v>2016</v>
      </c>
      <c r="M1111" t="str">
        <f t="shared" si="87"/>
        <v>Oct</v>
      </c>
      <c r="N1111" s="13">
        <v>42662.752199074079</v>
      </c>
      <c r="O1111" t="b">
        <v>0</v>
      </c>
      <c r="P1111">
        <v>3</v>
      </c>
      <c r="Q1111" t="b">
        <v>0</v>
      </c>
      <c r="R1111" t="s">
        <v>8282</v>
      </c>
      <c r="S1111" s="4">
        <f t="shared" si="85"/>
        <v>0.45</v>
      </c>
      <c r="U1111" t="str">
        <f t="shared" si="88"/>
        <v>games</v>
      </c>
      <c r="V1111" t="str">
        <f t="shared" si="89"/>
        <v>video games</v>
      </c>
    </row>
    <row r="1112" spans="1:22" ht="60" x14ac:dyDescent="0.25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v>41250.933124999996</v>
      </c>
      <c r="K1112">
        <v>1352327022</v>
      </c>
      <c r="L1112">
        <f t="shared" si="86"/>
        <v>2012</v>
      </c>
      <c r="M1112" t="str">
        <f t="shared" si="87"/>
        <v>Nov</v>
      </c>
      <c r="N1112" s="13">
        <v>41220.933124999996</v>
      </c>
      <c r="O1112" t="b">
        <v>0</v>
      </c>
      <c r="P1112">
        <v>11</v>
      </c>
      <c r="Q1112" t="b">
        <v>0</v>
      </c>
      <c r="R1112" t="s">
        <v>8282</v>
      </c>
      <c r="S1112" s="4">
        <f t="shared" si="85"/>
        <v>0.51</v>
      </c>
      <c r="U1112" t="str">
        <f t="shared" si="88"/>
        <v>games</v>
      </c>
      <c r="V1112" t="str">
        <f t="shared" si="89"/>
        <v>video games</v>
      </c>
    </row>
    <row r="1113" spans="1:22" ht="60" x14ac:dyDescent="0.25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v>42377.203587962969</v>
      </c>
      <c r="K1113">
        <v>1449636790</v>
      </c>
      <c r="L1113">
        <f t="shared" si="86"/>
        <v>2015</v>
      </c>
      <c r="M1113" t="str">
        <f t="shared" si="87"/>
        <v>Dec</v>
      </c>
      <c r="N1113" s="13">
        <v>42347.203587962969</v>
      </c>
      <c r="O1113" t="b">
        <v>0</v>
      </c>
      <c r="P1113">
        <v>1</v>
      </c>
      <c r="Q1113" t="b">
        <v>0</v>
      </c>
      <c r="R1113" t="s">
        <v>8282</v>
      </c>
      <c r="S1113" s="4">
        <f t="shared" si="85"/>
        <v>0.04</v>
      </c>
      <c r="U1113" t="str">
        <f t="shared" si="88"/>
        <v>games</v>
      </c>
      <c r="V1113" t="str">
        <f t="shared" si="89"/>
        <v>video games</v>
      </c>
    </row>
    <row r="1114" spans="1:22" ht="45" x14ac:dyDescent="0.25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v>42023.354166666672</v>
      </c>
      <c r="K1114">
        <v>1416507211</v>
      </c>
      <c r="L1114">
        <f t="shared" si="86"/>
        <v>2014</v>
      </c>
      <c r="M1114" t="str">
        <f t="shared" si="87"/>
        <v>Nov</v>
      </c>
      <c r="N1114" s="13">
        <v>41963.759386574078</v>
      </c>
      <c r="O1114" t="b">
        <v>0</v>
      </c>
      <c r="P1114">
        <v>312</v>
      </c>
      <c r="Q1114" t="b">
        <v>0</v>
      </c>
      <c r="R1114" t="s">
        <v>8282</v>
      </c>
      <c r="S1114" s="4">
        <f t="shared" si="85"/>
        <v>35.537409090909094</v>
      </c>
      <c r="U1114" t="str">
        <f t="shared" si="88"/>
        <v>games</v>
      </c>
      <c r="V1114" t="str">
        <f t="shared" si="89"/>
        <v>video games</v>
      </c>
    </row>
    <row r="1115" spans="1:22" ht="60" x14ac:dyDescent="0.25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v>41865.977083333331</v>
      </c>
      <c r="K1115">
        <v>1405466820</v>
      </c>
      <c r="L1115">
        <f t="shared" si="86"/>
        <v>2014</v>
      </c>
      <c r="M1115" t="str">
        <f t="shared" si="87"/>
        <v>Jul</v>
      </c>
      <c r="N1115" s="13">
        <v>41835.977083333331</v>
      </c>
      <c r="O1115" t="b">
        <v>0</v>
      </c>
      <c r="P1115">
        <v>1</v>
      </c>
      <c r="Q1115" t="b">
        <v>0</v>
      </c>
      <c r="R1115" t="s">
        <v>8282</v>
      </c>
      <c r="S1115" s="4">
        <f t="shared" si="85"/>
        <v>0.5</v>
      </c>
      <c r="U1115" t="str">
        <f t="shared" si="88"/>
        <v>games</v>
      </c>
      <c r="V1115" t="str">
        <f t="shared" si="89"/>
        <v>video games</v>
      </c>
    </row>
    <row r="1116" spans="1:22" ht="60" x14ac:dyDescent="0.25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v>41556.345914351856</v>
      </c>
      <c r="K1116">
        <v>1378714687</v>
      </c>
      <c r="L1116">
        <f t="shared" si="86"/>
        <v>2013</v>
      </c>
      <c r="M1116" t="str">
        <f t="shared" si="87"/>
        <v>Sep</v>
      </c>
      <c r="N1116" s="13">
        <v>41526.345914351856</v>
      </c>
      <c r="O1116" t="b">
        <v>0</v>
      </c>
      <c r="P1116">
        <v>3</v>
      </c>
      <c r="Q1116" t="b">
        <v>0</v>
      </c>
      <c r="R1116" t="s">
        <v>8282</v>
      </c>
      <c r="S1116" s="4">
        <f t="shared" si="85"/>
        <v>0.16666666666666666</v>
      </c>
      <c r="U1116" t="str">
        <f t="shared" si="88"/>
        <v>games</v>
      </c>
      <c r="V1116" t="str">
        <f t="shared" si="89"/>
        <v>video games</v>
      </c>
    </row>
    <row r="1117" spans="1:22" ht="60" x14ac:dyDescent="0.25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v>42459.653877314813</v>
      </c>
      <c r="K1117">
        <v>1456764095</v>
      </c>
      <c r="L1117">
        <f t="shared" si="86"/>
        <v>2016</v>
      </c>
      <c r="M1117" t="str">
        <f t="shared" si="87"/>
        <v>Feb</v>
      </c>
      <c r="N1117" s="13">
        <v>42429.695543981477</v>
      </c>
      <c r="O1117" t="b">
        <v>0</v>
      </c>
      <c r="P1117">
        <v>4</v>
      </c>
      <c r="Q1117" t="b">
        <v>0</v>
      </c>
      <c r="R1117" t="s">
        <v>8282</v>
      </c>
      <c r="S1117" s="4">
        <f t="shared" si="85"/>
        <v>0.13250000000000001</v>
      </c>
      <c r="U1117" t="str">
        <f t="shared" si="88"/>
        <v>games</v>
      </c>
      <c r="V1117" t="str">
        <f t="shared" si="89"/>
        <v>video games</v>
      </c>
    </row>
    <row r="1118" spans="1:22" ht="45" x14ac:dyDescent="0.25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v>41069.847314814811</v>
      </c>
      <c r="K1118">
        <v>1334089208</v>
      </c>
      <c r="L1118">
        <f t="shared" si="86"/>
        <v>2012</v>
      </c>
      <c r="M1118" t="str">
        <f t="shared" si="87"/>
        <v>Apr</v>
      </c>
      <c r="N1118" s="13">
        <v>41009.847314814811</v>
      </c>
      <c r="O1118" t="b">
        <v>0</v>
      </c>
      <c r="P1118">
        <v>10</v>
      </c>
      <c r="Q1118" t="b">
        <v>0</v>
      </c>
      <c r="R1118" t="s">
        <v>8282</v>
      </c>
      <c r="S1118" s="4">
        <f t="shared" si="85"/>
        <v>3.5704E-2</v>
      </c>
      <c r="U1118" t="str">
        <f t="shared" si="88"/>
        <v>games</v>
      </c>
      <c r="V1118" t="str">
        <f t="shared" si="89"/>
        <v>video games</v>
      </c>
    </row>
    <row r="1119" spans="1:22" ht="45" x14ac:dyDescent="0.25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v>42363.598530092597</v>
      </c>
      <c r="K1119">
        <v>1448461313</v>
      </c>
      <c r="L1119">
        <f t="shared" si="86"/>
        <v>2015</v>
      </c>
      <c r="M1119" t="str">
        <f t="shared" si="87"/>
        <v>Nov</v>
      </c>
      <c r="N1119" s="13">
        <v>42333.598530092597</v>
      </c>
      <c r="O1119" t="b">
        <v>0</v>
      </c>
      <c r="P1119">
        <v>8</v>
      </c>
      <c r="Q1119" t="b">
        <v>0</v>
      </c>
      <c r="R1119" t="s">
        <v>8282</v>
      </c>
      <c r="S1119" s="4">
        <f t="shared" si="85"/>
        <v>8.3000000000000007</v>
      </c>
      <c r="U1119" t="str">
        <f t="shared" si="88"/>
        <v>games</v>
      </c>
      <c r="V1119" t="str">
        <f t="shared" si="89"/>
        <v>video games</v>
      </c>
    </row>
    <row r="1120" spans="1:22" ht="60" x14ac:dyDescent="0.25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v>41734.124756944446</v>
      </c>
      <c r="K1120">
        <v>1394078379</v>
      </c>
      <c r="L1120">
        <f t="shared" si="86"/>
        <v>2014</v>
      </c>
      <c r="M1120" t="str">
        <f t="shared" si="87"/>
        <v>Mar</v>
      </c>
      <c r="N1120" s="13">
        <v>41704.16642361111</v>
      </c>
      <c r="O1120" t="b">
        <v>0</v>
      </c>
      <c r="P1120">
        <v>3</v>
      </c>
      <c r="Q1120" t="b">
        <v>0</v>
      </c>
      <c r="R1120" t="s">
        <v>8282</v>
      </c>
      <c r="S1120" s="4">
        <f t="shared" si="85"/>
        <v>2.4222222222222221</v>
      </c>
      <c r="U1120" t="str">
        <f t="shared" si="88"/>
        <v>games</v>
      </c>
      <c r="V1120" t="str">
        <f t="shared" si="89"/>
        <v>video games</v>
      </c>
    </row>
    <row r="1121" spans="1:22" ht="60" x14ac:dyDescent="0.25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v>41735.792407407411</v>
      </c>
      <c r="K1121">
        <v>1395687664</v>
      </c>
      <c r="L1121">
        <f t="shared" si="86"/>
        <v>2014</v>
      </c>
      <c r="M1121" t="str">
        <f t="shared" si="87"/>
        <v>Mar</v>
      </c>
      <c r="N1121" s="13">
        <v>41722.792407407411</v>
      </c>
      <c r="O1121" t="b">
        <v>0</v>
      </c>
      <c r="P1121">
        <v>1</v>
      </c>
      <c r="Q1121" t="b">
        <v>0</v>
      </c>
      <c r="R1121" t="s">
        <v>8282</v>
      </c>
      <c r="S1121" s="4">
        <f t="shared" si="85"/>
        <v>0.23809523809523808</v>
      </c>
      <c r="U1121" t="str">
        <f t="shared" si="88"/>
        <v>games</v>
      </c>
      <c r="V1121" t="str">
        <f t="shared" si="89"/>
        <v>video games</v>
      </c>
    </row>
    <row r="1122" spans="1:22" ht="45" x14ac:dyDescent="0.25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v>40844.872685185182</v>
      </c>
      <c r="K1122">
        <v>1315947400</v>
      </c>
      <c r="L1122">
        <f t="shared" si="86"/>
        <v>2011</v>
      </c>
      <c r="M1122" t="str">
        <f t="shared" si="87"/>
        <v>Sep</v>
      </c>
      <c r="N1122" s="13">
        <v>40799.872685185182</v>
      </c>
      <c r="O1122" t="b">
        <v>0</v>
      </c>
      <c r="P1122">
        <v>0</v>
      </c>
      <c r="Q1122" t="b">
        <v>0</v>
      </c>
      <c r="R1122" t="s">
        <v>8282</v>
      </c>
      <c r="S1122" s="4">
        <f t="shared" si="85"/>
        <v>0</v>
      </c>
      <c r="U1122" t="str">
        <f t="shared" si="88"/>
        <v>games</v>
      </c>
      <c r="V1122" t="str">
        <f t="shared" si="89"/>
        <v>video games</v>
      </c>
    </row>
    <row r="1123" spans="1:22" ht="45" x14ac:dyDescent="0.25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v>42442.892546296294</v>
      </c>
      <c r="K1123">
        <v>1455315916</v>
      </c>
      <c r="L1123">
        <f t="shared" si="86"/>
        <v>2016</v>
      </c>
      <c r="M1123" t="str">
        <f t="shared" si="87"/>
        <v>Feb</v>
      </c>
      <c r="N1123" s="13">
        <v>42412.934212962966</v>
      </c>
      <c r="O1123" t="b">
        <v>0</v>
      </c>
      <c r="P1123">
        <v>5</v>
      </c>
      <c r="Q1123" t="b">
        <v>0</v>
      </c>
      <c r="R1123" t="s">
        <v>8282</v>
      </c>
      <c r="S1123" s="4">
        <f t="shared" si="85"/>
        <v>1.1599999999999999E-2</v>
      </c>
      <c r="U1123" t="str">
        <f t="shared" si="88"/>
        <v>games</v>
      </c>
      <c r="V1123" t="str">
        <f t="shared" si="89"/>
        <v>video games</v>
      </c>
    </row>
    <row r="1124" spans="1:22" ht="60" x14ac:dyDescent="0.25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v>41424.703993055555</v>
      </c>
      <c r="K1124">
        <v>1368723225</v>
      </c>
      <c r="L1124">
        <f t="shared" si="86"/>
        <v>2013</v>
      </c>
      <c r="M1124" t="str">
        <f t="shared" si="87"/>
        <v>May</v>
      </c>
      <c r="N1124" s="13">
        <v>41410.703993055555</v>
      </c>
      <c r="O1124" t="b">
        <v>0</v>
      </c>
      <c r="P1124">
        <v>0</v>
      </c>
      <c r="Q1124" t="b">
        <v>0</v>
      </c>
      <c r="R1124" t="s">
        <v>8282</v>
      </c>
      <c r="S1124" s="4">
        <f t="shared" si="85"/>
        <v>0</v>
      </c>
      <c r="U1124" t="str">
        <f t="shared" si="88"/>
        <v>games</v>
      </c>
      <c r="V1124" t="str">
        <f t="shared" si="89"/>
        <v>video games</v>
      </c>
    </row>
    <row r="1125" spans="1:22" ht="60" x14ac:dyDescent="0.25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v>41748.5237037037</v>
      </c>
      <c r="K1125">
        <v>1395318848</v>
      </c>
      <c r="L1125">
        <f t="shared" si="86"/>
        <v>2014</v>
      </c>
      <c r="M1125" t="str">
        <f t="shared" si="87"/>
        <v>Mar</v>
      </c>
      <c r="N1125" s="13">
        <v>41718.5237037037</v>
      </c>
      <c r="O1125" t="b">
        <v>0</v>
      </c>
      <c r="P1125">
        <v>3</v>
      </c>
      <c r="Q1125" t="b">
        <v>0</v>
      </c>
      <c r="R1125" t="s">
        <v>8282</v>
      </c>
      <c r="S1125" s="4">
        <f t="shared" si="85"/>
        <v>0.22</v>
      </c>
      <c r="U1125" t="str">
        <f t="shared" si="88"/>
        <v>games</v>
      </c>
      <c r="V1125" t="str">
        <f t="shared" si="89"/>
        <v>video games</v>
      </c>
    </row>
    <row r="1126" spans="1:22" ht="60" x14ac:dyDescent="0.25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v>42124.667256944449</v>
      </c>
      <c r="K1126">
        <v>1427817651</v>
      </c>
      <c r="L1126">
        <f t="shared" si="86"/>
        <v>2015</v>
      </c>
      <c r="M1126" t="str">
        <f t="shared" si="87"/>
        <v>Mar</v>
      </c>
      <c r="N1126" s="13">
        <v>42094.667256944449</v>
      </c>
      <c r="O1126" t="b">
        <v>0</v>
      </c>
      <c r="P1126">
        <v>7</v>
      </c>
      <c r="Q1126" t="b">
        <v>0</v>
      </c>
      <c r="R1126" t="s">
        <v>8283</v>
      </c>
      <c r="S1126" s="4">
        <f t="shared" si="85"/>
        <v>0.47222222222222221</v>
      </c>
      <c r="U1126" t="str">
        <f t="shared" si="88"/>
        <v>games</v>
      </c>
      <c r="V1126" t="str">
        <f t="shared" si="89"/>
        <v>mobile games</v>
      </c>
    </row>
    <row r="1127" spans="1:22" ht="60" x14ac:dyDescent="0.25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v>42272.624189814815</v>
      </c>
      <c r="K1127">
        <v>1438009130</v>
      </c>
      <c r="L1127">
        <f t="shared" si="86"/>
        <v>2015</v>
      </c>
      <c r="M1127" t="str">
        <f t="shared" si="87"/>
        <v>Jul</v>
      </c>
      <c r="N1127" s="13">
        <v>42212.624189814815</v>
      </c>
      <c r="O1127" t="b">
        <v>0</v>
      </c>
      <c r="P1127">
        <v>0</v>
      </c>
      <c r="Q1127" t="b">
        <v>0</v>
      </c>
      <c r="R1127" t="s">
        <v>8283</v>
      </c>
      <c r="S1127" s="4">
        <f t="shared" si="85"/>
        <v>0</v>
      </c>
      <c r="U1127" t="str">
        <f t="shared" si="88"/>
        <v>games</v>
      </c>
      <c r="V1127" t="str">
        <f t="shared" si="89"/>
        <v>mobile games</v>
      </c>
    </row>
    <row r="1128" spans="1:22" ht="45" x14ac:dyDescent="0.25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v>42565.327476851846</v>
      </c>
      <c r="K1128">
        <v>1465890694</v>
      </c>
      <c r="L1128">
        <f t="shared" si="86"/>
        <v>2016</v>
      </c>
      <c r="M1128" t="str">
        <f t="shared" si="87"/>
        <v>Jun</v>
      </c>
      <c r="N1128" s="13">
        <v>42535.327476851846</v>
      </c>
      <c r="O1128" t="b">
        <v>0</v>
      </c>
      <c r="P1128">
        <v>2</v>
      </c>
      <c r="Q1128" t="b">
        <v>0</v>
      </c>
      <c r="R1128" t="s">
        <v>8283</v>
      </c>
      <c r="S1128" s="4">
        <f t="shared" si="85"/>
        <v>0.5</v>
      </c>
      <c r="U1128" t="str">
        <f t="shared" si="88"/>
        <v>games</v>
      </c>
      <c r="V1128" t="str">
        <f t="shared" si="89"/>
        <v>mobile games</v>
      </c>
    </row>
    <row r="1129" spans="1:22" ht="60" x14ac:dyDescent="0.25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v>41957.895833333328</v>
      </c>
      <c r="K1129">
        <v>1413318600</v>
      </c>
      <c r="L1129">
        <f t="shared" si="86"/>
        <v>2014</v>
      </c>
      <c r="M1129" t="str">
        <f t="shared" si="87"/>
        <v>Oct</v>
      </c>
      <c r="N1129" s="13">
        <v>41926.854166666664</v>
      </c>
      <c r="O1129" t="b">
        <v>0</v>
      </c>
      <c r="P1129">
        <v>23</v>
      </c>
      <c r="Q1129" t="b">
        <v>0</v>
      </c>
      <c r="R1129" t="s">
        <v>8283</v>
      </c>
      <c r="S1129" s="4">
        <f t="shared" si="85"/>
        <v>1.6714285714285715</v>
      </c>
      <c r="U1129" t="str">
        <f t="shared" si="88"/>
        <v>games</v>
      </c>
      <c r="V1129" t="str">
        <f t="shared" si="89"/>
        <v>mobile games</v>
      </c>
    </row>
    <row r="1130" spans="1:22" x14ac:dyDescent="0.25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v>41858.649502314816</v>
      </c>
      <c r="K1130">
        <v>1404833717</v>
      </c>
      <c r="L1130">
        <f t="shared" si="86"/>
        <v>2014</v>
      </c>
      <c r="M1130" t="str">
        <f t="shared" si="87"/>
        <v>Jul</v>
      </c>
      <c r="N1130" s="13">
        <v>41828.649502314816</v>
      </c>
      <c r="O1130" t="b">
        <v>0</v>
      </c>
      <c r="P1130">
        <v>1</v>
      </c>
      <c r="Q1130" t="b">
        <v>0</v>
      </c>
      <c r="R1130" t="s">
        <v>8283</v>
      </c>
      <c r="S1130" s="4">
        <f t="shared" si="85"/>
        <v>0.1</v>
      </c>
      <c r="U1130" t="str">
        <f t="shared" si="88"/>
        <v>games</v>
      </c>
      <c r="V1130" t="str">
        <f t="shared" si="89"/>
        <v>mobile games</v>
      </c>
    </row>
    <row r="1131" spans="1:22" ht="45" x14ac:dyDescent="0.25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v>42526.264965277776</v>
      </c>
      <c r="K1131">
        <v>1462515693</v>
      </c>
      <c r="L1131">
        <f t="shared" si="86"/>
        <v>2016</v>
      </c>
      <c r="M1131" t="str">
        <f t="shared" si="87"/>
        <v>May</v>
      </c>
      <c r="N1131" s="13">
        <v>42496.264965277776</v>
      </c>
      <c r="O1131" t="b">
        <v>0</v>
      </c>
      <c r="P1131">
        <v>2</v>
      </c>
      <c r="Q1131" t="b">
        <v>0</v>
      </c>
      <c r="R1131" t="s">
        <v>8283</v>
      </c>
      <c r="S1131" s="4">
        <f t="shared" si="85"/>
        <v>0.105</v>
      </c>
      <c r="U1131" t="str">
        <f t="shared" si="88"/>
        <v>games</v>
      </c>
      <c r="V1131" t="str">
        <f t="shared" si="89"/>
        <v>mobile games</v>
      </c>
    </row>
    <row r="1132" spans="1:22" ht="60" x14ac:dyDescent="0.25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v>41969.038194444445</v>
      </c>
      <c r="K1132">
        <v>1411775700</v>
      </c>
      <c r="L1132">
        <f t="shared" si="86"/>
        <v>2014</v>
      </c>
      <c r="M1132" t="str">
        <f t="shared" si="87"/>
        <v>Sep</v>
      </c>
      <c r="N1132" s="13">
        <v>41908.996527777781</v>
      </c>
      <c r="O1132" t="b">
        <v>0</v>
      </c>
      <c r="P1132">
        <v>3</v>
      </c>
      <c r="Q1132" t="b">
        <v>0</v>
      </c>
      <c r="R1132" t="s">
        <v>8283</v>
      </c>
      <c r="S1132" s="4">
        <f t="shared" si="85"/>
        <v>0.22</v>
      </c>
      <c r="U1132" t="str">
        <f t="shared" si="88"/>
        <v>games</v>
      </c>
      <c r="V1132" t="str">
        <f t="shared" si="89"/>
        <v>mobile games</v>
      </c>
    </row>
    <row r="1133" spans="1:22" ht="60" x14ac:dyDescent="0.25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v>42362.908194444448</v>
      </c>
      <c r="K1133">
        <v>1448401668</v>
      </c>
      <c r="L1133">
        <f t="shared" si="86"/>
        <v>2015</v>
      </c>
      <c r="M1133" t="str">
        <f t="shared" si="87"/>
        <v>Nov</v>
      </c>
      <c r="N1133" s="13">
        <v>42332.908194444448</v>
      </c>
      <c r="O1133" t="b">
        <v>0</v>
      </c>
      <c r="P1133">
        <v>0</v>
      </c>
      <c r="Q1133" t="b">
        <v>0</v>
      </c>
      <c r="R1133" t="s">
        <v>8283</v>
      </c>
      <c r="S1133" s="4">
        <f t="shared" si="85"/>
        <v>0</v>
      </c>
      <c r="U1133" t="str">
        <f t="shared" si="88"/>
        <v>games</v>
      </c>
      <c r="V1133" t="str">
        <f t="shared" si="89"/>
        <v>mobile games</v>
      </c>
    </row>
    <row r="1134" spans="1:22" ht="45" x14ac:dyDescent="0.25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v>42736.115405092598</v>
      </c>
      <c r="K1134">
        <v>1480646771</v>
      </c>
      <c r="L1134">
        <f t="shared" si="86"/>
        <v>2016</v>
      </c>
      <c r="M1134" t="str">
        <f t="shared" si="87"/>
        <v>Dec</v>
      </c>
      <c r="N1134" s="13">
        <v>42706.115405092598</v>
      </c>
      <c r="O1134" t="b">
        <v>0</v>
      </c>
      <c r="P1134">
        <v>13</v>
      </c>
      <c r="Q1134" t="b">
        <v>0</v>
      </c>
      <c r="R1134" t="s">
        <v>8283</v>
      </c>
      <c r="S1134" s="4">
        <f t="shared" si="85"/>
        <v>14.38</v>
      </c>
      <c r="U1134" t="str">
        <f t="shared" si="88"/>
        <v>games</v>
      </c>
      <c r="V1134" t="str">
        <f t="shared" si="89"/>
        <v>mobile games</v>
      </c>
    </row>
    <row r="1135" spans="1:22" ht="60" x14ac:dyDescent="0.25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v>41851.407187500001</v>
      </c>
      <c r="K1135">
        <v>1404207981</v>
      </c>
      <c r="L1135">
        <f t="shared" si="86"/>
        <v>2014</v>
      </c>
      <c r="M1135" t="str">
        <f t="shared" si="87"/>
        <v>Jul</v>
      </c>
      <c r="N1135" s="13">
        <v>41821.407187500001</v>
      </c>
      <c r="O1135" t="b">
        <v>0</v>
      </c>
      <c r="P1135">
        <v>1</v>
      </c>
      <c r="Q1135" t="b">
        <v>0</v>
      </c>
      <c r="R1135" t="s">
        <v>8283</v>
      </c>
      <c r="S1135" s="4">
        <f t="shared" si="85"/>
        <v>0.66666666666666663</v>
      </c>
      <c r="U1135" t="str">
        <f t="shared" si="88"/>
        <v>games</v>
      </c>
      <c r="V1135" t="str">
        <f t="shared" si="89"/>
        <v>mobile games</v>
      </c>
    </row>
    <row r="1136" spans="1:22" ht="45" x14ac:dyDescent="0.25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v>41972.189583333333</v>
      </c>
      <c r="K1136">
        <v>1416034228</v>
      </c>
      <c r="L1136">
        <f t="shared" si="86"/>
        <v>2014</v>
      </c>
      <c r="M1136" t="str">
        <f t="shared" si="87"/>
        <v>Nov</v>
      </c>
      <c r="N1136" s="13">
        <v>41958.285046296296</v>
      </c>
      <c r="O1136" t="b">
        <v>0</v>
      </c>
      <c r="P1136">
        <v>1</v>
      </c>
      <c r="Q1136" t="b">
        <v>0</v>
      </c>
      <c r="R1136" t="s">
        <v>8283</v>
      </c>
      <c r="S1136" s="4">
        <f t="shared" si="85"/>
        <v>4.0000000000000001E-3</v>
      </c>
      <c r="U1136" t="str">
        <f t="shared" si="88"/>
        <v>games</v>
      </c>
      <c r="V1136" t="str">
        <f t="shared" si="89"/>
        <v>mobile games</v>
      </c>
    </row>
    <row r="1137" spans="1:22" ht="60" x14ac:dyDescent="0.25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v>42588.989513888882</v>
      </c>
      <c r="K1137">
        <v>1467935094</v>
      </c>
      <c r="L1137">
        <f t="shared" si="86"/>
        <v>2016</v>
      </c>
      <c r="M1137" t="str">
        <f t="shared" si="87"/>
        <v>Jul</v>
      </c>
      <c r="N1137" s="13">
        <v>42558.989513888882</v>
      </c>
      <c r="O1137" t="b">
        <v>0</v>
      </c>
      <c r="P1137">
        <v>1</v>
      </c>
      <c r="Q1137" t="b">
        <v>0</v>
      </c>
      <c r="R1137" t="s">
        <v>8283</v>
      </c>
      <c r="S1137" s="4">
        <f t="shared" si="85"/>
        <v>5</v>
      </c>
      <c r="U1137" t="str">
        <f t="shared" si="88"/>
        <v>games</v>
      </c>
      <c r="V1137" t="str">
        <f t="shared" si="89"/>
        <v>mobile games</v>
      </c>
    </row>
    <row r="1138" spans="1:22" ht="45" x14ac:dyDescent="0.25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v>42357.671631944439</v>
      </c>
      <c r="K1138">
        <v>1447949229</v>
      </c>
      <c r="L1138">
        <f t="shared" si="86"/>
        <v>2015</v>
      </c>
      <c r="M1138" t="str">
        <f t="shared" si="87"/>
        <v>Nov</v>
      </c>
      <c r="N1138" s="13">
        <v>42327.671631944439</v>
      </c>
      <c r="O1138" t="b">
        <v>0</v>
      </c>
      <c r="P1138">
        <v>6</v>
      </c>
      <c r="Q1138" t="b">
        <v>0</v>
      </c>
      <c r="R1138" t="s">
        <v>8283</v>
      </c>
      <c r="S1138" s="4">
        <f t="shared" si="85"/>
        <v>6.4439140811455848</v>
      </c>
      <c r="U1138" t="str">
        <f t="shared" si="88"/>
        <v>games</v>
      </c>
      <c r="V1138" t="str">
        <f t="shared" si="89"/>
        <v>mobile games</v>
      </c>
    </row>
    <row r="1139" spans="1:22" ht="60" x14ac:dyDescent="0.25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v>42483.819687499999</v>
      </c>
      <c r="K1139">
        <v>1458848421</v>
      </c>
      <c r="L1139">
        <f t="shared" si="86"/>
        <v>2016</v>
      </c>
      <c r="M1139" t="str">
        <f t="shared" si="87"/>
        <v>Mar</v>
      </c>
      <c r="N1139" s="13">
        <v>42453.819687499999</v>
      </c>
      <c r="O1139" t="b">
        <v>0</v>
      </c>
      <c r="P1139">
        <v>39</v>
      </c>
      <c r="Q1139" t="b">
        <v>0</v>
      </c>
      <c r="R1139" t="s">
        <v>8283</v>
      </c>
      <c r="S1139" s="4">
        <f t="shared" si="85"/>
        <v>39.5</v>
      </c>
      <c r="U1139" t="str">
        <f t="shared" si="88"/>
        <v>games</v>
      </c>
      <c r="V1139" t="str">
        <f t="shared" si="89"/>
        <v>mobile games</v>
      </c>
    </row>
    <row r="1140" spans="1:22" ht="60" x14ac:dyDescent="0.25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v>42756.9066087963</v>
      </c>
      <c r="K1140">
        <v>1483307131</v>
      </c>
      <c r="L1140">
        <f t="shared" si="86"/>
        <v>2017</v>
      </c>
      <c r="M1140" t="str">
        <f t="shared" si="87"/>
        <v>Jan</v>
      </c>
      <c r="N1140" s="13">
        <v>42736.9066087963</v>
      </c>
      <c r="O1140" t="b">
        <v>0</v>
      </c>
      <c r="P1140">
        <v>4</v>
      </c>
      <c r="Q1140" t="b">
        <v>0</v>
      </c>
      <c r="R1140" t="s">
        <v>8283</v>
      </c>
      <c r="S1140" s="4">
        <f t="shared" si="85"/>
        <v>0.35714285714285715</v>
      </c>
      <c r="U1140" t="str">
        <f t="shared" si="88"/>
        <v>games</v>
      </c>
      <c r="V1140" t="str">
        <f t="shared" si="89"/>
        <v>mobile games</v>
      </c>
    </row>
    <row r="1141" spans="1:22" ht="60" x14ac:dyDescent="0.25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v>42005.347523148142</v>
      </c>
      <c r="K1141">
        <v>1417508426</v>
      </c>
      <c r="L1141">
        <f t="shared" si="86"/>
        <v>2014</v>
      </c>
      <c r="M1141" t="str">
        <f t="shared" si="87"/>
        <v>Dec</v>
      </c>
      <c r="N1141" s="13">
        <v>41975.347523148142</v>
      </c>
      <c r="O1141" t="b">
        <v>0</v>
      </c>
      <c r="P1141">
        <v>1</v>
      </c>
      <c r="Q1141" t="b">
        <v>0</v>
      </c>
      <c r="R1141" t="s">
        <v>8283</v>
      </c>
      <c r="S1141" s="4">
        <f t="shared" si="85"/>
        <v>6.25E-2</v>
      </c>
      <c r="U1141" t="str">
        <f t="shared" si="88"/>
        <v>games</v>
      </c>
      <c r="V1141" t="str">
        <f t="shared" si="89"/>
        <v>mobile games</v>
      </c>
    </row>
    <row r="1142" spans="1:22" ht="45" x14ac:dyDescent="0.25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v>42222.462048611109</v>
      </c>
      <c r="K1142">
        <v>1436267121</v>
      </c>
      <c r="L1142">
        <f t="shared" si="86"/>
        <v>2015</v>
      </c>
      <c r="M1142" t="str">
        <f t="shared" si="87"/>
        <v>Jul</v>
      </c>
      <c r="N1142" s="13">
        <v>42192.462048611109</v>
      </c>
      <c r="O1142" t="b">
        <v>0</v>
      </c>
      <c r="P1142">
        <v>0</v>
      </c>
      <c r="Q1142" t="b">
        <v>0</v>
      </c>
      <c r="R1142" t="s">
        <v>8283</v>
      </c>
      <c r="S1142" s="4">
        <f t="shared" si="85"/>
        <v>0</v>
      </c>
      <c r="U1142" t="str">
        <f t="shared" si="88"/>
        <v>games</v>
      </c>
      <c r="V1142" t="str">
        <f t="shared" si="89"/>
        <v>mobile games</v>
      </c>
    </row>
    <row r="1143" spans="1:22" x14ac:dyDescent="0.25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v>42194.699652777781</v>
      </c>
      <c r="K1143">
        <v>1433868450</v>
      </c>
      <c r="L1143">
        <f t="shared" si="86"/>
        <v>2015</v>
      </c>
      <c r="M1143" t="str">
        <f t="shared" si="87"/>
        <v>Jun</v>
      </c>
      <c r="N1143" s="13">
        <v>42164.699652777781</v>
      </c>
      <c r="O1143" t="b">
        <v>0</v>
      </c>
      <c r="P1143">
        <v>0</v>
      </c>
      <c r="Q1143" t="b">
        <v>0</v>
      </c>
      <c r="R1143" t="s">
        <v>8283</v>
      </c>
      <c r="S1143" s="4">
        <f t="shared" si="85"/>
        <v>0</v>
      </c>
      <c r="U1143" t="str">
        <f t="shared" si="88"/>
        <v>games</v>
      </c>
      <c r="V1143" t="str">
        <f t="shared" si="89"/>
        <v>mobile games</v>
      </c>
    </row>
    <row r="1144" spans="1:22" ht="45" x14ac:dyDescent="0.25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v>42052.006099537044</v>
      </c>
      <c r="K1144">
        <v>1421539727</v>
      </c>
      <c r="L1144">
        <f t="shared" si="86"/>
        <v>2015</v>
      </c>
      <c r="M1144" t="str">
        <f t="shared" si="87"/>
        <v>Jan</v>
      </c>
      <c r="N1144" s="13">
        <v>42022.006099537044</v>
      </c>
      <c r="O1144" t="b">
        <v>0</v>
      </c>
      <c r="P1144">
        <v>0</v>
      </c>
      <c r="Q1144" t="b">
        <v>0</v>
      </c>
      <c r="R1144" t="s">
        <v>8283</v>
      </c>
      <c r="S1144" s="4">
        <f t="shared" si="85"/>
        <v>0</v>
      </c>
      <c r="U1144" t="str">
        <f t="shared" si="88"/>
        <v>games</v>
      </c>
      <c r="V1144" t="str">
        <f t="shared" si="89"/>
        <v>mobile games</v>
      </c>
    </row>
    <row r="1145" spans="1:22" ht="60" x14ac:dyDescent="0.25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v>42355.19358796296</v>
      </c>
      <c r="K1145">
        <v>1447735126</v>
      </c>
      <c r="L1145">
        <f t="shared" si="86"/>
        <v>2015</v>
      </c>
      <c r="M1145" t="str">
        <f t="shared" si="87"/>
        <v>Nov</v>
      </c>
      <c r="N1145" s="13">
        <v>42325.19358796296</v>
      </c>
      <c r="O1145" t="b">
        <v>0</v>
      </c>
      <c r="P1145">
        <v>8</v>
      </c>
      <c r="Q1145" t="b">
        <v>0</v>
      </c>
      <c r="R1145" t="s">
        <v>8283</v>
      </c>
      <c r="S1145" s="4">
        <f t="shared" si="85"/>
        <v>0.41333333333333333</v>
      </c>
      <c r="U1145" t="str">
        <f t="shared" si="88"/>
        <v>games</v>
      </c>
      <c r="V1145" t="str">
        <f t="shared" si="89"/>
        <v>mobile games</v>
      </c>
    </row>
    <row r="1146" spans="1:22" ht="45" x14ac:dyDescent="0.25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v>42123.181944444441</v>
      </c>
      <c r="K1146">
        <v>1427689320</v>
      </c>
      <c r="L1146">
        <f t="shared" si="86"/>
        <v>2015</v>
      </c>
      <c r="M1146" t="str">
        <f t="shared" si="87"/>
        <v>Mar</v>
      </c>
      <c r="N1146" s="13">
        <v>42093.181944444441</v>
      </c>
      <c r="O1146" t="b">
        <v>0</v>
      </c>
      <c r="P1146">
        <v>0</v>
      </c>
      <c r="Q1146" t="b">
        <v>0</v>
      </c>
      <c r="R1146" t="s">
        <v>8284</v>
      </c>
      <c r="S1146" s="4">
        <f t="shared" si="85"/>
        <v>0</v>
      </c>
      <c r="U1146" t="str">
        <f t="shared" si="88"/>
        <v>food</v>
      </c>
      <c r="V1146" t="str">
        <f t="shared" si="89"/>
        <v>food trucks</v>
      </c>
    </row>
    <row r="1147" spans="1:22" ht="45" x14ac:dyDescent="0.25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v>41914.747592592597</v>
      </c>
      <c r="K1147">
        <v>1407088592</v>
      </c>
      <c r="L1147">
        <f t="shared" si="86"/>
        <v>2014</v>
      </c>
      <c r="M1147" t="str">
        <f t="shared" si="87"/>
        <v>Aug</v>
      </c>
      <c r="N1147" s="13">
        <v>41854.747592592597</v>
      </c>
      <c r="O1147" t="b">
        <v>0</v>
      </c>
      <c r="P1147">
        <v>1</v>
      </c>
      <c r="Q1147" t="b">
        <v>0</v>
      </c>
      <c r="R1147" t="s">
        <v>8284</v>
      </c>
      <c r="S1147" s="4">
        <f t="shared" si="85"/>
        <v>0.125</v>
      </c>
      <c r="U1147" t="str">
        <f t="shared" si="88"/>
        <v>food</v>
      </c>
      <c r="V1147" t="str">
        <f t="shared" si="89"/>
        <v>food trucks</v>
      </c>
    </row>
    <row r="1148" spans="1:22" ht="45" x14ac:dyDescent="0.25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v>41761.9533912037</v>
      </c>
      <c r="K1148">
        <v>1395787973</v>
      </c>
      <c r="L1148">
        <f t="shared" si="86"/>
        <v>2014</v>
      </c>
      <c r="M1148" t="str">
        <f t="shared" si="87"/>
        <v>Mar</v>
      </c>
      <c r="N1148" s="13">
        <v>41723.9533912037</v>
      </c>
      <c r="O1148" t="b">
        <v>0</v>
      </c>
      <c r="P1148">
        <v>12</v>
      </c>
      <c r="Q1148" t="b">
        <v>0</v>
      </c>
      <c r="R1148" t="s">
        <v>8284</v>
      </c>
      <c r="S1148" s="4">
        <f t="shared" si="85"/>
        <v>8.8333333333333339</v>
      </c>
      <c r="U1148" t="str">
        <f t="shared" si="88"/>
        <v>food</v>
      </c>
      <c r="V1148" t="str">
        <f t="shared" si="89"/>
        <v>food trucks</v>
      </c>
    </row>
    <row r="1149" spans="1:22" ht="60" x14ac:dyDescent="0.25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v>41931.972025462965</v>
      </c>
      <c r="K1149">
        <v>1408576783</v>
      </c>
      <c r="L1149">
        <f t="shared" si="86"/>
        <v>2014</v>
      </c>
      <c r="M1149" t="str">
        <f t="shared" si="87"/>
        <v>Aug</v>
      </c>
      <c r="N1149" s="13">
        <v>41871.972025462965</v>
      </c>
      <c r="O1149" t="b">
        <v>0</v>
      </c>
      <c r="P1149">
        <v>0</v>
      </c>
      <c r="Q1149" t="b">
        <v>0</v>
      </c>
      <c r="R1149" t="s">
        <v>8284</v>
      </c>
      <c r="S1149" s="4">
        <f t="shared" si="85"/>
        <v>0</v>
      </c>
      <c r="U1149" t="str">
        <f t="shared" si="88"/>
        <v>food</v>
      </c>
      <c r="V1149" t="str">
        <f t="shared" si="89"/>
        <v>food trucks</v>
      </c>
    </row>
    <row r="1150" spans="1:22" ht="30" x14ac:dyDescent="0.25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v>42705.212743055556</v>
      </c>
      <c r="K1150">
        <v>1477973181</v>
      </c>
      <c r="L1150">
        <f t="shared" si="86"/>
        <v>2016</v>
      </c>
      <c r="M1150" t="str">
        <f t="shared" si="87"/>
        <v>Nov</v>
      </c>
      <c r="N1150" s="13">
        <v>42675.171076388884</v>
      </c>
      <c r="O1150" t="b">
        <v>0</v>
      </c>
      <c r="P1150">
        <v>3</v>
      </c>
      <c r="Q1150" t="b">
        <v>0</v>
      </c>
      <c r="R1150" t="s">
        <v>8284</v>
      </c>
      <c r="S1150" s="4">
        <f t="shared" si="85"/>
        <v>0.48666666666666669</v>
      </c>
      <c r="U1150" t="str">
        <f t="shared" si="88"/>
        <v>food</v>
      </c>
      <c r="V1150" t="str">
        <f t="shared" si="89"/>
        <v>food trucks</v>
      </c>
    </row>
    <row r="1151" spans="1:22" ht="30" x14ac:dyDescent="0.25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v>42537.71025462963</v>
      </c>
      <c r="K1151">
        <v>1463504566</v>
      </c>
      <c r="L1151">
        <f t="shared" si="86"/>
        <v>2016</v>
      </c>
      <c r="M1151" t="str">
        <f t="shared" si="87"/>
        <v>May</v>
      </c>
      <c r="N1151" s="13">
        <v>42507.71025462963</v>
      </c>
      <c r="O1151" t="b">
        <v>0</v>
      </c>
      <c r="P1151">
        <v>2</v>
      </c>
      <c r="Q1151" t="b">
        <v>0</v>
      </c>
      <c r="R1151" t="s">
        <v>8284</v>
      </c>
      <c r="S1151" s="4">
        <f t="shared" si="85"/>
        <v>0.15</v>
      </c>
      <c r="U1151" t="str">
        <f t="shared" si="88"/>
        <v>food</v>
      </c>
      <c r="V1151" t="str">
        <f t="shared" si="89"/>
        <v>food trucks</v>
      </c>
    </row>
    <row r="1152" spans="1:22" ht="30" x14ac:dyDescent="0.25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v>42377.954571759255</v>
      </c>
      <c r="K1152">
        <v>1447109675</v>
      </c>
      <c r="L1152">
        <f t="shared" si="86"/>
        <v>2015</v>
      </c>
      <c r="M1152" t="str">
        <f t="shared" si="87"/>
        <v>Nov</v>
      </c>
      <c r="N1152" s="13">
        <v>42317.954571759255</v>
      </c>
      <c r="O1152" t="b">
        <v>0</v>
      </c>
      <c r="P1152">
        <v>6</v>
      </c>
      <c r="Q1152" t="b">
        <v>0</v>
      </c>
      <c r="R1152" t="s">
        <v>8284</v>
      </c>
      <c r="S1152" s="4">
        <f t="shared" si="85"/>
        <v>10.08</v>
      </c>
      <c r="U1152" t="str">
        <f t="shared" si="88"/>
        <v>food</v>
      </c>
      <c r="V1152" t="str">
        <f t="shared" si="89"/>
        <v>food trucks</v>
      </c>
    </row>
    <row r="1153" spans="1:22" ht="60" x14ac:dyDescent="0.25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v>42254.102581018517</v>
      </c>
      <c r="K1153">
        <v>1439000863</v>
      </c>
      <c r="L1153">
        <f t="shared" si="86"/>
        <v>2015</v>
      </c>
      <c r="M1153" t="str">
        <f t="shared" si="87"/>
        <v>Aug</v>
      </c>
      <c r="N1153" s="13">
        <v>42224.102581018517</v>
      </c>
      <c r="O1153" t="b">
        <v>0</v>
      </c>
      <c r="P1153">
        <v>0</v>
      </c>
      <c r="Q1153" t="b">
        <v>0</v>
      </c>
      <c r="R1153" t="s">
        <v>8284</v>
      </c>
      <c r="S1153" s="4">
        <f t="shared" si="85"/>
        <v>0</v>
      </c>
      <c r="U1153" t="str">
        <f t="shared" si="88"/>
        <v>food</v>
      </c>
      <c r="V1153" t="str">
        <f t="shared" si="89"/>
        <v>food trucks</v>
      </c>
    </row>
    <row r="1154" spans="1:22" x14ac:dyDescent="0.25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v>42139.709629629629</v>
      </c>
      <c r="K1154">
        <v>1429117312</v>
      </c>
      <c r="L1154">
        <f t="shared" si="86"/>
        <v>2015</v>
      </c>
      <c r="M1154" t="str">
        <f t="shared" si="87"/>
        <v>Apr</v>
      </c>
      <c r="N1154" s="13">
        <v>42109.709629629629</v>
      </c>
      <c r="O1154" t="b">
        <v>0</v>
      </c>
      <c r="P1154">
        <v>15</v>
      </c>
      <c r="Q1154" t="b">
        <v>0</v>
      </c>
      <c r="R1154" t="s">
        <v>8284</v>
      </c>
      <c r="S1154" s="4">
        <f t="shared" ref="S1154:S1217" si="90">E1154*100/D1154</f>
        <v>5.6937499999999996</v>
      </c>
      <c r="U1154" t="str">
        <f t="shared" si="88"/>
        <v>food</v>
      </c>
      <c r="V1154" t="str">
        <f t="shared" si="89"/>
        <v>food trucks</v>
      </c>
    </row>
    <row r="1155" spans="1:22" ht="30" x14ac:dyDescent="0.25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v>42173.714178240742</v>
      </c>
      <c r="K1155">
        <v>1432055305</v>
      </c>
      <c r="L1155">
        <f t="shared" ref="L1155:L1218" si="91">YEAR(N1155)</f>
        <v>2015</v>
      </c>
      <c r="M1155" t="str">
        <f t="shared" ref="M1155:M1218" si="92">TEXT(N1155, "MMM")</f>
        <v>May</v>
      </c>
      <c r="N1155" s="13">
        <v>42143.714178240742</v>
      </c>
      <c r="O1155" t="b">
        <v>0</v>
      </c>
      <c r="P1155">
        <v>1</v>
      </c>
      <c r="Q1155" t="b">
        <v>0</v>
      </c>
      <c r="R1155" t="s">
        <v>8284</v>
      </c>
      <c r="S1155" s="4">
        <f t="shared" si="90"/>
        <v>0.625</v>
      </c>
      <c r="U1155" t="str">
        <f t="shared" ref="U1155:U1218" si="93">LEFT(R1155, SEARCH("/",R1155,1)-1)</f>
        <v>food</v>
      </c>
      <c r="V1155" t="str">
        <f t="shared" ref="V1155:V1218" si="94">RIGHT(R1155,LEN(R1155)-SEARCH("/",R1155,SEARCH("/",R1155,1)))</f>
        <v>food trucks</v>
      </c>
    </row>
    <row r="1156" spans="1:22" ht="45" x14ac:dyDescent="0.25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v>42253.108865740738</v>
      </c>
      <c r="K1156">
        <v>1438915006</v>
      </c>
      <c r="L1156">
        <f t="shared" si="91"/>
        <v>2015</v>
      </c>
      <c r="M1156" t="str">
        <f t="shared" si="92"/>
        <v>Aug</v>
      </c>
      <c r="N1156" s="13">
        <v>42223.108865740738</v>
      </c>
      <c r="O1156" t="b">
        <v>0</v>
      </c>
      <c r="P1156">
        <v>3</v>
      </c>
      <c r="Q1156" t="b">
        <v>0</v>
      </c>
      <c r="R1156" t="s">
        <v>8284</v>
      </c>
      <c r="S1156" s="4">
        <f t="shared" si="90"/>
        <v>6.5</v>
      </c>
      <c r="U1156" t="str">
        <f t="shared" si="93"/>
        <v>food</v>
      </c>
      <c r="V1156" t="str">
        <f t="shared" si="94"/>
        <v>food trucks</v>
      </c>
    </row>
    <row r="1157" spans="1:22" ht="60" x14ac:dyDescent="0.25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v>41865.763981481483</v>
      </c>
      <c r="K1157">
        <v>1405448408</v>
      </c>
      <c r="L1157">
        <f t="shared" si="91"/>
        <v>2014</v>
      </c>
      <c r="M1157" t="str">
        <f t="shared" si="92"/>
        <v>Jul</v>
      </c>
      <c r="N1157" s="13">
        <v>41835.763981481483</v>
      </c>
      <c r="O1157" t="b">
        <v>0</v>
      </c>
      <c r="P1157">
        <v>8</v>
      </c>
      <c r="Q1157" t="b">
        <v>0</v>
      </c>
      <c r="R1157" t="s">
        <v>8284</v>
      </c>
      <c r="S1157" s="4">
        <f t="shared" si="90"/>
        <v>0.752</v>
      </c>
      <c r="U1157" t="str">
        <f t="shared" si="93"/>
        <v>food</v>
      </c>
      <c r="V1157" t="str">
        <f t="shared" si="94"/>
        <v>food trucks</v>
      </c>
    </row>
    <row r="1158" spans="1:22" ht="45" x14ac:dyDescent="0.25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v>42059.07131944444</v>
      </c>
      <c r="K1158">
        <v>1422150162</v>
      </c>
      <c r="L1158">
        <f t="shared" si="91"/>
        <v>2015</v>
      </c>
      <c r="M1158" t="str">
        <f t="shared" si="92"/>
        <v>Jan</v>
      </c>
      <c r="N1158" s="13">
        <v>42029.07131944444</v>
      </c>
      <c r="O1158" t="b">
        <v>0</v>
      </c>
      <c r="P1158">
        <v>0</v>
      </c>
      <c r="Q1158" t="b">
        <v>0</v>
      </c>
      <c r="R1158" t="s">
        <v>8284</v>
      </c>
      <c r="S1158" s="4">
        <f t="shared" si="90"/>
        <v>0</v>
      </c>
      <c r="U1158" t="str">
        <f t="shared" si="93"/>
        <v>food</v>
      </c>
      <c r="V1158" t="str">
        <f t="shared" si="94"/>
        <v>food trucks</v>
      </c>
    </row>
    <row r="1159" spans="1:22" ht="60" x14ac:dyDescent="0.25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v>41978.669907407413</v>
      </c>
      <c r="K1159">
        <v>1412607880</v>
      </c>
      <c r="L1159">
        <f t="shared" si="91"/>
        <v>2014</v>
      </c>
      <c r="M1159" t="str">
        <f t="shared" si="92"/>
        <v>Oct</v>
      </c>
      <c r="N1159" s="13">
        <v>41918.628240740742</v>
      </c>
      <c r="O1159" t="b">
        <v>0</v>
      </c>
      <c r="P1159">
        <v>3</v>
      </c>
      <c r="Q1159" t="b">
        <v>0</v>
      </c>
      <c r="R1159" t="s">
        <v>8284</v>
      </c>
      <c r="S1159" s="4">
        <f t="shared" si="90"/>
        <v>1.51</v>
      </c>
      <c r="U1159" t="str">
        <f t="shared" si="93"/>
        <v>food</v>
      </c>
      <c r="V1159" t="str">
        <f t="shared" si="94"/>
        <v>food trucks</v>
      </c>
    </row>
    <row r="1160" spans="1:22" ht="60" x14ac:dyDescent="0.25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v>41982.09175925926</v>
      </c>
      <c r="K1160">
        <v>1415499128</v>
      </c>
      <c r="L1160">
        <f t="shared" si="91"/>
        <v>2014</v>
      </c>
      <c r="M1160" t="str">
        <f t="shared" si="92"/>
        <v>Nov</v>
      </c>
      <c r="N1160" s="13">
        <v>41952.09175925926</v>
      </c>
      <c r="O1160" t="b">
        <v>0</v>
      </c>
      <c r="P1160">
        <v>3</v>
      </c>
      <c r="Q1160" t="b">
        <v>0</v>
      </c>
      <c r="R1160" t="s">
        <v>8284</v>
      </c>
      <c r="S1160" s="4">
        <f t="shared" si="90"/>
        <v>0.46666666666666667</v>
      </c>
      <c r="U1160" t="str">
        <f t="shared" si="93"/>
        <v>food</v>
      </c>
      <c r="V1160" t="str">
        <f t="shared" si="94"/>
        <v>food trucks</v>
      </c>
    </row>
    <row r="1161" spans="1:22" ht="60" x14ac:dyDescent="0.25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v>42185.65625</v>
      </c>
      <c r="K1161">
        <v>1433006765</v>
      </c>
      <c r="L1161">
        <f t="shared" si="91"/>
        <v>2015</v>
      </c>
      <c r="M1161" t="str">
        <f t="shared" si="92"/>
        <v>May</v>
      </c>
      <c r="N1161" s="13">
        <v>42154.726446759261</v>
      </c>
      <c r="O1161" t="b">
        <v>0</v>
      </c>
      <c r="P1161">
        <v>0</v>
      </c>
      <c r="Q1161" t="b">
        <v>0</v>
      </c>
      <c r="R1161" t="s">
        <v>8284</v>
      </c>
      <c r="S1161" s="4">
        <f t="shared" si="90"/>
        <v>0</v>
      </c>
      <c r="U1161" t="str">
        <f t="shared" si="93"/>
        <v>food</v>
      </c>
      <c r="V1161" t="str">
        <f t="shared" si="94"/>
        <v>food trucks</v>
      </c>
    </row>
    <row r="1162" spans="1:22" ht="45" x14ac:dyDescent="0.25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v>42091.113263888896</v>
      </c>
      <c r="K1162">
        <v>1424922186</v>
      </c>
      <c r="L1162">
        <f t="shared" si="91"/>
        <v>2015</v>
      </c>
      <c r="M1162" t="str">
        <f t="shared" si="92"/>
        <v>Feb</v>
      </c>
      <c r="N1162" s="13">
        <v>42061.154930555553</v>
      </c>
      <c r="O1162" t="b">
        <v>0</v>
      </c>
      <c r="P1162">
        <v>19</v>
      </c>
      <c r="Q1162" t="b">
        <v>0</v>
      </c>
      <c r="R1162" t="s">
        <v>8284</v>
      </c>
      <c r="S1162" s="4">
        <f t="shared" si="90"/>
        <v>3.85</v>
      </c>
      <c r="U1162" t="str">
        <f t="shared" si="93"/>
        <v>food</v>
      </c>
      <c r="V1162" t="str">
        <f t="shared" si="94"/>
        <v>food trucks</v>
      </c>
    </row>
    <row r="1163" spans="1:22" ht="60" x14ac:dyDescent="0.25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v>42143.629502314812</v>
      </c>
      <c r="K1163">
        <v>1430233589</v>
      </c>
      <c r="L1163">
        <f t="shared" si="91"/>
        <v>2015</v>
      </c>
      <c r="M1163" t="str">
        <f t="shared" si="92"/>
        <v>Apr</v>
      </c>
      <c r="N1163" s="13">
        <v>42122.629502314812</v>
      </c>
      <c r="O1163" t="b">
        <v>0</v>
      </c>
      <c r="P1163">
        <v>0</v>
      </c>
      <c r="Q1163" t="b">
        <v>0</v>
      </c>
      <c r="R1163" t="s">
        <v>8284</v>
      </c>
      <c r="S1163" s="4">
        <f t="shared" si="90"/>
        <v>0</v>
      </c>
      <c r="U1163" t="str">
        <f t="shared" si="93"/>
        <v>food</v>
      </c>
      <c r="V1163" t="str">
        <f t="shared" si="94"/>
        <v>food trucks</v>
      </c>
    </row>
    <row r="1164" spans="1:22" ht="60" x14ac:dyDescent="0.25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v>41907.683611111112</v>
      </c>
      <c r="K1164">
        <v>1408983864</v>
      </c>
      <c r="L1164">
        <f t="shared" si="91"/>
        <v>2014</v>
      </c>
      <c r="M1164" t="str">
        <f t="shared" si="92"/>
        <v>Aug</v>
      </c>
      <c r="N1164" s="13">
        <v>41876.683611111112</v>
      </c>
      <c r="O1164" t="b">
        <v>0</v>
      </c>
      <c r="P1164">
        <v>2</v>
      </c>
      <c r="Q1164" t="b">
        <v>0</v>
      </c>
      <c r="R1164" t="s">
        <v>8284</v>
      </c>
      <c r="S1164" s="4">
        <f t="shared" si="90"/>
        <v>5.8333333333333334E-2</v>
      </c>
      <c r="U1164" t="str">
        <f t="shared" si="93"/>
        <v>food</v>
      </c>
      <c r="V1164" t="str">
        <f t="shared" si="94"/>
        <v>food trucks</v>
      </c>
    </row>
    <row r="1165" spans="1:22" ht="60" x14ac:dyDescent="0.25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v>41860.723611111112</v>
      </c>
      <c r="K1165">
        <v>1405012920</v>
      </c>
      <c r="L1165">
        <f t="shared" si="91"/>
        <v>2014</v>
      </c>
      <c r="M1165" t="str">
        <f t="shared" si="92"/>
        <v>Jul</v>
      </c>
      <c r="N1165" s="13">
        <v>41830.723611111112</v>
      </c>
      <c r="O1165" t="b">
        <v>0</v>
      </c>
      <c r="P1165">
        <v>0</v>
      </c>
      <c r="Q1165" t="b">
        <v>0</v>
      </c>
      <c r="R1165" t="s">
        <v>8284</v>
      </c>
      <c r="S1165" s="4">
        <f t="shared" si="90"/>
        <v>0</v>
      </c>
      <c r="U1165" t="str">
        <f t="shared" si="93"/>
        <v>food</v>
      </c>
      <c r="V1165" t="str">
        <f t="shared" si="94"/>
        <v>food trucks</v>
      </c>
    </row>
    <row r="1166" spans="1:22" ht="60" x14ac:dyDescent="0.25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v>42539.724328703705</v>
      </c>
      <c r="K1166">
        <v>1463678582</v>
      </c>
      <c r="L1166">
        <f t="shared" si="91"/>
        <v>2016</v>
      </c>
      <c r="M1166" t="str">
        <f t="shared" si="92"/>
        <v>May</v>
      </c>
      <c r="N1166" s="13">
        <v>42509.724328703705</v>
      </c>
      <c r="O1166" t="b">
        <v>0</v>
      </c>
      <c r="P1166">
        <v>0</v>
      </c>
      <c r="Q1166" t="b">
        <v>0</v>
      </c>
      <c r="R1166" t="s">
        <v>8284</v>
      </c>
      <c r="S1166" s="4">
        <f t="shared" si="90"/>
        <v>0</v>
      </c>
      <c r="U1166" t="str">
        <f t="shared" si="93"/>
        <v>food</v>
      </c>
      <c r="V1166" t="str">
        <f t="shared" si="94"/>
        <v>food trucks</v>
      </c>
    </row>
    <row r="1167" spans="1:22" ht="60" x14ac:dyDescent="0.25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v>41826.214467592588</v>
      </c>
      <c r="K1167">
        <v>1401685730</v>
      </c>
      <c r="L1167">
        <f t="shared" si="91"/>
        <v>2014</v>
      </c>
      <c r="M1167" t="str">
        <f t="shared" si="92"/>
        <v>Jun</v>
      </c>
      <c r="N1167" s="13">
        <v>41792.214467592588</v>
      </c>
      <c r="O1167" t="b">
        <v>0</v>
      </c>
      <c r="P1167">
        <v>25</v>
      </c>
      <c r="Q1167" t="b">
        <v>0</v>
      </c>
      <c r="R1167" t="s">
        <v>8284</v>
      </c>
      <c r="S1167" s="4">
        <f t="shared" si="90"/>
        <v>20.704999999999998</v>
      </c>
      <c r="U1167" t="str">
        <f t="shared" si="93"/>
        <v>food</v>
      </c>
      <c r="V1167" t="str">
        <f t="shared" si="94"/>
        <v>food trucks</v>
      </c>
    </row>
    <row r="1168" spans="1:22" ht="60" x14ac:dyDescent="0.25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v>42181.166666666672</v>
      </c>
      <c r="K1168">
        <v>1432640342</v>
      </c>
      <c r="L1168">
        <f t="shared" si="91"/>
        <v>2015</v>
      </c>
      <c r="M1168" t="str">
        <f t="shared" si="92"/>
        <v>May</v>
      </c>
      <c r="N1168" s="13">
        <v>42150.485439814816</v>
      </c>
      <c r="O1168" t="b">
        <v>0</v>
      </c>
      <c r="P1168">
        <v>8</v>
      </c>
      <c r="Q1168" t="b">
        <v>0</v>
      </c>
      <c r="R1168" t="s">
        <v>8284</v>
      </c>
      <c r="S1168" s="4">
        <f t="shared" si="90"/>
        <v>19.14</v>
      </c>
      <c r="U1168" t="str">
        <f t="shared" si="93"/>
        <v>food</v>
      </c>
      <c r="V1168" t="str">
        <f t="shared" si="94"/>
        <v>food trucks</v>
      </c>
    </row>
    <row r="1169" spans="1:22" ht="45" x14ac:dyDescent="0.25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v>41894.734895833331</v>
      </c>
      <c r="K1169">
        <v>1407865095</v>
      </c>
      <c r="L1169">
        <f t="shared" si="91"/>
        <v>2014</v>
      </c>
      <c r="M1169" t="str">
        <f t="shared" si="92"/>
        <v>Aug</v>
      </c>
      <c r="N1169" s="13">
        <v>41863.734895833331</v>
      </c>
      <c r="O1169" t="b">
        <v>0</v>
      </c>
      <c r="P1169">
        <v>16</v>
      </c>
      <c r="Q1169" t="b">
        <v>0</v>
      </c>
      <c r="R1169" t="s">
        <v>8284</v>
      </c>
      <c r="S1169" s="4">
        <f t="shared" si="90"/>
        <v>1.6316666666666666</v>
      </c>
      <c r="U1169" t="str">
        <f t="shared" si="93"/>
        <v>food</v>
      </c>
      <c r="V1169" t="str">
        <f t="shared" si="94"/>
        <v>food trucks</v>
      </c>
    </row>
    <row r="1170" spans="1:22" ht="45" x14ac:dyDescent="0.25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v>42635.053993055553</v>
      </c>
      <c r="K1170">
        <v>1471915065</v>
      </c>
      <c r="L1170">
        <f t="shared" si="91"/>
        <v>2016</v>
      </c>
      <c r="M1170" t="str">
        <f t="shared" si="92"/>
        <v>Aug</v>
      </c>
      <c r="N1170" s="13">
        <v>42605.053993055553</v>
      </c>
      <c r="O1170" t="b">
        <v>0</v>
      </c>
      <c r="P1170">
        <v>3</v>
      </c>
      <c r="Q1170" t="b">
        <v>0</v>
      </c>
      <c r="R1170" t="s">
        <v>8284</v>
      </c>
      <c r="S1170" s="4">
        <f t="shared" si="90"/>
        <v>5.666666666666667</v>
      </c>
      <c r="U1170" t="str">
        <f t="shared" si="93"/>
        <v>food</v>
      </c>
      <c r="V1170" t="str">
        <f t="shared" si="94"/>
        <v>food trucks</v>
      </c>
    </row>
    <row r="1171" spans="1:22" ht="45" x14ac:dyDescent="0.25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v>42057.353738425925</v>
      </c>
      <c r="K1171">
        <v>1422001763</v>
      </c>
      <c r="L1171">
        <f t="shared" si="91"/>
        <v>2015</v>
      </c>
      <c r="M1171" t="str">
        <f t="shared" si="92"/>
        <v>Jan</v>
      </c>
      <c r="N1171" s="13">
        <v>42027.353738425925</v>
      </c>
      <c r="O1171" t="b">
        <v>0</v>
      </c>
      <c r="P1171">
        <v>3</v>
      </c>
      <c r="Q1171" t="b">
        <v>0</v>
      </c>
      <c r="R1171" t="s">
        <v>8284</v>
      </c>
      <c r="S1171" s="4">
        <f t="shared" si="90"/>
        <v>0.17</v>
      </c>
      <c r="U1171" t="str">
        <f t="shared" si="93"/>
        <v>food</v>
      </c>
      <c r="V1171" t="str">
        <f t="shared" si="94"/>
        <v>food trucks</v>
      </c>
    </row>
    <row r="1172" spans="1:22" ht="45" x14ac:dyDescent="0.25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v>42154.893182870372</v>
      </c>
      <c r="K1172">
        <v>1430429171</v>
      </c>
      <c r="L1172">
        <f t="shared" si="91"/>
        <v>2015</v>
      </c>
      <c r="M1172" t="str">
        <f t="shared" si="92"/>
        <v>Apr</v>
      </c>
      <c r="N1172" s="13">
        <v>42124.893182870372</v>
      </c>
      <c r="O1172" t="b">
        <v>0</v>
      </c>
      <c r="P1172">
        <v>2</v>
      </c>
      <c r="Q1172" t="b">
        <v>0</v>
      </c>
      <c r="R1172" t="s">
        <v>8284</v>
      </c>
      <c r="S1172" s="4">
        <f t="shared" si="90"/>
        <v>0.4</v>
      </c>
      <c r="U1172" t="str">
        <f t="shared" si="93"/>
        <v>food</v>
      </c>
      <c r="V1172" t="str">
        <f t="shared" si="94"/>
        <v>food trucks</v>
      </c>
    </row>
    <row r="1173" spans="1:22" ht="45" x14ac:dyDescent="0.25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v>41956.846377314811</v>
      </c>
      <c r="K1173">
        <v>1414351127</v>
      </c>
      <c r="L1173">
        <f t="shared" si="91"/>
        <v>2014</v>
      </c>
      <c r="M1173" t="str">
        <f t="shared" si="92"/>
        <v>Oct</v>
      </c>
      <c r="N1173" s="13">
        <v>41938.804710648146</v>
      </c>
      <c r="O1173" t="b">
        <v>0</v>
      </c>
      <c r="P1173">
        <v>1</v>
      </c>
      <c r="Q1173" t="b">
        <v>0</v>
      </c>
      <c r="R1173" t="s">
        <v>8284</v>
      </c>
      <c r="S1173" s="4">
        <f t="shared" si="90"/>
        <v>0.1</v>
      </c>
      <c r="U1173" t="str">
        <f t="shared" si="93"/>
        <v>food</v>
      </c>
      <c r="V1173" t="str">
        <f t="shared" si="94"/>
        <v>food trucks</v>
      </c>
    </row>
    <row r="1174" spans="1:22" ht="30" x14ac:dyDescent="0.25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v>41871.682314814818</v>
      </c>
      <c r="K1174">
        <v>1405959752</v>
      </c>
      <c r="L1174">
        <f t="shared" si="91"/>
        <v>2014</v>
      </c>
      <c r="M1174" t="str">
        <f t="shared" si="92"/>
        <v>Jul</v>
      </c>
      <c r="N1174" s="13">
        <v>41841.682314814818</v>
      </c>
      <c r="O1174" t="b">
        <v>0</v>
      </c>
      <c r="P1174">
        <v>0</v>
      </c>
      <c r="Q1174" t="b">
        <v>0</v>
      </c>
      <c r="R1174" t="s">
        <v>8284</v>
      </c>
      <c r="S1174" s="4">
        <f t="shared" si="90"/>
        <v>0</v>
      </c>
      <c r="U1174" t="str">
        <f t="shared" si="93"/>
        <v>food</v>
      </c>
      <c r="V1174" t="str">
        <f t="shared" si="94"/>
        <v>food trucks</v>
      </c>
    </row>
    <row r="1175" spans="1:22" ht="60" x14ac:dyDescent="0.25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v>42219.185844907406</v>
      </c>
      <c r="K1175">
        <v>1435552057</v>
      </c>
      <c r="L1175">
        <f t="shared" si="91"/>
        <v>2015</v>
      </c>
      <c r="M1175" t="str">
        <f t="shared" si="92"/>
        <v>Jun</v>
      </c>
      <c r="N1175" s="13">
        <v>42184.185844907406</v>
      </c>
      <c r="O1175" t="b">
        <v>0</v>
      </c>
      <c r="P1175">
        <v>1</v>
      </c>
      <c r="Q1175" t="b">
        <v>0</v>
      </c>
      <c r="R1175" t="s">
        <v>8284</v>
      </c>
      <c r="S1175" s="4">
        <f t="shared" si="90"/>
        <v>2.4E-2</v>
      </c>
      <c r="U1175" t="str">
        <f t="shared" si="93"/>
        <v>food</v>
      </c>
      <c r="V1175" t="str">
        <f t="shared" si="94"/>
        <v>food trucks</v>
      </c>
    </row>
    <row r="1176" spans="1:22" ht="45" x14ac:dyDescent="0.25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v>42498.84174768519</v>
      </c>
      <c r="K1176">
        <v>1460146327</v>
      </c>
      <c r="L1176">
        <f t="shared" si="91"/>
        <v>2016</v>
      </c>
      <c r="M1176" t="str">
        <f t="shared" si="92"/>
        <v>Apr</v>
      </c>
      <c r="N1176" s="13">
        <v>42468.84174768519</v>
      </c>
      <c r="O1176" t="b">
        <v>0</v>
      </c>
      <c r="P1176">
        <v>19</v>
      </c>
      <c r="Q1176" t="b">
        <v>0</v>
      </c>
      <c r="R1176" t="s">
        <v>8284</v>
      </c>
      <c r="S1176" s="4">
        <f t="shared" si="90"/>
        <v>5.9066666666666663</v>
      </c>
      <c r="U1176" t="str">
        <f t="shared" si="93"/>
        <v>food</v>
      </c>
      <c r="V1176" t="str">
        <f t="shared" si="94"/>
        <v>food trucks</v>
      </c>
    </row>
    <row r="1177" spans="1:22" ht="45" x14ac:dyDescent="0.25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v>42200.728460648148</v>
      </c>
      <c r="K1177">
        <v>1434389339</v>
      </c>
      <c r="L1177">
        <f t="shared" si="91"/>
        <v>2015</v>
      </c>
      <c r="M1177" t="str">
        <f t="shared" si="92"/>
        <v>Jun</v>
      </c>
      <c r="N1177" s="13">
        <v>42170.728460648148</v>
      </c>
      <c r="O1177" t="b">
        <v>0</v>
      </c>
      <c r="P1177">
        <v>9</v>
      </c>
      <c r="Q1177" t="b">
        <v>0</v>
      </c>
      <c r="R1177" t="s">
        <v>8284</v>
      </c>
      <c r="S1177" s="4">
        <f t="shared" si="90"/>
        <v>2.9249999999999998</v>
      </c>
      <c r="U1177" t="str">
        <f t="shared" si="93"/>
        <v>food</v>
      </c>
      <c r="V1177" t="str">
        <f t="shared" si="94"/>
        <v>food trucks</v>
      </c>
    </row>
    <row r="1178" spans="1:22" ht="60" x14ac:dyDescent="0.25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v>42800.541666666672</v>
      </c>
      <c r="K1178">
        <v>1484094498</v>
      </c>
      <c r="L1178">
        <f t="shared" si="91"/>
        <v>2017</v>
      </c>
      <c r="M1178" t="str">
        <f t="shared" si="92"/>
        <v>Jan</v>
      </c>
      <c r="N1178" s="13">
        <v>42746.019652777773</v>
      </c>
      <c r="O1178" t="b">
        <v>0</v>
      </c>
      <c r="P1178">
        <v>1</v>
      </c>
      <c r="Q1178" t="b">
        <v>0</v>
      </c>
      <c r="R1178" t="s">
        <v>8284</v>
      </c>
      <c r="S1178" s="4">
        <f t="shared" si="90"/>
        <v>5.7142857142857143E-3</v>
      </c>
      <c r="U1178" t="str">
        <f t="shared" si="93"/>
        <v>food</v>
      </c>
      <c r="V1178" t="str">
        <f t="shared" si="94"/>
        <v>food trucks</v>
      </c>
    </row>
    <row r="1179" spans="1:22" ht="60" x14ac:dyDescent="0.25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v>41927.660833333335</v>
      </c>
      <c r="K1179">
        <v>1410796296</v>
      </c>
      <c r="L1179">
        <f t="shared" si="91"/>
        <v>2014</v>
      </c>
      <c r="M1179" t="str">
        <f t="shared" si="92"/>
        <v>Sep</v>
      </c>
      <c r="N1179" s="13">
        <v>41897.660833333335</v>
      </c>
      <c r="O1179" t="b">
        <v>0</v>
      </c>
      <c r="P1179">
        <v>0</v>
      </c>
      <c r="Q1179" t="b">
        <v>0</v>
      </c>
      <c r="R1179" t="s">
        <v>8284</v>
      </c>
      <c r="S1179" s="4">
        <f t="shared" si="90"/>
        <v>0</v>
      </c>
      <c r="U1179" t="str">
        <f t="shared" si="93"/>
        <v>food</v>
      </c>
      <c r="V1179" t="str">
        <f t="shared" si="94"/>
        <v>food trucks</v>
      </c>
    </row>
    <row r="1180" spans="1:22" ht="60" x14ac:dyDescent="0.25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v>41867.905694444446</v>
      </c>
      <c r="K1180">
        <v>1405633452</v>
      </c>
      <c r="L1180">
        <f t="shared" si="91"/>
        <v>2014</v>
      </c>
      <c r="M1180" t="str">
        <f t="shared" si="92"/>
        <v>Jul</v>
      </c>
      <c r="N1180" s="13">
        <v>41837.905694444446</v>
      </c>
      <c r="O1180" t="b">
        <v>0</v>
      </c>
      <c r="P1180">
        <v>1</v>
      </c>
      <c r="Q1180" t="b">
        <v>0</v>
      </c>
      <c r="R1180" t="s">
        <v>8284</v>
      </c>
      <c r="S1180" s="4">
        <f t="shared" si="90"/>
        <v>6.6666666666666671E-3</v>
      </c>
      <c r="U1180" t="str">
        <f t="shared" si="93"/>
        <v>food</v>
      </c>
      <c r="V1180" t="str">
        <f t="shared" si="94"/>
        <v>food trucks</v>
      </c>
    </row>
    <row r="1181" spans="1:22" ht="45" x14ac:dyDescent="0.25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v>42305.720219907409</v>
      </c>
      <c r="K1181">
        <v>1443460627</v>
      </c>
      <c r="L1181">
        <f t="shared" si="91"/>
        <v>2015</v>
      </c>
      <c r="M1181" t="str">
        <f t="shared" si="92"/>
        <v>Sep</v>
      </c>
      <c r="N1181" s="13">
        <v>42275.720219907409</v>
      </c>
      <c r="O1181" t="b">
        <v>0</v>
      </c>
      <c r="P1181">
        <v>5</v>
      </c>
      <c r="Q1181" t="b">
        <v>0</v>
      </c>
      <c r="R1181" t="s">
        <v>8284</v>
      </c>
      <c r="S1181" s="4">
        <f t="shared" si="90"/>
        <v>5.333333333333333</v>
      </c>
      <c r="U1181" t="str">
        <f t="shared" si="93"/>
        <v>food</v>
      </c>
      <c r="V1181" t="str">
        <f t="shared" si="94"/>
        <v>food trucks</v>
      </c>
    </row>
    <row r="1182" spans="1:22" ht="45" x14ac:dyDescent="0.25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v>41818.806875000002</v>
      </c>
      <c r="K1182">
        <v>1400786514</v>
      </c>
      <c r="L1182">
        <f t="shared" si="91"/>
        <v>2014</v>
      </c>
      <c r="M1182" t="str">
        <f t="shared" si="92"/>
        <v>May</v>
      </c>
      <c r="N1182" s="13">
        <v>41781.806875000002</v>
      </c>
      <c r="O1182" t="b">
        <v>0</v>
      </c>
      <c r="P1182">
        <v>85</v>
      </c>
      <c r="Q1182" t="b">
        <v>0</v>
      </c>
      <c r="R1182" t="s">
        <v>8284</v>
      </c>
      <c r="S1182" s="4">
        <f t="shared" si="90"/>
        <v>11.75</v>
      </c>
      <c r="U1182" t="str">
        <f t="shared" si="93"/>
        <v>food</v>
      </c>
      <c r="V1182" t="str">
        <f t="shared" si="94"/>
        <v>food trucks</v>
      </c>
    </row>
    <row r="1183" spans="1:22" ht="30" x14ac:dyDescent="0.25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v>42064.339363425926</v>
      </c>
      <c r="K1183">
        <v>1422605321</v>
      </c>
      <c r="L1183">
        <f t="shared" si="91"/>
        <v>2015</v>
      </c>
      <c r="M1183" t="str">
        <f t="shared" si="92"/>
        <v>Jan</v>
      </c>
      <c r="N1183" s="13">
        <v>42034.339363425926</v>
      </c>
      <c r="O1183" t="b">
        <v>0</v>
      </c>
      <c r="P1183">
        <v>3</v>
      </c>
      <c r="Q1183" t="b">
        <v>0</v>
      </c>
      <c r="R1183" t="s">
        <v>8284</v>
      </c>
      <c r="S1183" s="4">
        <f t="shared" si="90"/>
        <v>8.0000000000000002E-3</v>
      </c>
      <c r="U1183" t="str">
        <f t="shared" si="93"/>
        <v>food</v>
      </c>
      <c r="V1183" t="str">
        <f t="shared" si="94"/>
        <v>food trucks</v>
      </c>
    </row>
    <row r="1184" spans="1:22" ht="60" x14ac:dyDescent="0.25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v>42747.695833333331</v>
      </c>
      <c r="K1184">
        <v>1482609088</v>
      </c>
      <c r="L1184">
        <f t="shared" si="91"/>
        <v>2016</v>
      </c>
      <c r="M1184" t="str">
        <f t="shared" si="92"/>
        <v>Dec</v>
      </c>
      <c r="N1184" s="13">
        <v>42728.827407407407</v>
      </c>
      <c r="O1184" t="b">
        <v>0</v>
      </c>
      <c r="P1184">
        <v>4</v>
      </c>
      <c r="Q1184" t="b">
        <v>0</v>
      </c>
      <c r="R1184" t="s">
        <v>8284</v>
      </c>
      <c r="S1184" s="4">
        <f t="shared" si="90"/>
        <v>4.2</v>
      </c>
      <c r="U1184" t="str">
        <f t="shared" si="93"/>
        <v>food</v>
      </c>
      <c r="V1184" t="str">
        <f t="shared" si="94"/>
        <v>food trucks</v>
      </c>
    </row>
    <row r="1185" spans="1:22" ht="60" x14ac:dyDescent="0.25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v>42676.165972222225</v>
      </c>
      <c r="K1185">
        <v>1476391223</v>
      </c>
      <c r="L1185">
        <f t="shared" si="91"/>
        <v>2016</v>
      </c>
      <c r="M1185" t="str">
        <f t="shared" si="92"/>
        <v>Oct</v>
      </c>
      <c r="N1185" s="13">
        <v>42656.86137731481</v>
      </c>
      <c r="O1185" t="b">
        <v>0</v>
      </c>
      <c r="P1185">
        <v>3</v>
      </c>
      <c r="Q1185" t="b">
        <v>0</v>
      </c>
      <c r="R1185" t="s">
        <v>8284</v>
      </c>
      <c r="S1185" s="4">
        <f t="shared" si="90"/>
        <v>4</v>
      </c>
      <c r="U1185" t="str">
        <f t="shared" si="93"/>
        <v>food</v>
      </c>
      <c r="V1185" t="str">
        <f t="shared" si="94"/>
        <v>food trucks</v>
      </c>
    </row>
    <row r="1186" spans="1:22" ht="60" x14ac:dyDescent="0.25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v>42772.599664351852</v>
      </c>
      <c r="K1186">
        <v>1483712611</v>
      </c>
      <c r="L1186">
        <f t="shared" si="91"/>
        <v>2017</v>
      </c>
      <c r="M1186" t="str">
        <f t="shared" si="92"/>
        <v>Jan</v>
      </c>
      <c r="N1186" s="13">
        <v>42741.599664351852</v>
      </c>
      <c r="O1186" t="b">
        <v>0</v>
      </c>
      <c r="P1186">
        <v>375</v>
      </c>
      <c r="Q1186" t="b">
        <v>1</v>
      </c>
      <c r="R1186" t="s">
        <v>8285</v>
      </c>
      <c r="S1186" s="4">
        <f t="shared" si="90"/>
        <v>104.93636363636364</v>
      </c>
      <c r="U1186" t="str">
        <f t="shared" si="93"/>
        <v>photography</v>
      </c>
      <c r="V1186" t="str">
        <f t="shared" si="94"/>
        <v>photobooks</v>
      </c>
    </row>
    <row r="1187" spans="1:22" ht="60" x14ac:dyDescent="0.25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v>42163.166666666672</v>
      </c>
      <c r="K1187">
        <v>1430945149</v>
      </c>
      <c r="L1187">
        <f t="shared" si="91"/>
        <v>2015</v>
      </c>
      <c r="M1187" t="str">
        <f t="shared" si="92"/>
        <v>May</v>
      </c>
      <c r="N1187" s="13">
        <v>42130.865150462967</v>
      </c>
      <c r="O1187" t="b">
        <v>0</v>
      </c>
      <c r="P1187">
        <v>111</v>
      </c>
      <c r="Q1187" t="b">
        <v>1</v>
      </c>
      <c r="R1187" t="s">
        <v>8285</v>
      </c>
      <c r="S1187" s="4">
        <f t="shared" si="90"/>
        <v>105.44</v>
      </c>
      <c r="U1187" t="str">
        <f t="shared" si="93"/>
        <v>photography</v>
      </c>
      <c r="V1187" t="str">
        <f t="shared" si="94"/>
        <v>photobooks</v>
      </c>
    </row>
    <row r="1188" spans="1:22" ht="60" x14ac:dyDescent="0.25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v>42156.945833333331</v>
      </c>
      <c r="K1188">
        <v>1430340195</v>
      </c>
      <c r="L1188">
        <f t="shared" si="91"/>
        <v>2015</v>
      </c>
      <c r="M1188" t="str">
        <f t="shared" si="92"/>
        <v>Apr</v>
      </c>
      <c r="N1188" s="13">
        <v>42123.86336805555</v>
      </c>
      <c r="O1188" t="b">
        <v>0</v>
      </c>
      <c r="P1188">
        <v>123</v>
      </c>
      <c r="Q1188" t="b">
        <v>1</v>
      </c>
      <c r="R1188" t="s">
        <v>8285</v>
      </c>
      <c r="S1188" s="4">
        <f t="shared" si="90"/>
        <v>106.73333333333333</v>
      </c>
      <c r="U1188" t="str">
        <f t="shared" si="93"/>
        <v>photography</v>
      </c>
      <c r="V1188" t="str">
        <f t="shared" si="94"/>
        <v>photobooks</v>
      </c>
    </row>
    <row r="1189" spans="1:22" ht="60" x14ac:dyDescent="0.25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v>42141.75</v>
      </c>
      <c r="K1189">
        <v>1429133323</v>
      </c>
      <c r="L1189">
        <f t="shared" si="91"/>
        <v>2015</v>
      </c>
      <c r="M1189" t="str">
        <f t="shared" si="92"/>
        <v>Apr</v>
      </c>
      <c r="N1189" s="13">
        <v>42109.894942129627</v>
      </c>
      <c r="O1189" t="b">
        <v>0</v>
      </c>
      <c r="P1189">
        <v>70</v>
      </c>
      <c r="Q1189" t="b">
        <v>1</v>
      </c>
      <c r="R1189" t="s">
        <v>8285</v>
      </c>
      <c r="S1189" s="4">
        <f t="shared" si="90"/>
        <v>104.12571428571428</v>
      </c>
      <c r="U1189" t="str">
        <f t="shared" si="93"/>
        <v>photography</v>
      </c>
      <c r="V1189" t="str">
        <f t="shared" si="94"/>
        <v>photobooks</v>
      </c>
    </row>
    <row r="1190" spans="1:22" ht="45" x14ac:dyDescent="0.25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v>42732.700694444444</v>
      </c>
      <c r="K1190">
        <v>1481129340</v>
      </c>
      <c r="L1190">
        <f t="shared" si="91"/>
        <v>2016</v>
      </c>
      <c r="M1190" t="str">
        <f t="shared" si="92"/>
        <v>Dec</v>
      </c>
      <c r="N1190" s="13">
        <v>42711.700694444444</v>
      </c>
      <c r="O1190" t="b">
        <v>0</v>
      </c>
      <c r="P1190">
        <v>85</v>
      </c>
      <c r="Q1190" t="b">
        <v>1</v>
      </c>
      <c r="R1190" t="s">
        <v>8285</v>
      </c>
      <c r="S1190" s="4">
        <f t="shared" si="90"/>
        <v>160.55000000000001</v>
      </c>
      <c r="U1190" t="str">
        <f t="shared" si="93"/>
        <v>photography</v>
      </c>
      <c r="V1190" t="str">
        <f t="shared" si="94"/>
        <v>photobooks</v>
      </c>
    </row>
    <row r="1191" spans="1:22" ht="60" x14ac:dyDescent="0.25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v>42550.979108796295</v>
      </c>
      <c r="K1191">
        <v>1465428595</v>
      </c>
      <c r="L1191">
        <f t="shared" si="91"/>
        <v>2016</v>
      </c>
      <c r="M1191" t="str">
        <f t="shared" si="92"/>
        <v>Jun</v>
      </c>
      <c r="N1191" s="13">
        <v>42529.979108796295</v>
      </c>
      <c r="O1191" t="b">
        <v>0</v>
      </c>
      <c r="P1191">
        <v>86</v>
      </c>
      <c r="Q1191" t="b">
        <v>1</v>
      </c>
      <c r="R1191" t="s">
        <v>8285</v>
      </c>
      <c r="S1191" s="4">
        <f t="shared" si="90"/>
        <v>107.77777777777777</v>
      </c>
      <c r="U1191" t="str">
        <f t="shared" si="93"/>
        <v>photography</v>
      </c>
      <c r="V1191" t="str">
        <f t="shared" si="94"/>
        <v>photobooks</v>
      </c>
    </row>
    <row r="1192" spans="1:22" ht="45" x14ac:dyDescent="0.25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v>41882.665798611109</v>
      </c>
      <c r="K1192">
        <v>1406908725</v>
      </c>
      <c r="L1192">
        <f t="shared" si="91"/>
        <v>2014</v>
      </c>
      <c r="M1192" t="str">
        <f t="shared" si="92"/>
        <v>Aug</v>
      </c>
      <c r="N1192" s="13">
        <v>41852.665798611109</v>
      </c>
      <c r="O1192" t="b">
        <v>0</v>
      </c>
      <c r="P1192">
        <v>13</v>
      </c>
      <c r="Q1192" t="b">
        <v>1</v>
      </c>
      <c r="R1192" t="s">
        <v>8285</v>
      </c>
      <c r="S1192" s="4">
        <f t="shared" si="90"/>
        <v>135</v>
      </c>
      <c r="U1192" t="str">
        <f t="shared" si="93"/>
        <v>photography</v>
      </c>
      <c r="V1192" t="str">
        <f t="shared" si="94"/>
        <v>photobooks</v>
      </c>
    </row>
    <row r="1193" spans="1:22" ht="60" x14ac:dyDescent="0.25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v>42449.562037037031</v>
      </c>
      <c r="K1193">
        <v>1455892160</v>
      </c>
      <c r="L1193">
        <f t="shared" si="91"/>
        <v>2016</v>
      </c>
      <c r="M1193" t="str">
        <f t="shared" si="92"/>
        <v>Feb</v>
      </c>
      <c r="N1193" s="13">
        <v>42419.603703703702</v>
      </c>
      <c r="O1193" t="b">
        <v>0</v>
      </c>
      <c r="P1193">
        <v>33</v>
      </c>
      <c r="Q1193" t="b">
        <v>1</v>
      </c>
      <c r="R1193" t="s">
        <v>8285</v>
      </c>
      <c r="S1193" s="4">
        <f t="shared" si="90"/>
        <v>109.07407407407408</v>
      </c>
      <c r="U1193" t="str">
        <f t="shared" si="93"/>
        <v>photography</v>
      </c>
      <c r="V1193" t="str">
        <f t="shared" si="94"/>
        <v>photobooks</v>
      </c>
    </row>
    <row r="1194" spans="1:22" ht="30" x14ac:dyDescent="0.25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v>42777.506689814814</v>
      </c>
      <c r="K1194">
        <v>1484222978</v>
      </c>
      <c r="L1194">
        <f t="shared" si="91"/>
        <v>2017</v>
      </c>
      <c r="M1194" t="str">
        <f t="shared" si="92"/>
        <v>Jan</v>
      </c>
      <c r="N1194" s="13">
        <v>42747.506689814814</v>
      </c>
      <c r="O1194" t="b">
        <v>0</v>
      </c>
      <c r="P1194">
        <v>15</v>
      </c>
      <c r="Q1194" t="b">
        <v>1</v>
      </c>
      <c r="R1194" t="s">
        <v>8285</v>
      </c>
      <c r="S1194" s="4">
        <f t="shared" si="90"/>
        <v>290</v>
      </c>
      <c r="U1194" t="str">
        <f t="shared" si="93"/>
        <v>photography</v>
      </c>
      <c r="V1194" t="str">
        <f t="shared" si="94"/>
        <v>photobooks</v>
      </c>
    </row>
    <row r="1195" spans="1:22" ht="60" x14ac:dyDescent="0.25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v>42469.734409722223</v>
      </c>
      <c r="K1195">
        <v>1455043053</v>
      </c>
      <c r="L1195">
        <f t="shared" si="91"/>
        <v>2016</v>
      </c>
      <c r="M1195" t="str">
        <f t="shared" si="92"/>
        <v>Feb</v>
      </c>
      <c r="N1195" s="13">
        <v>42409.776076388895</v>
      </c>
      <c r="O1195" t="b">
        <v>0</v>
      </c>
      <c r="P1195">
        <v>273</v>
      </c>
      <c r="Q1195" t="b">
        <v>1</v>
      </c>
      <c r="R1195" t="s">
        <v>8285</v>
      </c>
      <c r="S1195" s="4">
        <f t="shared" si="90"/>
        <v>103.95714285714286</v>
      </c>
      <c r="U1195" t="str">
        <f t="shared" si="93"/>
        <v>photography</v>
      </c>
      <c r="V1195" t="str">
        <f t="shared" si="94"/>
        <v>photobooks</v>
      </c>
    </row>
    <row r="1196" spans="1:22" ht="60" x14ac:dyDescent="0.25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v>42102.488182870366</v>
      </c>
      <c r="K1196">
        <v>1425901379</v>
      </c>
      <c r="L1196">
        <f t="shared" si="91"/>
        <v>2015</v>
      </c>
      <c r="M1196" t="str">
        <f t="shared" si="92"/>
        <v>Mar</v>
      </c>
      <c r="N1196" s="13">
        <v>42072.488182870366</v>
      </c>
      <c r="O1196" t="b">
        <v>0</v>
      </c>
      <c r="P1196">
        <v>714</v>
      </c>
      <c r="Q1196" t="b">
        <v>1</v>
      </c>
      <c r="R1196" t="s">
        <v>8285</v>
      </c>
      <c r="S1196" s="4">
        <f t="shared" si="90"/>
        <v>322.24</v>
      </c>
      <c r="U1196" t="str">
        <f t="shared" si="93"/>
        <v>photography</v>
      </c>
      <c r="V1196" t="str">
        <f t="shared" si="94"/>
        <v>photobooks</v>
      </c>
    </row>
    <row r="1197" spans="1:22" ht="60" x14ac:dyDescent="0.25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v>42358.375</v>
      </c>
      <c r="K1197">
        <v>1445415653</v>
      </c>
      <c r="L1197">
        <f t="shared" si="91"/>
        <v>2015</v>
      </c>
      <c r="M1197" t="str">
        <f t="shared" si="92"/>
        <v>Oct</v>
      </c>
      <c r="N1197" s="13">
        <v>42298.34783564815</v>
      </c>
      <c r="O1197" t="b">
        <v>0</v>
      </c>
      <c r="P1197">
        <v>170</v>
      </c>
      <c r="Q1197" t="b">
        <v>1</v>
      </c>
      <c r="R1197" t="s">
        <v>8285</v>
      </c>
      <c r="S1197" s="4">
        <f t="shared" si="90"/>
        <v>135</v>
      </c>
      <c r="U1197" t="str">
        <f t="shared" si="93"/>
        <v>photography</v>
      </c>
      <c r="V1197" t="str">
        <f t="shared" si="94"/>
        <v>photobooks</v>
      </c>
    </row>
    <row r="1198" spans="1:22" ht="30" x14ac:dyDescent="0.25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v>42356.818738425922</v>
      </c>
      <c r="K1198">
        <v>1447875539</v>
      </c>
      <c r="L1198">
        <f t="shared" si="91"/>
        <v>2015</v>
      </c>
      <c r="M1198" t="str">
        <f t="shared" si="92"/>
        <v>Nov</v>
      </c>
      <c r="N1198" s="13">
        <v>42326.818738425922</v>
      </c>
      <c r="O1198" t="b">
        <v>0</v>
      </c>
      <c r="P1198">
        <v>512</v>
      </c>
      <c r="Q1198" t="b">
        <v>1</v>
      </c>
      <c r="R1198" t="s">
        <v>8285</v>
      </c>
      <c r="S1198" s="4">
        <f t="shared" si="90"/>
        <v>269.91034482758619</v>
      </c>
      <c r="U1198" t="str">
        <f t="shared" si="93"/>
        <v>photography</v>
      </c>
      <c r="V1198" t="str">
        <f t="shared" si="94"/>
        <v>photobooks</v>
      </c>
    </row>
    <row r="1199" spans="1:22" ht="60" x14ac:dyDescent="0.25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v>42534.249305555553</v>
      </c>
      <c r="K1199">
        <v>1463155034</v>
      </c>
      <c r="L1199">
        <f t="shared" si="91"/>
        <v>2016</v>
      </c>
      <c r="M1199" t="str">
        <f t="shared" si="92"/>
        <v>May</v>
      </c>
      <c r="N1199" s="13">
        <v>42503.66474537037</v>
      </c>
      <c r="O1199" t="b">
        <v>0</v>
      </c>
      <c r="P1199">
        <v>314</v>
      </c>
      <c r="Q1199" t="b">
        <v>1</v>
      </c>
      <c r="R1199" t="s">
        <v>8285</v>
      </c>
      <c r="S1199" s="4">
        <f t="shared" si="90"/>
        <v>253.29333333333332</v>
      </c>
      <c r="U1199" t="str">
        <f t="shared" si="93"/>
        <v>photography</v>
      </c>
      <c r="V1199" t="str">
        <f t="shared" si="94"/>
        <v>photobooks</v>
      </c>
    </row>
    <row r="1200" spans="1:22" ht="60" x14ac:dyDescent="0.25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v>42369.125</v>
      </c>
      <c r="K1200">
        <v>1448463086</v>
      </c>
      <c r="L1200">
        <f t="shared" si="91"/>
        <v>2015</v>
      </c>
      <c r="M1200" t="str">
        <f t="shared" si="92"/>
        <v>Nov</v>
      </c>
      <c r="N1200" s="13">
        <v>42333.619050925925</v>
      </c>
      <c r="O1200" t="b">
        <v>0</v>
      </c>
      <c r="P1200">
        <v>167</v>
      </c>
      <c r="Q1200" t="b">
        <v>1</v>
      </c>
      <c r="R1200" t="s">
        <v>8285</v>
      </c>
      <c r="S1200" s="4">
        <f t="shared" si="90"/>
        <v>260.60000000000002</v>
      </c>
      <c r="U1200" t="str">
        <f t="shared" si="93"/>
        <v>photography</v>
      </c>
      <c r="V1200" t="str">
        <f t="shared" si="94"/>
        <v>photobooks</v>
      </c>
    </row>
    <row r="1201" spans="1:22" ht="60" x14ac:dyDescent="0.25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v>42193.770833333328</v>
      </c>
      <c r="K1201">
        <v>1433615400</v>
      </c>
      <c r="L1201">
        <f t="shared" si="91"/>
        <v>2015</v>
      </c>
      <c r="M1201" t="str">
        <f t="shared" si="92"/>
        <v>Jun</v>
      </c>
      <c r="N1201" s="13">
        <v>42161.770833333328</v>
      </c>
      <c r="O1201" t="b">
        <v>0</v>
      </c>
      <c r="P1201">
        <v>9</v>
      </c>
      <c r="Q1201" t="b">
        <v>1</v>
      </c>
      <c r="R1201" t="s">
        <v>8285</v>
      </c>
      <c r="S1201" s="4">
        <f t="shared" si="90"/>
        <v>101.31677953348382</v>
      </c>
      <c r="U1201" t="str">
        <f t="shared" si="93"/>
        <v>photography</v>
      </c>
      <c r="V1201" t="str">
        <f t="shared" si="94"/>
        <v>photobooks</v>
      </c>
    </row>
    <row r="1202" spans="1:22" ht="60" x14ac:dyDescent="0.25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v>42110.477500000001</v>
      </c>
      <c r="K1202">
        <v>1427369256</v>
      </c>
      <c r="L1202">
        <f t="shared" si="91"/>
        <v>2015</v>
      </c>
      <c r="M1202" t="str">
        <f t="shared" si="92"/>
        <v>Mar</v>
      </c>
      <c r="N1202" s="13">
        <v>42089.477500000001</v>
      </c>
      <c r="O1202" t="b">
        <v>0</v>
      </c>
      <c r="P1202">
        <v>103</v>
      </c>
      <c r="Q1202" t="b">
        <v>1</v>
      </c>
      <c r="R1202" t="s">
        <v>8285</v>
      </c>
      <c r="S1202" s="4">
        <f t="shared" si="90"/>
        <v>125.60416666666667</v>
      </c>
      <c r="U1202" t="str">
        <f t="shared" si="93"/>
        <v>photography</v>
      </c>
      <c r="V1202" t="str">
        <f t="shared" si="94"/>
        <v>photobooks</v>
      </c>
    </row>
    <row r="1203" spans="1:22" ht="60" x14ac:dyDescent="0.25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v>42566.60701388889</v>
      </c>
      <c r="K1203">
        <v>1466001246</v>
      </c>
      <c r="L1203">
        <f t="shared" si="91"/>
        <v>2016</v>
      </c>
      <c r="M1203" t="str">
        <f t="shared" si="92"/>
        <v>Jun</v>
      </c>
      <c r="N1203" s="13">
        <v>42536.60701388889</v>
      </c>
      <c r="O1203" t="b">
        <v>0</v>
      </c>
      <c r="P1203">
        <v>111</v>
      </c>
      <c r="Q1203" t="b">
        <v>1</v>
      </c>
      <c r="R1203" t="s">
        <v>8285</v>
      </c>
      <c r="S1203" s="4">
        <f t="shared" si="90"/>
        <v>102.43783333333333</v>
      </c>
      <c r="U1203" t="str">
        <f t="shared" si="93"/>
        <v>photography</v>
      </c>
      <c r="V1203" t="str">
        <f t="shared" si="94"/>
        <v>photobooks</v>
      </c>
    </row>
    <row r="1204" spans="1:22" ht="60" x14ac:dyDescent="0.25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v>42182.288819444439</v>
      </c>
      <c r="K1204">
        <v>1432796154</v>
      </c>
      <c r="L1204">
        <f t="shared" si="91"/>
        <v>2015</v>
      </c>
      <c r="M1204" t="str">
        <f t="shared" si="92"/>
        <v>May</v>
      </c>
      <c r="N1204" s="13">
        <v>42152.288819444439</v>
      </c>
      <c r="O1204" t="b">
        <v>0</v>
      </c>
      <c r="P1204">
        <v>271</v>
      </c>
      <c r="Q1204" t="b">
        <v>1</v>
      </c>
      <c r="R1204" t="s">
        <v>8285</v>
      </c>
      <c r="S1204" s="4">
        <f t="shared" si="90"/>
        <v>199.244</v>
      </c>
      <c r="U1204" t="str">
        <f t="shared" si="93"/>
        <v>photography</v>
      </c>
      <c r="V1204" t="str">
        <f t="shared" si="94"/>
        <v>photobooks</v>
      </c>
    </row>
    <row r="1205" spans="1:22" ht="45" x14ac:dyDescent="0.25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v>42155.614895833336</v>
      </c>
      <c r="K1205">
        <v>1430491527</v>
      </c>
      <c r="L1205">
        <f t="shared" si="91"/>
        <v>2015</v>
      </c>
      <c r="M1205" t="str">
        <f t="shared" si="92"/>
        <v>May</v>
      </c>
      <c r="N1205" s="13">
        <v>42125.614895833336</v>
      </c>
      <c r="O1205" t="b">
        <v>0</v>
      </c>
      <c r="P1205">
        <v>101</v>
      </c>
      <c r="Q1205" t="b">
        <v>1</v>
      </c>
      <c r="R1205" t="s">
        <v>8285</v>
      </c>
      <c r="S1205" s="4">
        <f t="shared" si="90"/>
        <v>102.45398773006134</v>
      </c>
      <c r="U1205" t="str">
        <f t="shared" si="93"/>
        <v>photography</v>
      </c>
      <c r="V1205" t="str">
        <f t="shared" si="94"/>
        <v>photobooks</v>
      </c>
    </row>
    <row r="1206" spans="1:22" ht="45" x14ac:dyDescent="0.25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v>42342.208333333328</v>
      </c>
      <c r="K1206">
        <v>1445363833</v>
      </c>
      <c r="L1206">
        <f t="shared" si="91"/>
        <v>2015</v>
      </c>
      <c r="M1206" t="str">
        <f t="shared" si="92"/>
        <v>Oct</v>
      </c>
      <c r="N1206" s="13">
        <v>42297.748067129629</v>
      </c>
      <c r="O1206" t="b">
        <v>0</v>
      </c>
      <c r="P1206">
        <v>57</v>
      </c>
      <c r="Q1206" t="b">
        <v>1</v>
      </c>
      <c r="R1206" t="s">
        <v>8285</v>
      </c>
      <c r="S1206" s="4">
        <f t="shared" si="90"/>
        <v>102.94615384615385</v>
      </c>
      <c r="U1206" t="str">
        <f t="shared" si="93"/>
        <v>photography</v>
      </c>
      <c r="V1206" t="str">
        <f t="shared" si="94"/>
        <v>photobooks</v>
      </c>
    </row>
    <row r="1207" spans="1:22" ht="60" x14ac:dyDescent="0.25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v>42168.506377314814</v>
      </c>
      <c r="K1207">
        <v>1431605351</v>
      </c>
      <c r="L1207">
        <f t="shared" si="91"/>
        <v>2015</v>
      </c>
      <c r="M1207" t="str">
        <f t="shared" si="92"/>
        <v>May</v>
      </c>
      <c r="N1207" s="13">
        <v>42138.506377314814</v>
      </c>
      <c r="O1207" t="b">
        <v>0</v>
      </c>
      <c r="P1207">
        <v>62</v>
      </c>
      <c r="Q1207" t="b">
        <v>1</v>
      </c>
      <c r="R1207" t="s">
        <v>8285</v>
      </c>
      <c r="S1207" s="4">
        <f t="shared" si="90"/>
        <v>100.86153846153846</v>
      </c>
      <c r="U1207" t="str">
        <f t="shared" si="93"/>
        <v>photography</v>
      </c>
      <c r="V1207" t="str">
        <f t="shared" si="94"/>
        <v>photobooks</v>
      </c>
    </row>
    <row r="1208" spans="1:22" ht="60" x14ac:dyDescent="0.25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v>42805.561805555553</v>
      </c>
      <c r="K1208">
        <v>1486406253</v>
      </c>
      <c r="L1208">
        <f t="shared" si="91"/>
        <v>2017</v>
      </c>
      <c r="M1208" t="str">
        <f t="shared" si="92"/>
        <v>Feb</v>
      </c>
      <c r="N1208" s="13">
        <v>42772.776076388895</v>
      </c>
      <c r="O1208" t="b">
        <v>0</v>
      </c>
      <c r="P1208">
        <v>32</v>
      </c>
      <c r="Q1208" t="b">
        <v>1</v>
      </c>
      <c r="R1208" t="s">
        <v>8285</v>
      </c>
      <c r="S1208" s="4">
        <f t="shared" si="90"/>
        <v>115</v>
      </c>
      <c r="U1208" t="str">
        <f t="shared" si="93"/>
        <v>photography</v>
      </c>
      <c r="V1208" t="str">
        <f t="shared" si="94"/>
        <v>photobooks</v>
      </c>
    </row>
    <row r="1209" spans="1:22" ht="30" x14ac:dyDescent="0.25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v>42460.416666666672</v>
      </c>
      <c r="K1209">
        <v>1456827573</v>
      </c>
      <c r="L1209">
        <f t="shared" si="91"/>
        <v>2016</v>
      </c>
      <c r="M1209" t="str">
        <f t="shared" si="92"/>
        <v>Mar</v>
      </c>
      <c r="N1209" s="13">
        <v>42430.430243055554</v>
      </c>
      <c r="O1209" t="b">
        <v>0</v>
      </c>
      <c r="P1209">
        <v>141</v>
      </c>
      <c r="Q1209" t="b">
        <v>1</v>
      </c>
      <c r="R1209" t="s">
        <v>8285</v>
      </c>
      <c r="S1209" s="4">
        <f t="shared" si="90"/>
        <v>104.16766467065868</v>
      </c>
      <c r="U1209" t="str">
        <f t="shared" si="93"/>
        <v>photography</v>
      </c>
      <c r="V1209" t="str">
        <f t="shared" si="94"/>
        <v>photobooks</v>
      </c>
    </row>
    <row r="1210" spans="1:22" ht="60" x14ac:dyDescent="0.25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v>42453.667407407411</v>
      </c>
      <c r="K1210">
        <v>1456246864</v>
      </c>
      <c r="L1210">
        <f t="shared" si="91"/>
        <v>2016</v>
      </c>
      <c r="M1210" t="str">
        <f t="shared" si="92"/>
        <v>Feb</v>
      </c>
      <c r="N1210" s="13">
        <v>42423.709074074075</v>
      </c>
      <c r="O1210" t="b">
        <v>0</v>
      </c>
      <c r="P1210">
        <v>75</v>
      </c>
      <c r="Q1210" t="b">
        <v>1</v>
      </c>
      <c r="R1210" t="s">
        <v>8285</v>
      </c>
      <c r="S1210" s="4">
        <f t="shared" si="90"/>
        <v>155.30000000000001</v>
      </c>
      <c r="U1210" t="str">
        <f t="shared" si="93"/>
        <v>photography</v>
      </c>
      <c r="V1210" t="str">
        <f t="shared" si="94"/>
        <v>photobooks</v>
      </c>
    </row>
    <row r="1211" spans="1:22" ht="60" x14ac:dyDescent="0.25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v>42791.846122685187</v>
      </c>
      <c r="K1211">
        <v>1485461905</v>
      </c>
      <c r="L1211">
        <f t="shared" si="91"/>
        <v>2017</v>
      </c>
      <c r="M1211" t="str">
        <f t="shared" si="92"/>
        <v>Jan</v>
      </c>
      <c r="N1211" s="13">
        <v>42761.846122685187</v>
      </c>
      <c r="O1211" t="b">
        <v>0</v>
      </c>
      <c r="P1211">
        <v>46</v>
      </c>
      <c r="Q1211" t="b">
        <v>1</v>
      </c>
      <c r="R1211" t="s">
        <v>8285</v>
      </c>
      <c r="S1211" s="4">
        <f t="shared" si="90"/>
        <v>106</v>
      </c>
      <c r="U1211" t="str">
        <f t="shared" si="93"/>
        <v>photography</v>
      </c>
      <c r="V1211" t="str">
        <f t="shared" si="94"/>
        <v>photobooks</v>
      </c>
    </row>
    <row r="1212" spans="1:22" ht="30" x14ac:dyDescent="0.25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v>42155.875</v>
      </c>
      <c r="K1212">
        <v>1431124572</v>
      </c>
      <c r="L1212">
        <f t="shared" si="91"/>
        <v>2015</v>
      </c>
      <c r="M1212" t="str">
        <f t="shared" si="92"/>
        <v>May</v>
      </c>
      <c r="N1212" s="13">
        <v>42132.941805555558</v>
      </c>
      <c r="O1212" t="b">
        <v>0</v>
      </c>
      <c r="P1212">
        <v>103</v>
      </c>
      <c r="Q1212" t="b">
        <v>1</v>
      </c>
      <c r="R1212" t="s">
        <v>8285</v>
      </c>
      <c r="S1212" s="4">
        <f t="shared" si="90"/>
        <v>254.315</v>
      </c>
      <c r="U1212" t="str">
        <f t="shared" si="93"/>
        <v>photography</v>
      </c>
      <c r="V1212" t="str">
        <f t="shared" si="94"/>
        <v>photobooks</v>
      </c>
    </row>
    <row r="1213" spans="1:22" ht="60" x14ac:dyDescent="0.25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v>42530.866446759261</v>
      </c>
      <c r="K1213">
        <v>1464209261</v>
      </c>
      <c r="L1213">
        <f t="shared" si="91"/>
        <v>2016</v>
      </c>
      <c r="M1213" t="str">
        <f t="shared" si="92"/>
        <v>May</v>
      </c>
      <c r="N1213" s="13">
        <v>42515.866446759261</v>
      </c>
      <c r="O1213" t="b">
        <v>0</v>
      </c>
      <c r="P1213">
        <v>6</v>
      </c>
      <c r="Q1213" t="b">
        <v>1</v>
      </c>
      <c r="R1213" t="s">
        <v>8285</v>
      </c>
      <c r="S1213" s="4">
        <f t="shared" si="90"/>
        <v>101.1</v>
      </c>
      <c r="U1213" t="str">
        <f t="shared" si="93"/>
        <v>photography</v>
      </c>
      <c r="V1213" t="str">
        <f t="shared" si="94"/>
        <v>photobooks</v>
      </c>
    </row>
    <row r="1214" spans="1:22" ht="60" x14ac:dyDescent="0.25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v>42335.041666666672</v>
      </c>
      <c r="K1214">
        <v>1447195695</v>
      </c>
      <c r="L1214">
        <f t="shared" si="91"/>
        <v>2015</v>
      </c>
      <c r="M1214" t="str">
        <f t="shared" si="92"/>
        <v>Nov</v>
      </c>
      <c r="N1214" s="13">
        <v>42318.950173611112</v>
      </c>
      <c r="O1214" t="b">
        <v>0</v>
      </c>
      <c r="P1214">
        <v>83</v>
      </c>
      <c r="Q1214" t="b">
        <v>1</v>
      </c>
      <c r="R1214" t="s">
        <v>8285</v>
      </c>
      <c r="S1214" s="4">
        <f t="shared" si="90"/>
        <v>129.04</v>
      </c>
      <c r="U1214" t="str">
        <f t="shared" si="93"/>
        <v>photography</v>
      </c>
      <c r="V1214" t="str">
        <f t="shared" si="94"/>
        <v>photobooks</v>
      </c>
    </row>
    <row r="1215" spans="1:22" ht="60" x14ac:dyDescent="0.25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v>42766.755787037036</v>
      </c>
      <c r="K1215">
        <v>1482862100</v>
      </c>
      <c r="L1215">
        <f t="shared" si="91"/>
        <v>2016</v>
      </c>
      <c r="M1215" t="str">
        <f t="shared" si="92"/>
        <v>Dec</v>
      </c>
      <c r="N1215" s="13">
        <v>42731.755787037036</v>
      </c>
      <c r="O1215" t="b">
        <v>0</v>
      </c>
      <c r="P1215">
        <v>108</v>
      </c>
      <c r="Q1215" t="b">
        <v>1</v>
      </c>
      <c r="R1215" t="s">
        <v>8285</v>
      </c>
      <c r="S1215" s="4">
        <f t="shared" si="90"/>
        <v>102.23076923076923</v>
      </c>
      <c r="U1215" t="str">
        <f t="shared" si="93"/>
        <v>photography</v>
      </c>
      <c r="V1215" t="str">
        <f t="shared" si="94"/>
        <v>photobooks</v>
      </c>
    </row>
    <row r="1216" spans="1:22" ht="60" x14ac:dyDescent="0.25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v>42164.840335648143</v>
      </c>
      <c r="K1216">
        <v>1428696605</v>
      </c>
      <c r="L1216">
        <f t="shared" si="91"/>
        <v>2015</v>
      </c>
      <c r="M1216" t="str">
        <f t="shared" si="92"/>
        <v>Apr</v>
      </c>
      <c r="N1216" s="13">
        <v>42104.840335648143</v>
      </c>
      <c r="O1216" t="b">
        <v>0</v>
      </c>
      <c r="P1216">
        <v>25</v>
      </c>
      <c r="Q1216" t="b">
        <v>1</v>
      </c>
      <c r="R1216" t="s">
        <v>8285</v>
      </c>
      <c r="S1216" s="4">
        <f t="shared" si="90"/>
        <v>131.80000000000001</v>
      </c>
      <c r="U1216" t="str">
        <f t="shared" si="93"/>
        <v>photography</v>
      </c>
      <c r="V1216" t="str">
        <f t="shared" si="94"/>
        <v>photobooks</v>
      </c>
    </row>
    <row r="1217" spans="1:22" ht="60" x14ac:dyDescent="0.25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v>41789.923101851848</v>
      </c>
      <c r="K1217">
        <v>1398895756</v>
      </c>
      <c r="L1217">
        <f t="shared" si="91"/>
        <v>2014</v>
      </c>
      <c r="M1217" t="str">
        <f t="shared" si="92"/>
        <v>Apr</v>
      </c>
      <c r="N1217" s="13">
        <v>41759.923101851848</v>
      </c>
      <c r="O1217" t="b">
        <v>0</v>
      </c>
      <c r="P1217">
        <v>549</v>
      </c>
      <c r="Q1217" t="b">
        <v>1</v>
      </c>
      <c r="R1217" t="s">
        <v>8285</v>
      </c>
      <c r="S1217" s="4">
        <f t="shared" si="90"/>
        <v>786.08019999999999</v>
      </c>
      <c r="U1217" t="str">
        <f t="shared" si="93"/>
        <v>photography</v>
      </c>
      <c r="V1217" t="str">
        <f t="shared" si="94"/>
        <v>photobooks</v>
      </c>
    </row>
    <row r="1218" spans="1:22" ht="30" x14ac:dyDescent="0.25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v>42279.960416666669</v>
      </c>
      <c r="K1218">
        <v>1441032457</v>
      </c>
      <c r="L1218">
        <f t="shared" si="91"/>
        <v>2015</v>
      </c>
      <c r="M1218" t="str">
        <f t="shared" si="92"/>
        <v>Aug</v>
      </c>
      <c r="N1218" s="13">
        <v>42247.616400462968</v>
      </c>
      <c r="O1218" t="b">
        <v>0</v>
      </c>
      <c r="P1218">
        <v>222</v>
      </c>
      <c r="Q1218" t="b">
        <v>1</v>
      </c>
      <c r="R1218" t="s">
        <v>8285</v>
      </c>
      <c r="S1218" s="4">
        <f t="shared" ref="S1218:S1281" si="95">E1218*100/D1218</f>
        <v>145.69999999999999</v>
      </c>
      <c r="U1218" t="str">
        <f t="shared" si="93"/>
        <v>photography</v>
      </c>
      <c r="V1218" t="str">
        <f t="shared" si="94"/>
        <v>photobooks</v>
      </c>
    </row>
    <row r="1219" spans="1:22" ht="45" x14ac:dyDescent="0.25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v>42565.809490740736</v>
      </c>
      <c r="K1219">
        <v>1465932340</v>
      </c>
      <c r="L1219">
        <f t="shared" ref="L1219:L1282" si="96">YEAR(N1219)</f>
        <v>2016</v>
      </c>
      <c r="M1219" t="str">
        <f t="shared" ref="M1219:M1282" si="97">TEXT(N1219, "MMM")</f>
        <v>Jun</v>
      </c>
      <c r="N1219" s="13">
        <v>42535.809490740736</v>
      </c>
      <c r="O1219" t="b">
        <v>0</v>
      </c>
      <c r="P1219">
        <v>183</v>
      </c>
      <c r="Q1219" t="b">
        <v>1</v>
      </c>
      <c r="R1219" t="s">
        <v>8285</v>
      </c>
      <c r="S1219" s="4">
        <f t="shared" si="95"/>
        <v>102.6</v>
      </c>
      <c r="U1219" t="str">
        <f t="shared" ref="U1219:U1282" si="98">LEFT(R1219, SEARCH("/",R1219,1)-1)</f>
        <v>photography</v>
      </c>
      <c r="V1219" t="str">
        <f t="shared" ref="V1219:V1282" si="99">RIGHT(R1219,LEN(R1219)-SEARCH("/",R1219,SEARCH("/",R1219,1)))</f>
        <v>photobooks</v>
      </c>
    </row>
    <row r="1220" spans="1:22" ht="60" x14ac:dyDescent="0.25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v>42309.125</v>
      </c>
      <c r="K1220">
        <v>1443714800</v>
      </c>
      <c r="L1220">
        <f t="shared" si="96"/>
        <v>2015</v>
      </c>
      <c r="M1220" t="str">
        <f t="shared" si="97"/>
        <v>Oct</v>
      </c>
      <c r="N1220" s="13">
        <v>42278.662037037036</v>
      </c>
      <c r="O1220" t="b">
        <v>0</v>
      </c>
      <c r="P1220">
        <v>89</v>
      </c>
      <c r="Q1220" t="b">
        <v>1</v>
      </c>
      <c r="R1220" t="s">
        <v>8285</v>
      </c>
      <c r="S1220" s="4">
        <f t="shared" si="95"/>
        <v>172.27777777777777</v>
      </c>
      <c r="U1220" t="str">
        <f t="shared" si="98"/>
        <v>photography</v>
      </c>
      <c r="V1220" t="str">
        <f t="shared" si="99"/>
        <v>photobooks</v>
      </c>
    </row>
    <row r="1221" spans="1:22" ht="45" x14ac:dyDescent="0.25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v>42663.461956018517</v>
      </c>
      <c r="K1221">
        <v>1474369513</v>
      </c>
      <c r="L1221">
        <f t="shared" si="96"/>
        <v>2016</v>
      </c>
      <c r="M1221" t="str">
        <f t="shared" si="97"/>
        <v>Sep</v>
      </c>
      <c r="N1221" s="13">
        <v>42633.461956018517</v>
      </c>
      <c r="O1221" t="b">
        <v>0</v>
      </c>
      <c r="P1221">
        <v>253</v>
      </c>
      <c r="Q1221" t="b">
        <v>1</v>
      </c>
      <c r="R1221" t="s">
        <v>8285</v>
      </c>
      <c r="S1221" s="4">
        <f t="shared" si="95"/>
        <v>159.16819571865443</v>
      </c>
      <c r="U1221" t="str">
        <f t="shared" si="98"/>
        <v>photography</v>
      </c>
      <c r="V1221" t="str">
        <f t="shared" si="99"/>
        <v>photobooks</v>
      </c>
    </row>
    <row r="1222" spans="1:22" ht="45" x14ac:dyDescent="0.25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v>42241.628611111111</v>
      </c>
      <c r="K1222">
        <v>1437923112</v>
      </c>
      <c r="L1222">
        <f t="shared" si="96"/>
        <v>2015</v>
      </c>
      <c r="M1222" t="str">
        <f t="shared" si="97"/>
        <v>Jul</v>
      </c>
      <c r="N1222" s="13">
        <v>42211.628611111111</v>
      </c>
      <c r="O1222" t="b">
        <v>0</v>
      </c>
      <c r="P1222">
        <v>140</v>
      </c>
      <c r="Q1222" t="b">
        <v>1</v>
      </c>
      <c r="R1222" t="s">
        <v>8285</v>
      </c>
      <c r="S1222" s="4">
        <f t="shared" si="95"/>
        <v>103.76666666666667</v>
      </c>
      <c r="U1222" t="str">
        <f t="shared" si="98"/>
        <v>photography</v>
      </c>
      <c r="V1222" t="str">
        <f t="shared" si="99"/>
        <v>photobooks</v>
      </c>
    </row>
    <row r="1223" spans="1:22" ht="60" x14ac:dyDescent="0.25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v>42708</v>
      </c>
      <c r="K1223">
        <v>1478431488</v>
      </c>
      <c r="L1223">
        <f t="shared" si="96"/>
        <v>2016</v>
      </c>
      <c r="M1223" t="str">
        <f t="shared" si="97"/>
        <v>Nov</v>
      </c>
      <c r="N1223" s="13">
        <v>42680.47555555556</v>
      </c>
      <c r="O1223" t="b">
        <v>0</v>
      </c>
      <c r="P1223">
        <v>103</v>
      </c>
      <c r="Q1223" t="b">
        <v>1</v>
      </c>
      <c r="R1223" t="s">
        <v>8285</v>
      </c>
      <c r="S1223" s="4">
        <f t="shared" si="95"/>
        <v>111.40954545454547</v>
      </c>
      <c r="U1223" t="str">
        <f t="shared" si="98"/>
        <v>photography</v>
      </c>
      <c r="V1223" t="str">
        <f t="shared" si="99"/>
        <v>photobooks</v>
      </c>
    </row>
    <row r="1224" spans="1:22" ht="30" x14ac:dyDescent="0.25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v>42461.166666666672</v>
      </c>
      <c r="K1224">
        <v>1456852647</v>
      </c>
      <c r="L1224">
        <f t="shared" si="96"/>
        <v>2016</v>
      </c>
      <c r="M1224" t="str">
        <f t="shared" si="97"/>
        <v>Mar</v>
      </c>
      <c r="N1224" s="13">
        <v>42430.720451388886</v>
      </c>
      <c r="O1224" t="b">
        <v>0</v>
      </c>
      <c r="P1224">
        <v>138</v>
      </c>
      <c r="Q1224" t="b">
        <v>1</v>
      </c>
      <c r="R1224" t="s">
        <v>8285</v>
      </c>
      <c r="S1224" s="4">
        <f t="shared" si="95"/>
        <v>280.375</v>
      </c>
      <c r="U1224" t="str">
        <f t="shared" si="98"/>
        <v>photography</v>
      </c>
      <c r="V1224" t="str">
        <f t="shared" si="99"/>
        <v>photobooks</v>
      </c>
    </row>
    <row r="1225" spans="1:22" ht="45" x14ac:dyDescent="0.25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v>42684.218854166669</v>
      </c>
      <c r="K1225">
        <v>1476159309</v>
      </c>
      <c r="L1225">
        <f t="shared" si="96"/>
        <v>2016</v>
      </c>
      <c r="M1225" t="str">
        <f t="shared" si="97"/>
        <v>Oct</v>
      </c>
      <c r="N1225" s="13">
        <v>42654.177187499998</v>
      </c>
      <c r="O1225" t="b">
        <v>0</v>
      </c>
      <c r="P1225">
        <v>191</v>
      </c>
      <c r="Q1225" t="b">
        <v>1</v>
      </c>
      <c r="R1225" t="s">
        <v>8285</v>
      </c>
      <c r="S1225" s="4">
        <f t="shared" si="95"/>
        <v>112.10606060606061</v>
      </c>
      <c r="U1225" t="str">
        <f t="shared" si="98"/>
        <v>photography</v>
      </c>
      <c r="V1225" t="str">
        <f t="shared" si="99"/>
        <v>photobooks</v>
      </c>
    </row>
    <row r="1226" spans="1:22" ht="30" x14ac:dyDescent="0.25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v>41796.549791666665</v>
      </c>
      <c r="K1226">
        <v>1396876302</v>
      </c>
      <c r="L1226">
        <f t="shared" si="96"/>
        <v>2014</v>
      </c>
      <c r="M1226" t="str">
        <f t="shared" si="97"/>
        <v>Apr</v>
      </c>
      <c r="N1226" s="13">
        <v>41736.549791666665</v>
      </c>
      <c r="O1226" t="b">
        <v>0</v>
      </c>
      <c r="P1226">
        <v>18</v>
      </c>
      <c r="Q1226" t="b">
        <v>0</v>
      </c>
      <c r="R1226" t="s">
        <v>8286</v>
      </c>
      <c r="S1226" s="4">
        <f t="shared" si="95"/>
        <v>7.0666666666666664</v>
      </c>
      <c r="U1226" t="str">
        <f t="shared" si="98"/>
        <v>music</v>
      </c>
      <c r="V1226" t="str">
        <f t="shared" si="99"/>
        <v>world music</v>
      </c>
    </row>
    <row r="1227" spans="1:22" ht="60" x14ac:dyDescent="0.25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v>41569.905995370369</v>
      </c>
      <c r="K1227">
        <v>1377294278</v>
      </c>
      <c r="L1227">
        <f t="shared" si="96"/>
        <v>2013</v>
      </c>
      <c r="M1227" t="str">
        <f t="shared" si="97"/>
        <v>Aug</v>
      </c>
      <c r="N1227" s="13">
        <v>41509.905995370369</v>
      </c>
      <c r="O1227" t="b">
        <v>0</v>
      </c>
      <c r="P1227">
        <v>3</v>
      </c>
      <c r="Q1227" t="b">
        <v>0</v>
      </c>
      <c r="R1227" t="s">
        <v>8286</v>
      </c>
      <c r="S1227" s="4">
        <f t="shared" si="95"/>
        <v>4.4000000000000004</v>
      </c>
      <c r="U1227" t="str">
        <f t="shared" si="98"/>
        <v>music</v>
      </c>
      <c r="V1227" t="str">
        <f t="shared" si="99"/>
        <v>world music</v>
      </c>
    </row>
    <row r="1228" spans="1:22" ht="45" x14ac:dyDescent="0.25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v>41750.041666666664</v>
      </c>
      <c r="K1228">
        <v>1395089981</v>
      </c>
      <c r="L1228">
        <f t="shared" si="96"/>
        <v>2014</v>
      </c>
      <c r="M1228" t="str">
        <f t="shared" si="97"/>
        <v>Mar</v>
      </c>
      <c r="N1228" s="13">
        <v>41715.874780092592</v>
      </c>
      <c r="O1228" t="b">
        <v>0</v>
      </c>
      <c r="P1228">
        <v>40</v>
      </c>
      <c r="Q1228" t="b">
        <v>0</v>
      </c>
      <c r="R1228" t="s">
        <v>8286</v>
      </c>
      <c r="S1228" s="4">
        <f t="shared" si="95"/>
        <v>3.8740000000000001</v>
      </c>
      <c r="U1228" t="str">
        <f t="shared" si="98"/>
        <v>music</v>
      </c>
      <c r="V1228" t="str">
        <f t="shared" si="99"/>
        <v>world music</v>
      </c>
    </row>
    <row r="1229" spans="1:22" ht="60" x14ac:dyDescent="0.25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v>41858.291666666664</v>
      </c>
      <c r="K1229">
        <v>1404770616</v>
      </c>
      <c r="L1229">
        <f t="shared" si="96"/>
        <v>2014</v>
      </c>
      <c r="M1229" t="str">
        <f t="shared" si="97"/>
        <v>Jul</v>
      </c>
      <c r="N1229" s="13">
        <v>41827.919166666667</v>
      </c>
      <c r="O1229" t="b">
        <v>0</v>
      </c>
      <c r="P1229">
        <v>0</v>
      </c>
      <c r="Q1229" t="b">
        <v>0</v>
      </c>
      <c r="R1229" t="s">
        <v>8286</v>
      </c>
      <c r="S1229" s="4">
        <f t="shared" si="95"/>
        <v>0</v>
      </c>
      <c r="U1229" t="str">
        <f t="shared" si="98"/>
        <v>music</v>
      </c>
      <c r="V1229" t="str">
        <f t="shared" si="99"/>
        <v>world music</v>
      </c>
    </row>
    <row r="1230" spans="1:22" ht="45" x14ac:dyDescent="0.25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v>40814.729259259257</v>
      </c>
      <c r="K1230">
        <v>1312047008</v>
      </c>
      <c r="L1230">
        <f t="shared" si="96"/>
        <v>2011</v>
      </c>
      <c r="M1230" t="str">
        <f t="shared" si="97"/>
        <v>Jul</v>
      </c>
      <c r="N1230" s="13">
        <v>40754.729259259257</v>
      </c>
      <c r="O1230" t="b">
        <v>0</v>
      </c>
      <c r="P1230">
        <v>24</v>
      </c>
      <c r="Q1230" t="b">
        <v>0</v>
      </c>
      <c r="R1230" t="s">
        <v>8286</v>
      </c>
      <c r="S1230" s="4">
        <f t="shared" si="95"/>
        <v>29.3</v>
      </c>
      <c r="U1230" t="str">
        <f t="shared" si="98"/>
        <v>music</v>
      </c>
      <c r="V1230" t="str">
        <f t="shared" si="99"/>
        <v>world music</v>
      </c>
    </row>
    <row r="1231" spans="1:22" ht="60" x14ac:dyDescent="0.25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v>41015.666666666664</v>
      </c>
      <c r="K1231">
        <v>1331982127</v>
      </c>
      <c r="L1231">
        <f t="shared" si="96"/>
        <v>2012</v>
      </c>
      <c r="M1231" t="str">
        <f t="shared" si="97"/>
        <v>Mar</v>
      </c>
      <c r="N1231" s="13">
        <v>40985.459803240738</v>
      </c>
      <c r="O1231" t="b">
        <v>0</v>
      </c>
      <c r="P1231">
        <v>1</v>
      </c>
      <c r="Q1231" t="b">
        <v>0</v>
      </c>
      <c r="R1231" t="s">
        <v>8286</v>
      </c>
      <c r="S1231" s="4">
        <f t="shared" si="95"/>
        <v>0.90909090909090906</v>
      </c>
      <c r="U1231" t="str">
        <f t="shared" si="98"/>
        <v>music</v>
      </c>
      <c r="V1231" t="str">
        <f t="shared" si="99"/>
        <v>world music</v>
      </c>
    </row>
    <row r="1232" spans="1:22" ht="45" x14ac:dyDescent="0.25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v>40598.972569444442</v>
      </c>
      <c r="K1232">
        <v>1295997630</v>
      </c>
      <c r="L1232">
        <f t="shared" si="96"/>
        <v>2011</v>
      </c>
      <c r="M1232" t="str">
        <f t="shared" si="97"/>
        <v>Jan</v>
      </c>
      <c r="N1232" s="13">
        <v>40568.972569444442</v>
      </c>
      <c r="O1232" t="b">
        <v>0</v>
      </c>
      <c r="P1232">
        <v>0</v>
      </c>
      <c r="Q1232" t="b">
        <v>0</v>
      </c>
      <c r="R1232" t="s">
        <v>8286</v>
      </c>
      <c r="S1232" s="4">
        <f t="shared" si="95"/>
        <v>0</v>
      </c>
      <c r="U1232" t="str">
        <f t="shared" si="98"/>
        <v>music</v>
      </c>
      <c r="V1232" t="str">
        <f t="shared" si="99"/>
        <v>world music</v>
      </c>
    </row>
    <row r="1233" spans="1:22" ht="45" x14ac:dyDescent="0.25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v>42244.041666666672</v>
      </c>
      <c r="K1233">
        <v>1436394968</v>
      </c>
      <c r="L1233">
        <f t="shared" si="96"/>
        <v>2015</v>
      </c>
      <c r="M1233" t="str">
        <f t="shared" si="97"/>
        <v>Jul</v>
      </c>
      <c r="N1233" s="13">
        <v>42193.941759259258</v>
      </c>
      <c r="O1233" t="b">
        <v>0</v>
      </c>
      <c r="P1233">
        <v>0</v>
      </c>
      <c r="Q1233" t="b">
        <v>0</v>
      </c>
      <c r="R1233" t="s">
        <v>8286</v>
      </c>
      <c r="S1233" s="4">
        <f t="shared" si="95"/>
        <v>0</v>
      </c>
      <c r="U1233" t="str">
        <f t="shared" si="98"/>
        <v>music</v>
      </c>
      <c r="V1233" t="str">
        <f t="shared" si="99"/>
        <v>world music</v>
      </c>
    </row>
    <row r="1234" spans="1:22" ht="60" x14ac:dyDescent="0.25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v>41553.848032407412</v>
      </c>
      <c r="K1234">
        <v>1377030070</v>
      </c>
      <c r="L1234">
        <f t="shared" si="96"/>
        <v>2013</v>
      </c>
      <c r="M1234" t="str">
        <f t="shared" si="97"/>
        <v>Aug</v>
      </c>
      <c r="N1234" s="13">
        <v>41506.848032407412</v>
      </c>
      <c r="O1234" t="b">
        <v>0</v>
      </c>
      <c r="P1234">
        <v>1</v>
      </c>
      <c r="Q1234" t="b">
        <v>0</v>
      </c>
      <c r="R1234" t="s">
        <v>8286</v>
      </c>
      <c r="S1234" s="4">
        <f t="shared" si="95"/>
        <v>0.8</v>
      </c>
      <c r="U1234" t="str">
        <f t="shared" si="98"/>
        <v>music</v>
      </c>
      <c r="V1234" t="str">
        <f t="shared" si="99"/>
        <v>world music</v>
      </c>
    </row>
    <row r="1235" spans="1:22" ht="60" x14ac:dyDescent="0.25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v>40960.948773148149</v>
      </c>
      <c r="K1235">
        <v>1328049974</v>
      </c>
      <c r="L1235">
        <f t="shared" si="96"/>
        <v>2012</v>
      </c>
      <c r="M1235" t="str">
        <f t="shared" si="97"/>
        <v>Jan</v>
      </c>
      <c r="N1235" s="13">
        <v>40939.948773148149</v>
      </c>
      <c r="O1235" t="b">
        <v>0</v>
      </c>
      <c r="P1235">
        <v>6</v>
      </c>
      <c r="Q1235" t="b">
        <v>0</v>
      </c>
      <c r="R1235" t="s">
        <v>8286</v>
      </c>
      <c r="S1235" s="4">
        <f t="shared" si="95"/>
        <v>11.6</v>
      </c>
      <c r="U1235" t="str">
        <f t="shared" si="98"/>
        <v>music</v>
      </c>
      <c r="V1235" t="str">
        <f t="shared" si="99"/>
        <v>world music</v>
      </c>
    </row>
    <row r="1236" spans="1:22" ht="45" x14ac:dyDescent="0.25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v>42037.788680555561</v>
      </c>
      <c r="K1236">
        <v>1420311342</v>
      </c>
      <c r="L1236">
        <f t="shared" si="96"/>
        <v>2015</v>
      </c>
      <c r="M1236" t="str">
        <f t="shared" si="97"/>
        <v>Jan</v>
      </c>
      <c r="N1236" s="13">
        <v>42007.788680555561</v>
      </c>
      <c r="O1236" t="b">
        <v>0</v>
      </c>
      <c r="P1236">
        <v>0</v>
      </c>
      <c r="Q1236" t="b">
        <v>0</v>
      </c>
      <c r="R1236" t="s">
        <v>8286</v>
      </c>
      <c r="S1236" s="4">
        <f t="shared" si="95"/>
        <v>0</v>
      </c>
      <c r="U1236" t="str">
        <f t="shared" si="98"/>
        <v>music</v>
      </c>
      <c r="V1236" t="str">
        <f t="shared" si="99"/>
        <v>world music</v>
      </c>
    </row>
    <row r="1237" spans="1:22" ht="60" x14ac:dyDescent="0.25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v>41623.135405092595</v>
      </c>
      <c r="K1237">
        <v>1383621299</v>
      </c>
      <c r="L1237">
        <f t="shared" si="96"/>
        <v>2013</v>
      </c>
      <c r="M1237" t="str">
        <f t="shared" si="97"/>
        <v>Nov</v>
      </c>
      <c r="N1237" s="13">
        <v>41583.135405092595</v>
      </c>
      <c r="O1237" t="b">
        <v>0</v>
      </c>
      <c r="P1237">
        <v>6</v>
      </c>
      <c r="Q1237" t="b">
        <v>0</v>
      </c>
      <c r="R1237" t="s">
        <v>8286</v>
      </c>
      <c r="S1237" s="4">
        <f t="shared" si="95"/>
        <v>2.7873639500929119</v>
      </c>
      <c r="U1237" t="str">
        <f t="shared" si="98"/>
        <v>music</v>
      </c>
      <c r="V1237" t="str">
        <f t="shared" si="99"/>
        <v>world music</v>
      </c>
    </row>
    <row r="1238" spans="1:22" ht="30" x14ac:dyDescent="0.25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v>41118.666666666664</v>
      </c>
      <c r="K1238">
        <v>1342801164</v>
      </c>
      <c r="L1238">
        <f t="shared" si="96"/>
        <v>2012</v>
      </c>
      <c r="M1238" t="str">
        <f t="shared" si="97"/>
        <v>Jul</v>
      </c>
      <c r="N1238" s="13">
        <v>41110.680138888885</v>
      </c>
      <c r="O1238" t="b">
        <v>0</v>
      </c>
      <c r="P1238">
        <v>0</v>
      </c>
      <c r="Q1238" t="b">
        <v>0</v>
      </c>
      <c r="R1238" t="s">
        <v>8286</v>
      </c>
      <c r="S1238" s="4">
        <f t="shared" si="95"/>
        <v>0</v>
      </c>
      <c r="U1238" t="str">
        <f t="shared" si="98"/>
        <v>music</v>
      </c>
      <c r="V1238" t="str">
        <f t="shared" si="99"/>
        <v>world music</v>
      </c>
    </row>
    <row r="1239" spans="1:22" ht="60" x14ac:dyDescent="0.25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v>41145.283159722225</v>
      </c>
      <c r="K1239">
        <v>1344062865</v>
      </c>
      <c r="L1239">
        <f t="shared" si="96"/>
        <v>2012</v>
      </c>
      <c r="M1239" t="str">
        <f t="shared" si="97"/>
        <v>Aug</v>
      </c>
      <c r="N1239" s="13">
        <v>41125.283159722225</v>
      </c>
      <c r="O1239" t="b">
        <v>0</v>
      </c>
      <c r="P1239">
        <v>0</v>
      </c>
      <c r="Q1239" t="b">
        <v>0</v>
      </c>
      <c r="R1239" t="s">
        <v>8286</v>
      </c>
      <c r="S1239" s="4">
        <f t="shared" si="95"/>
        <v>0</v>
      </c>
      <c r="U1239" t="str">
        <f t="shared" si="98"/>
        <v>music</v>
      </c>
      <c r="V1239" t="str">
        <f t="shared" si="99"/>
        <v>world music</v>
      </c>
    </row>
    <row r="1240" spans="1:22" ht="60" x14ac:dyDescent="0.25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v>40761.61037037037</v>
      </c>
      <c r="K1240">
        <v>1310049536</v>
      </c>
      <c r="L1240">
        <f t="shared" si="96"/>
        <v>2011</v>
      </c>
      <c r="M1240" t="str">
        <f t="shared" si="97"/>
        <v>Jul</v>
      </c>
      <c r="N1240" s="13">
        <v>40731.61037037037</v>
      </c>
      <c r="O1240" t="b">
        <v>0</v>
      </c>
      <c r="P1240">
        <v>3</v>
      </c>
      <c r="Q1240" t="b">
        <v>0</v>
      </c>
      <c r="R1240" t="s">
        <v>8286</v>
      </c>
      <c r="S1240" s="4">
        <f t="shared" si="95"/>
        <v>17.8</v>
      </c>
      <c r="U1240" t="str">
        <f t="shared" si="98"/>
        <v>music</v>
      </c>
      <c r="V1240" t="str">
        <f t="shared" si="99"/>
        <v>world music</v>
      </c>
    </row>
    <row r="1241" spans="1:22" ht="30" x14ac:dyDescent="0.25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v>40913.962581018517</v>
      </c>
      <c r="K1241">
        <v>1323212767</v>
      </c>
      <c r="L1241">
        <f t="shared" si="96"/>
        <v>2011</v>
      </c>
      <c r="M1241" t="str">
        <f t="shared" si="97"/>
        <v>Dec</v>
      </c>
      <c r="N1241" s="13">
        <v>40883.962581018517</v>
      </c>
      <c r="O1241" t="b">
        <v>0</v>
      </c>
      <c r="P1241">
        <v>0</v>
      </c>
      <c r="Q1241" t="b">
        <v>0</v>
      </c>
      <c r="R1241" t="s">
        <v>8286</v>
      </c>
      <c r="S1241" s="4">
        <f t="shared" si="95"/>
        <v>0</v>
      </c>
      <c r="U1241" t="str">
        <f t="shared" si="98"/>
        <v>music</v>
      </c>
      <c r="V1241" t="str">
        <f t="shared" si="99"/>
        <v>world music</v>
      </c>
    </row>
    <row r="1242" spans="1:22" ht="45" x14ac:dyDescent="0.25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v>41467.910416666666</v>
      </c>
      <c r="K1242">
        <v>1368579457</v>
      </c>
      <c r="L1242">
        <f t="shared" si="96"/>
        <v>2013</v>
      </c>
      <c r="M1242" t="str">
        <f t="shared" si="97"/>
        <v>May</v>
      </c>
      <c r="N1242" s="13">
        <v>41409.040011574078</v>
      </c>
      <c r="O1242" t="b">
        <v>0</v>
      </c>
      <c r="P1242">
        <v>8</v>
      </c>
      <c r="Q1242" t="b">
        <v>0</v>
      </c>
      <c r="R1242" t="s">
        <v>8286</v>
      </c>
      <c r="S1242" s="4">
        <f t="shared" si="95"/>
        <v>3.0125000000000002</v>
      </c>
      <c r="U1242" t="str">
        <f t="shared" si="98"/>
        <v>music</v>
      </c>
      <c r="V1242" t="str">
        <f t="shared" si="99"/>
        <v>world music</v>
      </c>
    </row>
    <row r="1243" spans="1:22" ht="60" x14ac:dyDescent="0.25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v>41946.249305555553</v>
      </c>
      <c r="K1243">
        <v>1413057980</v>
      </c>
      <c r="L1243">
        <f t="shared" si="96"/>
        <v>2014</v>
      </c>
      <c r="M1243" t="str">
        <f t="shared" si="97"/>
        <v>Oct</v>
      </c>
      <c r="N1243" s="13">
        <v>41923.837731481479</v>
      </c>
      <c r="O1243" t="b">
        <v>0</v>
      </c>
      <c r="P1243">
        <v>34</v>
      </c>
      <c r="Q1243" t="b">
        <v>0</v>
      </c>
      <c r="R1243" t="s">
        <v>8286</v>
      </c>
      <c r="S1243" s="4">
        <f t="shared" si="95"/>
        <v>50.74</v>
      </c>
      <c r="U1243" t="str">
        <f t="shared" si="98"/>
        <v>music</v>
      </c>
      <c r="V1243" t="str">
        <f t="shared" si="99"/>
        <v>world music</v>
      </c>
    </row>
    <row r="1244" spans="1:22" ht="60" x14ac:dyDescent="0.25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v>40797.554166666669</v>
      </c>
      <c r="K1244">
        <v>1314417502</v>
      </c>
      <c r="L1244">
        <f t="shared" si="96"/>
        <v>2011</v>
      </c>
      <c r="M1244" t="str">
        <f t="shared" si="97"/>
        <v>Aug</v>
      </c>
      <c r="N1244" s="13">
        <v>40782.165532407409</v>
      </c>
      <c r="O1244" t="b">
        <v>0</v>
      </c>
      <c r="P1244">
        <v>1</v>
      </c>
      <c r="Q1244" t="b">
        <v>0</v>
      </c>
      <c r="R1244" t="s">
        <v>8286</v>
      </c>
      <c r="S1244" s="4">
        <f t="shared" si="95"/>
        <v>0.54884742041712409</v>
      </c>
      <c r="U1244" t="str">
        <f t="shared" si="98"/>
        <v>music</v>
      </c>
      <c r="V1244" t="str">
        <f t="shared" si="99"/>
        <v>world music</v>
      </c>
    </row>
    <row r="1245" spans="1:22" ht="45" x14ac:dyDescent="0.25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v>40732.875</v>
      </c>
      <c r="K1245">
        <v>1304888771</v>
      </c>
      <c r="L1245">
        <f t="shared" si="96"/>
        <v>2011</v>
      </c>
      <c r="M1245" t="str">
        <f t="shared" si="97"/>
        <v>May</v>
      </c>
      <c r="N1245" s="13">
        <v>40671.879293981481</v>
      </c>
      <c r="O1245" t="b">
        <v>0</v>
      </c>
      <c r="P1245">
        <v>38</v>
      </c>
      <c r="Q1245" t="b">
        <v>0</v>
      </c>
      <c r="R1245" t="s">
        <v>8286</v>
      </c>
      <c r="S1245" s="4">
        <f t="shared" si="95"/>
        <v>14.091666666666667</v>
      </c>
      <c r="U1245" t="str">
        <f t="shared" si="98"/>
        <v>music</v>
      </c>
      <c r="V1245" t="str">
        <f t="shared" si="99"/>
        <v>world music</v>
      </c>
    </row>
    <row r="1246" spans="1:22" ht="45" x14ac:dyDescent="0.25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v>41386.875</v>
      </c>
      <c r="K1246">
        <v>1363981723</v>
      </c>
      <c r="L1246">
        <f t="shared" si="96"/>
        <v>2013</v>
      </c>
      <c r="M1246" t="str">
        <f t="shared" si="97"/>
        <v>Mar</v>
      </c>
      <c r="N1246" s="13">
        <v>41355.825497685182</v>
      </c>
      <c r="O1246" t="b">
        <v>1</v>
      </c>
      <c r="P1246">
        <v>45</v>
      </c>
      <c r="Q1246" t="b">
        <v>1</v>
      </c>
      <c r="R1246" t="s">
        <v>8276</v>
      </c>
      <c r="S1246" s="4">
        <f t="shared" si="95"/>
        <v>103.8</v>
      </c>
      <c r="U1246" t="str">
        <f t="shared" si="98"/>
        <v>music</v>
      </c>
      <c r="V1246" t="str">
        <f t="shared" si="99"/>
        <v>rock</v>
      </c>
    </row>
    <row r="1247" spans="1:22" ht="45" x14ac:dyDescent="0.25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v>41804.599930555552</v>
      </c>
      <c r="K1247">
        <v>1400163834</v>
      </c>
      <c r="L1247">
        <f t="shared" si="96"/>
        <v>2014</v>
      </c>
      <c r="M1247" t="str">
        <f t="shared" si="97"/>
        <v>May</v>
      </c>
      <c r="N1247" s="13">
        <v>41774.599930555552</v>
      </c>
      <c r="O1247" t="b">
        <v>1</v>
      </c>
      <c r="P1247">
        <v>17</v>
      </c>
      <c r="Q1247" t="b">
        <v>1</v>
      </c>
      <c r="R1247" t="s">
        <v>8276</v>
      </c>
      <c r="S1247" s="4">
        <f t="shared" si="95"/>
        <v>120.25</v>
      </c>
      <c r="U1247" t="str">
        <f t="shared" si="98"/>
        <v>music</v>
      </c>
      <c r="V1247" t="str">
        <f t="shared" si="99"/>
        <v>rock</v>
      </c>
    </row>
    <row r="1248" spans="1:22" ht="60" x14ac:dyDescent="0.25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v>40883.085057870368</v>
      </c>
      <c r="K1248">
        <v>1319245349</v>
      </c>
      <c r="L1248">
        <f t="shared" si="96"/>
        <v>2011</v>
      </c>
      <c r="M1248" t="str">
        <f t="shared" si="97"/>
        <v>Oct</v>
      </c>
      <c r="N1248" s="13">
        <v>40838.043391203704</v>
      </c>
      <c r="O1248" t="b">
        <v>1</v>
      </c>
      <c r="P1248">
        <v>31</v>
      </c>
      <c r="Q1248" t="b">
        <v>1</v>
      </c>
      <c r="R1248" t="s">
        <v>8276</v>
      </c>
      <c r="S1248" s="4">
        <f t="shared" si="95"/>
        <v>117</v>
      </c>
      <c r="U1248" t="str">
        <f t="shared" si="98"/>
        <v>music</v>
      </c>
      <c r="V1248" t="str">
        <f t="shared" si="99"/>
        <v>rock</v>
      </c>
    </row>
    <row r="1249" spans="1:22" ht="30" x14ac:dyDescent="0.25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v>41400.292303240742</v>
      </c>
      <c r="K1249">
        <v>1365231655</v>
      </c>
      <c r="L1249">
        <f t="shared" si="96"/>
        <v>2013</v>
      </c>
      <c r="M1249" t="str">
        <f t="shared" si="97"/>
        <v>Apr</v>
      </c>
      <c r="N1249" s="13">
        <v>41370.292303240742</v>
      </c>
      <c r="O1249" t="b">
        <v>1</v>
      </c>
      <c r="P1249">
        <v>50</v>
      </c>
      <c r="Q1249" t="b">
        <v>1</v>
      </c>
      <c r="R1249" t="s">
        <v>8276</v>
      </c>
      <c r="S1249" s="4">
        <f t="shared" si="95"/>
        <v>122.14285714285714</v>
      </c>
      <c r="U1249" t="str">
        <f t="shared" si="98"/>
        <v>music</v>
      </c>
      <c r="V1249" t="str">
        <f t="shared" si="99"/>
        <v>rock</v>
      </c>
    </row>
    <row r="1250" spans="1:22" ht="45" x14ac:dyDescent="0.25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v>41803.290972222225</v>
      </c>
      <c r="K1250">
        <v>1399563953</v>
      </c>
      <c r="L1250">
        <f t="shared" si="96"/>
        <v>2014</v>
      </c>
      <c r="M1250" t="str">
        <f t="shared" si="97"/>
        <v>May</v>
      </c>
      <c r="N1250" s="13">
        <v>41767.656863425924</v>
      </c>
      <c r="O1250" t="b">
        <v>1</v>
      </c>
      <c r="P1250">
        <v>59</v>
      </c>
      <c r="Q1250" t="b">
        <v>1</v>
      </c>
      <c r="R1250" t="s">
        <v>8276</v>
      </c>
      <c r="S1250" s="4">
        <f t="shared" si="95"/>
        <v>151.63999999999999</v>
      </c>
      <c r="U1250" t="str">
        <f t="shared" si="98"/>
        <v>music</v>
      </c>
      <c r="V1250" t="str">
        <f t="shared" si="99"/>
        <v>rock</v>
      </c>
    </row>
    <row r="1251" spans="1:22" ht="45" x14ac:dyDescent="0.25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v>41097.74086805556</v>
      </c>
      <c r="K1251">
        <v>1339091211</v>
      </c>
      <c r="L1251">
        <f t="shared" si="96"/>
        <v>2012</v>
      </c>
      <c r="M1251" t="str">
        <f t="shared" si="97"/>
        <v>Jun</v>
      </c>
      <c r="N1251" s="13">
        <v>41067.74086805556</v>
      </c>
      <c r="O1251" t="b">
        <v>1</v>
      </c>
      <c r="P1251">
        <v>81</v>
      </c>
      <c r="Q1251" t="b">
        <v>1</v>
      </c>
      <c r="R1251" t="s">
        <v>8276</v>
      </c>
      <c r="S1251" s="4">
        <f t="shared" si="95"/>
        <v>104.44</v>
      </c>
      <c r="U1251" t="str">
        <f t="shared" si="98"/>
        <v>music</v>
      </c>
      <c r="V1251" t="str">
        <f t="shared" si="99"/>
        <v>rock</v>
      </c>
    </row>
    <row r="1252" spans="1:22" ht="60" x14ac:dyDescent="0.25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v>41888.64271990741</v>
      </c>
      <c r="K1252">
        <v>1406129131</v>
      </c>
      <c r="L1252">
        <f t="shared" si="96"/>
        <v>2014</v>
      </c>
      <c r="M1252" t="str">
        <f t="shared" si="97"/>
        <v>Jul</v>
      </c>
      <c r="N1252" s="13">
        <v>41843.64271990741</v>
      </c>
      <c r="O1252" t="b">
        <v>1</v>
      </c>
      <c r="P1252">
        <v>508</v>
      </c>
      <c r="Q1252" t="b">
        <v>1</v>
      </c>
      <c r="R1252" t="s">
        <v>8276</v>
      </c>
      <c r="S1252" s="4">
        <f t="shared" si="95"/>
        <v>200.15333333333334</v>
      </c>
      <c r="U1252" t="str">
        <f t="shared" si="98"/>
        <v>music</v>
      </c>
      <c r="V1252" t="str">
        <f t="shared" si="99"/>
        <v>rock</v>
      </c>
    </row>
    <row r="1253" spans="1:22" ht="45" x14ac:dyDescent="0.25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v>40811.814432870371</v>
      </c>
      <c r="K1253">
        <v>1311795167</v>
      </c>
      <c r="L1253">
        <f t="shared" si="96"/>
        <v>2011</v>
      </c>
      <c r="M1253" t="str">
        <f t="shared" si="97"/>
        <v>Jul</v>
      </c>
      <c r="N1253" s="13">
        <v>40751.814432870371</v>
      </c>
      <c r="O1253" t="b">
        <v>1</v>
      </c>
      <c r="P1253">
        <v>74</v>
      </c>
      <c r="Q1253" t="b">
        <v>1</v>
      </c>
      <c r="R1253" t="s">
        <v>8276</v>
      </c>
      <c r="S1253" s="4">
        <f t="shared" si="95"/>
        <v>101.8</v>
      </c>
      <c r="U1253" t="str">
        <f t="shared" si="98"/>
        <v>music</v>
      </c>
      <c r="V1253" t="str">
        <f t="shared" si="99"/>
        <v>rock</v>
      </c>
    </row>
    <row r="1254" spans="1:22" ht="45" x14ac:dyDescent="0.25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v>41571.988067129627</v>
      </c>
      <c r="K1254">
        <v>1380238969</v>
      </c>
      <c r="L1254">
        <f t="shared" si="96"/>
        <v>2013</v>
      </c>
      <c r="M1254" t="str">
        <f t="shared" si="97"/>
        <v>Sep</v>
      </c>
      <c r="N1254" s="13">
        <v>41543.988067129627</v>
      </c>
      <c r="O1254" t="b">
        <v>1</v>
      </c>
      <c r="P1254">
        <v>141</v>
      </c>
      <c r="Q1254" t="b">
        <v>1</v>
      </c>
      <c r="R1254" t="s">
        <v>8276</v>
      </c>
      <c r="S1254" s="4">
        <f t="shared" si="95"/>
        <v>137.65714285714284</v>
      </c>
      <c r="U1254" t="str">
        <f t="shared" si="98"/>
        <v>music</v>
      </c>
      <c r="V1254" t="str">
        <f t="shared" si="99"/>
        <v>rock</v>
      </c>
    </row>
    <row r="1255" spans="1:22" ht="60" x14ac:dyDescent="0.25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v>41885.783645833333</v>
      </c>
      <c r="K1255">
        <v>1407178107</v>
      </c>
      <c r="L1255">
        <f t="shared" si="96"/>
        <v>2014</v>
      </c>
      <c r="M1255" t="str">
        <f t="shared" si="97"/>
        <v>Aug</v>
      </c>
      <c r="N1255" s="13">
        <v>41855.783645833333</v>
      </c>
      <c r="O1255" t="b">
        <v>1</v>
      </c>
      <c r="P1255">
        <v>711</v>
      </c>
      <c r="Q1255" t="b">
        <v>1</v>
      </c>
      <c r="R1255" t="s">
        <v>8276</v>
      </c>
      <c r="S1255" s="4">
        <f t="shared" si="95"/>
        <v>303833.2</v>
      </c>
      <c r="U1255" t="str">
        <f t="shared" si="98"/>
        <v>music</v>
      </c>
      <c r="V1255" t="str">
        <f t="shared" si="99"/>
        <v>rock</v>
      </c>
    </row>
    <row r="1256" spans="1:22" ht="60" x14ac:dyDescent="0.25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v>40544.207638888889</v>
      </c>
      <c r="K1256">
        <v>1288968886</v>
      </c>
      <c r="L1256">
        <f t="shared" si="96"/>
        <v>2010</v>
      </c>
      <c r="M1256" t="str">
        <f t="shared" si="97"/>
        <v>Nov</v>
      </c>
      <c r="N1256" s="13">
        <v>40487.621365740742</v>
      </c>
      <c r="O1256" t="b">
        <v>1</v>
      </c>
      <c r="P1256">
        <v>141</v>
      </c>
      <c r="Q1256" t="b">
        <v>1</v>
      </c>
      <c r="R1256" t="s">
        <v>8276</v>
      </c>
      <c r="S1256" s="4">
        <f t="shared" si="95"/>
        <v>198.85074626865671</v>
      </c>
      <c r="U1256" t="str">
        <f t="shared" si="98"/>
        <v>music</v>
      </c>
      <c r="V1256" t="str">
        <f t="shared" si="99"/>
        <v>rock</v>
      </c>
    </row>
    <row r="1257" spans="1:22" ht="45" x14ac:dyDescent="0.25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v>41609.887175925927</v>
      </c>
      <c r="K1257">
        <v>1383337052</v>
      </c>
      <c r="L1257">
        <f t="shared" si="96"/>
        <v>2013</v>
      </c>
      <c r="M1257" t="str">
        <f t="shared" si="97"/>
        <v>Nov</v>
      </c>
      <c r="N1257" s="13">
        <v>41579.845509259263</v>
      </c>
      <c r="O1257" t="b">
        <v>1</v>
      </c>
      <c r="P1257">
        <v>109</v>
      </c>
      <c r="Q1257" t="b">
        <v>1</v>
      </c>
      <c r="R1257" t="s">
        <v>8276</v>
      </c>
      <c r="S1257" s="4">
        <f t="shared" si="95"/>
        <v>202.36666666666667</v>
      </c>
      <c r="U1257" t="str">
        <f t="shared" si="98"/>
        <v>music</v>
      </c>
      <c r="V1257" t="str">
        <f t="shared" si="99"/>
        <v>rock</v>
      </c>
    </row>
    <row r="1258" spans="1:22" ht="60" x14ac:dyDescent="0.25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v>40951.919340277782</v>
      </c>
      <c r="K1258">
        <v>1326492231</v>
      </c>
      <c r="L1258">
        <f t="shared" si="96"/>
        <v>2012</v>
      </c>
      <c r="M1258" t="str">
        <f t="shared" si="97"/>
        <v>Jan</v>
      </c>
      <c r="N1258" s="13">
        <v>40921.919340277782</v>
      </c>
      <c r="O1258" t="b">
        <v>1</v>
      </c>
      <c r="P1258">
        <v>361</v>
      </c>
      <c r="Q1258" t="b">
        <v>1</v>
      </c>
      <c r="R1258" t="s">
        <v>8276</v>
      </c>
      <c r="S1258" s="4">
        <f t="shared" si="95"/>
        <v>117.96376666666666</v>
      </c>
      <c r="U1258" t="str">
        <f t="shared" si="98"/>
        <v>music</v>
      </c>
      <c r="V1258" t="str">
        <f t="shared" si="99"/>
        <v>rock</v>
      </c>
    </row>
    <row r="1259" spans="1:22" ht="60" x14ac:dyDescent="0.25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v>40636.043865740743</v>
      </c>
      <c r="K1259">
        <v>1297562590</v>
      </c>
      <c r="L1259">
        <f t="shared" si="96"/>
        <v>2011</v>
      </c>
      <c r="M1259" t="str">
        <f t="shared" si="97"/>
        <v>Feb</v>
      </c>
      <c r="N1259" s="13">
        <v>40587.085532407407</v>
      </c>
      <c r="O1259" t="b">
        <v>1</v>
      </c>
      <c r="P1259">
        <v>176</v>
      </c>
      <c r="Q1259" t="b">
        <v>1</v>
      </c>
      <c r="R1259" t="s">
        <v>8276</v>
      </c>
      <c r="S1259" s="4">
        <f t="shared" si="95"/>
        <v>294.72727272727275</v>
      </c>
      <c r="U1259" t="str">
        <f t="shared" si="98"/>
        <v>music</v>
      </c>
      <c r="V1259" t="str">
        <f t="shared" si="99"/>
        <v>rock</v>
      </c>
    </row>
    <row r="1260" spans="1:22" ht="45" x14ac:dyDescent="0.25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v>41517.611250000002</v>
      </c>
      <c r="K1260">
        <v>1375368012</v>
      </c>
      <c r="L1260">
        <f t="shared" si="96"/>
        <v>2013</v>
      </c>
      <c r="M1260" t="str">
        <f t="shared" si="97"/>
        <v>Aug</v>
      </c>
      <c r="N1260" s="13">
        <v>41487.611250000002</v>
      </c>
      <c r="O1260" t="b">
        <v>1</v>
      </c>
      <c r="P1260">
        <v>670</v>
      </c>
      <c r="Q1260" t="b">
        <v>1</v>
      </c>
      <c r="R1260" t="s">
        <v>8276</v>
      </c>
      <c r="S1260" s="4">
        <f t="shared" si="95"/>
        <v>213.14633333333333</v>
      </c>
      <c r="U1260" t="str">
        <f t="shared" si="98"/>
        <v>music</v>
      </c>
      <c r="V1260" t="str">
        <f t="shared" si="99"/>
        <v>rock</v>
      </c>
    </row>
    <row r="1261" spans="1:22" ht="45" x14ac:dyDescent="0.25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v>41799.165972222225</v>
      </c>
      <c r="K1261">
        <v>1399504664</v>
      </c>
      <c r="L1261">
        <f t="shared" si="96"/>
        <v>2014</v>
      </c>
      <c r="M1261" t="str">
        <f t="shared" si="97"/>
        <v>May</v>
      </c>
      <c r="N1261" s="13">
        <v>41766.970648148148</v>
      </c>
      <c r="O1261" t="b">
        <v>1</v>
      </c>
      <c r="P1261">
        <v>96</v>
      </c>
      <c r="Q1261" t="b">
        <v>1</v>
      </c>
      <c r="R1261" t="s">
        <v>8276</v>
      </c>
      <c r="S1261" s="4">
        <f t="shared" si="95"/>
        <v>104.24</v>
      </c>
      <c r="U1261" t="str">
        <f t="shared" si="98"/>
        <v>music</v>
      </c>
      <c r="V1261" t="str">
        <f t="shared" si="99"/>
        <v>rock</v>
      </c>
    </row>
    <row r="1262" spans="1:22" ht="45" x14ac:dyDescent="0.25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v>41696.842824074076</v>
      </c>
      <c r="K1262">
        <v>1390853620</v>
      </c>
      <c r="L1262">
        <f t="shared" si="96"/>
        <v>2014</v>
      </c>
      <c r="M1262" t="str">
        <f t="shared" si="97"/>
        <v>Jan</v>
      </c>
      <c r="N1262" s="13">
        <v>41666.842824074076</v>
      </c>
      <c r="O1262" t="b">
        <v>1</v>
      </c>
      <c r="P1262">
        <v>74</v>
      </c>
      <c r="Q1262" t="b">
        <v>1</v>
      </c>
      <c r="R1262" t="s">
        <v>8276</v>
      </c>
      <c r="S1262" s="4">
        <f t="shared" si="95"/>
        <v>113.66666666666667</v>
      </c>
      <c r="U1262" t="str">
        <f t="shared" si="98"/>
        <v>music</v>
      </c>
      <c r="V1262" t="str">
        <f t="shared" si="99"/>
        <v>rock</v>
      </c>
    </row>
    <row r="1263" spans="1:22" ht="45" x14ac:dyDescent="0.25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v>41668.342905092592</v>
      </c>
      <c r="K1263">
        <v>1388391227</v>
      </c>
      <c r="L1263">
        <f t="shared" si="96"/>
        <v>2013</v>
      </c>
      <c r="M1263" t="str">
        <f t="shared" si="97"/>
        <v>Dec</v>
      </c>
      <c r="N1263" s="13">
        <v>41638.342905092592</v>
      </c>
      <c r="O1263" t="b">
        <v>1</v>
      </c>
      <c r="P1263">
        <v>52</v>
      </c>
      <c r="Q1263" t="b">
        <v>1</v>
      </c>
      <c r="R1263" t="s">
        <v>8276</v>
      </c>
      <c r="S1263" s="4">
        <f t="shared" si="95"/>
        <v>101.25</v>
      </c>
      <c r="U1263" t="str">
        <f t="shared" si="98"/>
        <v>music</v>
      </c>
      <c r="V1263" t="str">
        <f t="shared" si="99"/>
        <v>rock</v>
      </c>
    </row>
    <row r="1264" spans="1:22" ht="60" x14ac:dyDescent="0.25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v>41686.762638888889</v>
      </c>
      <c r="K1264">
        <v>1389982692</v>
      </c>
      <c r="L1264">
        <f t="shared" si="96"/>
        <v>2014</v>
      </c>
      <c r="M1264" t="str">
        <f t="shared" si="97"/>
        <v>Jan</v>
      </c>
      <c r="N1264" s="13">
        <v>41656.762638888889</v>
      </c>
      <c r="O1264" t="b">
        <v>1</v>
      </c>
      <c r="P1264">
        <v>105</v>
      </c>
      <c r="Q1264" t="b">
        <v>1</v>
      </c>
      <c r="R1264" t="s">
        <v>8276</v>
      </c>
      <c r="S1264" s="4">
        <f t="shared" si="95"/>
        <v>125.41538461538461</v>
      </c>
      <c r="U1264" t="str">
        <f t="shared" si="98"/>
        <v>music</v>
      </c>
      <c r="V1264" t="str">
        <f t="shared" si="99"/>
        <v>rock</v>
      </c>
    </row>
    <row r="1265" spans="1:22" ht="30" x14ac:dyDescent="0.25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v>41727.041666666664</v>
      </c>
      <c r="K1265">
        <v>1393034470</v>
      </c>
      <c r="L1265">
        <f t="shared" si="96"/>
        <v>2014</v>
      </c>
      <c r="M1265" t="str">
        <f t="shared" si="97"/>
        <v>Feb</v>
      </c>
      <c r="N1265" s="13">
        <v>41692.084143518521</v>
      </c>
      <c r="O1265" t="b">
        <v>1</v>
      </c>
      <c r="P1265">
        <v>41</v>
      </c>
      <c r="Q1265" t="b">
        <v>1</v>
      </c>
      <c r="R1265" t="s">
        <v>8276</v>
      </c>
      <c r="S1265" s="4">
        <f t="shared" si="95"/>
        <v>119</v>
      </c>
      <c r="U1265" t="str">
        <f t="shared" si="98"/>
        <v>music</v>
      </c>
      <c r="V1265" t="str">
        <f t="shared" si="99"/>
        <v>rock</v>
      </c>
    </row>
    <row r="1266" spans="1:22" ht="60" x14ac:dyDescent="0.25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v>41576.662997685184</v>
      </c>
      <c r="K1266">
        <v>1380556483</v>
      </c>
      <c r="L1266">
        <f t="shared" si="96"/>
        <v>2013</v>
      </c>
      <c r="M1266" t="str">
        <f t="shared" si="97"/>
        <v>Sep</v>
      </c>
      <c r="N1266" s="13">
        <v>41547.662997685184</v>
      </c>
      <c r="O1266" t="b">
        <v>1</v>
      </c>
      <c r="P1266">
        <v>34</v>
      </c>
      <c r="Q1266" t="b">
        <v>1</v>
      </c>
      <c r="R1266" t="s">
        <v>8276</v>
      </c>
      <c r="S1266" s="4">
        <f t="shared" si="95"/>
        <v>166.46153846153845</v>
      </c>
      <c r="U1266" t="str">
        <f t="shared" si="98"/>
        <v>music</v>
      </c>
      <c r="V1266" t="str">
        <f t="shared" si="99"/>
        <v>rock</v>
      </c>
    </row>
    <row r="1267" spans="1:22" ht="60" x14ac:dyDescent="0.25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v>40512.655266203699</v>
      </c>
      <c r="K1267">
        <v>1287071015</v>
      </c>
      <c r="L1267">
        <f t="shared" si="96"/>
        <v>2010</v>
      </c>
      <c r="M1267" t="str">
        <f t="shared" si="97"/>
        <v>Oct</v>
      </c>
      <c r="N1267" s="13">
        <v>40465.655266203699</v>
      </c>
      <c r="O1267" t="b">
        <v>1</v>
      </c>
      <c r="P1267">
        <v>66</v>
      </c>
      <c r="Q1267" t="b">
        <v>1</v>
      </c>
      <c r="R1267" t="s">
        <v>8276</v>
      </c>
      <c r="S1267" s="4">
        <f t="shared" si="95"/>
        <v>119.14771428571429</v>
      </c>
      <c r="U1267" t="str">
        <f t="shared" si="98"/>
        <v>music</v>
      </c>
      <c r="V1267" t="str">
        <f t="shared" si="99"/>
        <v>rock</v>
      </c>
    </row>
    <row r="1268" spans="1:22" ht="45" x14ac:dyDescent="0.25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v>41650.87667824074</v>
      </c>
      <c r="K1268">
        <v>1386882145</v>
      </c>
      <c r="L1268">
        <f t="shared" si="96"/>
        <v>2013</v>
      </c>
      <c r="M1268" t="str">
        <f t="shared" si="97"/>
        <v>Dec</v>
      </c>
      <c r="N1268" s="13">
        <v>41620.87667824074</v>
      </c>
      <c r="O1268" t="b">
        <v>1</v>
      </c>
      <c r="P1268">
        <v>50</v>
      </c>
      <c r="Q1268" t="b">
        <v>1</v>
      </c>
      <c r="R1268" t="s">
        <v>8276</v>
      </c>
      <c r="S1268" s="4">
        <f t="shared" si="95"/>
        <v>100.47368421052632</v>
      </c>
      <c r="U1268" t="str">
        <f t="shared" si="98"/>
        <v>music</v>
      </c>
      <c r="V1268" t="str">
        <f t="shared" si="99"/>
        <v>rock</v>
      </c>
    </row>
    <row r="1269" spans="1:22" ht="60" x14ac:dyDescent="0.25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v>41479.585162037038</v>
      </c>
      <c r="K1269">
        <v>1372082558</v>
      </c>
      <c r="L1269">
        <f t="shared" si="96"/>
        <v>2013</v>
      </c>
      <c r="M1269" t="str">
        <f t="shared" si="97"/>
        <v>Jun</v>
      </c>
      <c r="N1269" s="13">
        <v>41449.585162037038</v>
      </c>
      <c r="O1269" t="b">
        <v>1</v>
      </c>
      <c r="P1269">
        <v>159</v>
      </c>
      <c r="Q1269" t="b">
        <v>1</v>
      </c>
      <c r="R1269" t="s">
        <v>8276</v>
      </c>
      <c r="S1269" s="4">
        <f t="shared" si="95"/>
        <v>101.8</v>
      </c>
      <c r="U1269" t="str">
        <f t="shared" si="98"/>
        <v>music</v>
      </c>
      <c r="V1269" t="str">
        <f t="shared" si="99"/>
        <v>rock</v>
      </c>
    </row>
    <row r="1270" spans="1:22" ht="45" x14ac:dyDescent="0.25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v>41537.845451388886</v>
      </c>
      <c r="K1270">
        <v>1377116247</v>
      </c>
      <c r="L1270">
        <f t="shared" si="96"/>
        <v>2013</v>
      </c>
      <c r="M1270" t="str">
        <f t="shared" si="97"/>
        <v>Aug</v>
      </c>
      <c r="N1270" s="13">
        <v>41507.845451388886</v>
      </c>
      <c r="O1270" t="b">
        <v>1</v>
      </c>
      <c r="P1270">
        <v>182</v>
      </c>
      <c r="Q1270" t="b">
        <v>1</v>
      </c>
      <c r="R1270" t="s">
        <v>8276</v>
      </c>
      <c r="S1270" s="4">
        <f t="shared" si="95"/>
        <v>116.66666666666667</v>
      </c>
      <c r="U1270" t="str">
        <f t="shared" si="98"/>
        <v>music</v>
      </c>
      <c r="V1270" t="str">
        <f t="shared" si="99"/>
        <v>rock</v>
      </c>
    </row>
    <row r="1271" spans="1:22" ht="60" x14ac:dyDescent="0.25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v>42476</v>
      </c>
      <c r="K1271">
        <v>1458157512</v>
      </c>
      <c r="L1271">
        <f t="shared" si="96"/>
        <v>2016</v>
      </c>
      <c r="M1271" t="str">
        <f t="shared" si="97"/>
        <v>Mar</v>
      </c>
      <c r="N1271" s="13">
        <v>42445.823055555549</v>
      </c>
      <c r="O1271" t="b">
        <v>1</v>
      </c>
      <c r="P1271">
        <v>206</v>
      </c>
      <c r="Q1271" t="b">
        <v>1</v>
      </c>
      <c r="R1271" t="s">
        <v>8276</v>
      </c>
      <c r="S1271" s="4">
        <f t="shared" si="95"/>
        <v>108.64893617021276</v>
      </c>
      <c r="U1271" t="str">
        <f t="shared" si="98"/>
        <v>music</v>
      </c>
      <c r="V1271" t="str">
        <f t="shared" si="99"/>
        <v>rock</v>
      </c>
    </row>
    <row r="1272" spans="1:22" ht="45" x14ac:dyDescent="0.25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v>40993.815300925926</v>
      </c>
      <c r="K1272">
        <v>1327523642</v>
      </c>
      <c r="L1272">
        <f t="shared" si="96"/>
        <v>2012</v>
      </c>
      <c r="M1272" t="str">
        <f t="shared" si="97"/>
        <v>Jan</v>
      </c>
      <c r="N1272" s="13">
        <v>40933.856967592597</v>
      </c>
      <c r="O1272" t="b">
        <v>1</v>
      </c>
      <c r="P1272">
        <v>169</v>
      </c>
      <c r="Q1272" t="b">
        <v>1</v>
      </c>
      <c r="R1272" t="s">
        <v>8276</v>
      </c>
      <c r="S1272" s="4">
        <f t="shared" si="95"/>
        <v>114.72</v>
      </c>
      <c r="U1272" t="str">
        <f t="shared" si="98"/>
        <v>music</v>
      </c>
      <c r="V1272" t="str">
        <f t="shared" si="99"/>
        <v>rock</v>
      </c>
    </row>
    <row r="1273" spans="1:22" ht="60" x14ac:dyDescent="0.25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v>41591.725219907406</v>
      </c>
      <c r="K1273">
        <v>1381767859</v>
      </c>
      <c r="L1273">
        <f t="shared" si="96"/>
        <v>2013</v>
      </c>
      <c r="M1273" t="str">
        <f t="shared" si="97"/>
        <v>Oct</v>
      </c>
      <c r="N1273" s="13">
        <v>41561.683553240742</v>
      </c>
      <c r="O1273" t="b">
        <v>1</v>
      </c>
      <c r="P1273">
        <v>31</v>
      </c>
      <c r="Q1273" t="b">
        <v>1</v>
      </c>
      <c r="R1273" t="s">
        <v>8276</v>
      </c>
      <c r="S1273" s="4">
        <f t="shared" si="95"/>
        <v>101.8</v>
      </c>
      <c r="U1273" t="str">
        <f t="shared" si="98"/>
        <v>music</v>
      </c>
      <c r="V1273" t="str">
        <f t="shared" si="99"/>
        <v>rock</v>
      </c>
    </row>
    <row r="1274" spans="1:22" ht="60" x14ac:dyDescent="0.25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v>40344.166666666664</v>
      </c>
      <c r="K1274">
        <v>1270576379</v>
      </c>
      <c r="L1274">
        <f t="shared" si="96"/>
        <v>2010</v>
      </c>
      <c r="M1274" t="str">
        <f t="shared" si="97"/>
        <v>Apr</v>
      </c>
      <c r="N1274" s="13">
        <v>40274.745127314818</v>
      </c>
      <c r="O1274" t="b">
        <v>1</v>
      </c>
      <c r="P1274">
        <v>28</v>
      </c>
      <c r="Q1274" t="b">
        <v>1</v>
      </c>
      <c r="R1274" t="s">
        <v>8276</v>
      </c>
      <c r="S1274" s="4">
        <f t="shared" si="95"/>
        <v>106</v>
      </c>
      <c r="U1274" t="str">
        <f t="shared" si="98"/>
        <v>music</v>
      </c>
      <c r="V1274" t="str">
        <f t="shared" si="99"/>
        <v>rock</v>
      </c>
    </row>
    <row r="1275" spans="1:22" ht="45" x14ac:dyDescent="0.25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v>41882.730219907404</v>
      </c>
      <c r="K1275">
        <v>1406914291</v>
      </c>
      <c r="L1275">
        <f t="shared" si="96"/>
        <v>2014</v>
      </c>
      <c r="M1275" t="str">
        <f t="shared" si="97"/>
        <v>Aug</v>
      </c>
      <c r="N1275" s="13">
        <v>41852.730219907404</v>
      </c>
      <c r="O1275" t="b">
        <v>1</v>
      </c>
      <c r="P1275">
        <v>54</v>
      </c>
      <c r="Q1275" t="b">
        <v>1</v>
      </c>
      <c r="R1275" t="s">
        <v>8276</v>
      </c>
      <c r="S1275" s="4">
        <f t="shared" si="95"/>
        <v>103.5</v>
      </c>
      <c r="U1275" t="str">
        <f t="shared" si="98"/>
        <v>music</v>
      </c>
      <c r="V1275" t="str">
        <f t="shared" si="99"/>
        <v>rock</v>
      </c>
    </row>
    <row r="1276" spans="1:22" ht="45" x14ac:dyDescent="0.25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v>41151.690104166664</v>
      </c>
      <c r="K1276">
        <v>1343320425</v>
      </c>
      <c r="L1276">
        <f t="shared" si="96"/>
        <v>2012</v>
      </c>
      <c r="M1276" t="str">
        <f t="shared" si="97"/>
        <v>Jul</v>
      </c>
      <c r="N1276" s="13">
        <v>41116.690104166664</v>
      </c>
      <c r="O1276" t="b">
        <v>1</v>
      </c>
      <c r="P1276">
        <v>467</v>
      </c>
      <c r="Q1276" t="b">
        <v>1</v>
      </c>
      <c r="R1276" t="s">
        <v>8276</v>
      </c>
      <c r="S1276" s="4">
        <f t="shared" si="95"/>
        <v>154.97535999999999</v>
      </c>
      <c r="U1276" t="str">
        <f t="shared" si="98"/>
        <v>music</v>
      </c>
      <c r="V1276" t="str">
        <f t="shared" si="99"/>
        <v>rock</v>
      </c>
    </row>
    <row r="1277" spans="1:22" ht="45" x14ac:dyDescent="0.25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v>41493.867905092593</v>
      </c>
      <c r="K1277">
        <v>1372884587</v>
      </c>
      <c r="L1277">
        <f t="shared" si="96"/>
        <v>2013</v>
      </c>
      <c r="M1277" t="str">
        <f t="shared" si="97"/>
        <v>Jul</v>
      </c>
      <c r="N1277" s="13">
        <v>41458.867905092593</v>
      </c>
      <c r="O1277" t="b">
        <v>1</v>
      </c>
      <c r="P1277">
        <v>389</v>
      </c>
      <c r="Q1277" t="b">
        <v>1</v>
      </c>
      <c r="R1277" t="s">
        <v>8276</v>
      </c>
      <c r="S1277" s="4">
        <f t="shared" si="95"/>
        <v>162.14066666666668</v>
      </c>
      <c r="U1277" t="str">
        <f t="shared" si="98"/>
        <v>music</v>
      </c>
      <c r="V1277" t="str">
        <f t="shared" si="99"/>
        <v>rock</v>
      </c>
    </row>
    <row r="1278" spans="1:22" ht="30" x14ac:dyDescent="0.25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v>40057.166666666664</v>
      </c>
      <c r="K1278">
        <v>1247504047</v>
      </c>
      <c r="L1278">
        <f t="shared" si="96"/>
        <v>2009</v>
      </c>
      <c r="M1278" t="str">
        <f t="shared" si="97"/>
        <v>Jul</v>
      </c>
      <c r="N1278" s="13">
        <v>40007.704247685186</v>
      </c>
      <c r="O1278" t="b">
        <v>1</v>
      </c>
      <c r="P1278">
        <v>68</v>
      </c>
      <c r="Q1278" t="b">
        <v>1</v>
      </c>
      <c r="R1278" t="s">
        <v>8276</v>
      </c>
      <c r="S1278" s="4">
        <f t="shared" si="95"/>
        <v>104.42100000000001</v>
      </c>
      <c r="U1278" t="str">
        <f t="shared" si="98"/>
        <v>music</v>
      </c>
      <c r="V1278" t="str">
        <f t="shared" si="99"/>
        <v>rock</v>
      </c>
    </row>
    <row r="1279" spans="1:22" ht="60" x14ac:dyDescent="0.25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v>41156.561886574076</v>
      </c>
      <c r="K1279">
        <v>1343741347</v>
      </c>
      <c r="L1279">
        <f t="shared" si="96"/>
        <v>2012</v>
      </c>
      <c r="M1279" t="str">
        <f t="shared" si="97"/>
        <v>Jul</v>
      </c>
      <c r="N1279" s="13">
        <v>41121.561886574076</v>
      </c>
      <c r="O1279" t="b">
        <v>1</v>
      </c>
      <c r="P1279">
        <v>413</v>
      </c>
      <c r="Q1279" t="b">
        <v>1</v>
      </c>
      <c r="R1279" t="s">
        <v>8276</v>
      </c>
      <c r="S1279" s="4">
        <f t="shared" si="95"/>
        <v>106.12433333333334</v>
      </c>
      <c r="U1279" t="str">
        <f t="shared" si="98"/>
        <v>music</v>
      </c>
      <c r="V1279" t="str">
        <f t="shared" si="99"/>
        <v>rock</v>
      </c>
    </row>
    <row r="1280" spans="1:22" ht="60" x14ac:dyDescent="0.25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v>41815.083333333336</v>
      </c>
      <c r="K1280">
        <v>1401196766</v>
      </c>
      <c r="L1280">
        <f t="shared" si="96"/>
        <v>2014</v>
      </c>
      <c r="M1280" t="str">
        <f t="shared" si="97"/>
        <v>May</v>
      </c>
      <c r="N1280" s="13">
        <v>41786.555162037039</v>
      </c>
      <c r="O1280" t="b">
        <v>1</v>
      </c>
      <c r="P1280">
        <v>190</v>
      </c>
      <c r="Q1280" t="b">
        <v>1</v>
      </c>
      <c r="R1280" t="s">
        <v>8276</v>
      </c>
      <c r="S1280" s="4">
        <f t="shared" si="95"/>
        <v>154.93846153846152</v>
      </c>
      <c r="U1280" t="str">
        <f t="shared" si="98"/>
        <v>music</v>
      </c>
      <c r="V1280" t="str">
        <f t="shared" si="99"/>
        <v>rock</v>
      </c>
    </row>
    <row r="1281" spans="1:22" ht="60" x14ac:dyDescent="0.25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v>41722.057523148149</v>
      </c>
      <c r="K1281">
        <v>1392171770</v>
      </c>
      <c r="L1281">
        <f t="shared" si="96"/>
        <v>2014</v>
      </c>
      <c r="M1281" t="str">
        <f t="shared" si="97"/>
        <v>Feb</v>
      </c>
      <c r="N1281" s="13">
        <v>41682.099189814813</v>
      </c>
      <c r="O1281" t="b">
        <v>1</v>
      </c>
      <c r="P1281">
        <v>189</v>
      </c>
      <c r="Q1281" t="b">
        <v>1</v>
      </c>
      <c r="R1281" t="s">
        <v>8276</v>
      </c>
      <c r="S1281" s="4">
        <f t="shared" si="95"/>
        <v>110.77157238734419</v>
      </c>
      <c r="U1281" t="str">
        <f t="shared" si="98"/>
        <v>music</v>
      </c>
      <c r="V1281" t="str">
        <f t="shared" si="99"/>
        <v>rock</v>
      </c>
    </row>
    <row r="1282" spans="1:22" ht="45" x14ac:dyDescent="0.25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v>40603.757569444446</v>
      </c>
      <c r="K1282">
        <v>1291227054</v>
      </c>
      <c r="L1282">
        <f t="shared" si="96"/>
        <v>2010</v>
      </c>
      <c r="M1282" t="str">
        <f t="shared" si="97"/>
        <v>Dec</v>
      </c>
      <c r="N1282" s="13">
        <v>40513.757569444446</v>
      </c>
      <c r="O1282" t="b">
        <v>1</v>
      </c>
      <c r="P1282">
        <v>130</v>
      </c>
      <c r="Q1282" t="b">
        <v>1</v>
      </c>
      <c r="R1282" t="s">
        <v>8276</v>
      </c>
      <c r="S1282" s="4">
        <f t="shared" ref="S1282:S1345" si="100">E1282*100/D1282</f>
        <v>110.91186666666667</v>
      </c>
      <c r="U1282" t="str">
        <f t="shared" si="98"/>
        <v>music</v>
      </c>
      <c r="V1282" t="str">
        <f t="shared" si="99"/>
        <v>rock</v>
      </c>
    </row>
    <row r="1283" spans="1:22" ht="60" x14ac:dyDescent="0.25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v>41483.743472222224</v>
      </c>
      <c r="K1283">
        <v>1373305836</v>
      </c>
      <c r="L1283">
        <f t="shared" ref="L1283:L1346" si="101">YEAR(N1283)</f>
        <v>2013</v>
      </c>
      <c r="M1283" t="str">
        <f t="shared" ref="M1283:M1346" si="102">TEXT(N1283, "MMM")</f>
        <v>Jul</v>
      </c>
      <c r="N1283" s="13">
        <v>41463.743472222224</v>
      </c>
      <c r="O1283" t="b">
        <v>1</v>
      </c>
      <c r="P1283">
        <v>74</v>
      </c>
      <c r="Q1283" t="b">
        <v>1</v>
      </c>
      <c r="R1283" t="s">
        <v>8276</v>
      </c>
      <c r="S1283" s="4">
        <f t="shared" si="100"/>
        <v>110.71428571428571</v>
      </c>
      <c r="U1283" t="str">
        <f t="shared" ref="U1283:U1346" si="103">LEFT(R1283, SEARCH("/",R1283,1)-1)</f>
        <v>music</v>
      </c>
      <c r="V1283" t="str">
        <f t="shared" ref="V1283:V1346" si="104">RIGHT(R1283,LEN(R1283)-SEARCH("/",R1283,SEARCH("/",R1283,1)))</f>
        <v>rock</v>
      </c>
    </row>
    <row r="1284" spans="1:22" ht="60" x14ac:dyDescent="0.25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v>41617.207638888889</v>
      </c>
      <c r="K1284">
        <v>1383909855</v>
      </c>
      <c r="L1284">
        <f t="shared" si="101"/>
        <v>2013</v>
      </c>
      <c r="M1284" t="str">
        <f t="shared" si="102"/>
        <v>Nov</v>
      </c>
      <c r="N1284" s="13">
        <v>41586.475173611114</v>
      </c>
      <c r="O1284" t="b">
        <v>1</v>
      </c>
      <c r="P1284">
        <v>274</v>
      </c>
      <c r="Q1284" t="b">
        <v>1</v>
      </c>
      <c r="R1284" t="s">
        <v>8276</v>
      </c>
      <c r="S1284" s="4">
        <f t="shared" si="100"/>
        <v>123.61333333333333</v>
      </c>
      <c r="U1284" t="str">
        <f t="shared" si="103"/>
        <v>music</v>
      </c>
      <c r="V1284" t="str">
        <f t="shared" si="104"/>
        <v>rock</v>
      </c>
    </row>
    <row r="1285" spans="1:22" ht="45" x14ac:dyDescent="0.25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v>41344.166666666664</v>
      </c>
      <c r="K1285">
        <v>1360948389</v>
      </c>
      <c r="L1285">
        <f t="shared" si="101"/>
        <v>2013</v>
      </c>
      <c r="M1285" t="str">
        <f t="shared" si="102"/>
        <v>Feb</v>
      </c>
      <c r="N1285" s="13">
        <v>41320.717465277776</v>
      </c>
      <c r="O1285" t="b">
        <v>1</v>
      </c>
      <c r="P1285">
        <v>22</v>
      </c>
      <c r="Q1285" t="b">
        <v>1</v>
      </c>
      <c r="R1285" t="s">
        <v>8276</v>
      </c>
      <c r="S1285" s="4">
        <f t="shared" si="100"/>
        <v>211.05</v>
      </c>
      <c r="U1285" t="str">
        <f t="shared" si="103"/>
        <v>music</v>
      </c>
      <c r="V1285" t="str">
        <f t="shared" si="104"/>
        <v>rock</v>
      </c>
    </row>
    <row r="1286" spans="1:22" ht="60" x14ac:dyDescent="0.25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v>42735.707638888889</v>
      </c>
      <c r="K1286">
        <v>1481175482</v>
      </c>
      <c r="L1286">
        <f t="shared" si="101"/>
        <v>2016</v>
      </c>
      <c r="M1286" t="str">
        <f t="shared" si="102"/>
        <v>Dec</v>
      </c>
      <c r="N1286" s="13">
        <v>42712.23474537037</v>
      </c>
      <c r="O1286" t="b">
        <v>0</v>
      </c>
      <c r="P1286">
        <v>31</v>
      </c>
      <c r="Q1286" t="b">
        <v>1</v>
      </c>
      <c r="R1286" t="s">
        <v>8271</v>
      </c>
      <c r="S1286" s="4">
        <f t="shared" si="100"/>
        <v>101</v>
      </c>
      <c r="U1286" t="str">
        <f t="shared" si="103"/>
        <v>theater</v>
      </c>
      <c r="V1286" t="str">
        <f t="shared" si="104"/>
        <v>plays</v>
      </c>
    </row>
    <row r="1287" spans="1:22" ht="60" x14ac:dyDescent="0.25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v>42175.583043981482</v>
      </c>
      <c r="K1287">
        <v>1433512775</v>
      </c>
      <c r="L1287">
        <f t="shared" si="101"/>
        <v>2015</v>
      </c>
      <c r="M1287" t="str">
        <f t="shared" si="102"/>
        <v>Jun</v>
      </c>
      <c r="N1287" s="13">
        <v>42160.583043981482</v>
      </c>
      <c r="O1287" t="b">
        <v>0</v>
      </c>
      <c r="P1287">
        <v>63</v>
      </c>
      <c r="Q1287" t="b">
        <v>1</v>
      </c>
      <c r="R1287" t="s">
        <v>8271</v>
      </c>
      <c r="S1287" s="4">
        <f t="shared" si="100"/>
        <v>101.65</v>
      </c>
      <c r="U1287" t="str">
        <f t="shared" si="103"/>
        <v>theater</v>
      </c>
      <c r="V1287" t="str">
        <f t="shared" si="104"/>
        <v>plays</v>
      </c>
    </row>
    <row r="1288" spans="1:22" ht="45" x14ac:dyDescent="0.25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v>42052.583333333328</v>
      </c>
      <c r="K1288">
        <v>1423041227</v>
      </c>
      <c r="L1288">
        <f t="shared" si="101"/>
        <v>2015</v>
      </c>
      <c r="M1288" t="str">
        <f t="shared" si="102"/>
        <v>Feb</v>
      </c>
      <c r="N1288" s="13">
        <v>42039.384571759263</v>
      </c>
      <c r="O1288" t="b">
        <v>0</v>
      </c>
      <c r="P1288">
        <v>20</v>
      </c>
      <c r="Q1288" t="b">
        <v>1</v>
      </c>
      <c r="R1288" t="s">
        <v>8271</v>
      </c>
      <c r="S1288" s="4">
        <f t="shared" si="100"/>
        <v>108.33333333333333</v>
      </c>
      <c r="U1288" t="str">
        <f t="shared" si="103"/>
        <v>theater</v>
      </c>
      <c r="V1288" t="str">
        <f t="shared" si="104"/>
        <v>plays</v>
      </c>
    </row>
    <row r="1289" spans="1:22" ht="90" x14ac:dyDescent="0.25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v>42167.621018518519</v>
      </c>
      <c r="K1289">
        <v>1428936856</v>
      </c>
      <c r="L1289">
        <f t="shared" si="101"/>
        <v>2015</v>
      </c>
      <c r="M1289" t="str">
        <f t="shared" si="102"/>
        <v>Apr</v>
      </c>
      <c r="N1289" s="13">
        <v>42107.621018518519</v>
      </c>
      <c r="O1289" t="b">
        <v>0</v>
      </c>
      <c r="P1289">
        <v>25</v>
      </c>
      <c r="Q1289" t="b">
        <v>1</v>
      </c>
      <c r="R1289" t="s">
        <v>8271</v>
      </c>
      <c r="S1289" s="4">
        <f t="shared" si="100"/>
        <v>242</v>
      </c>
      <c r="U1289" t="str">
        <f t="shared" si="103"/>
        <v>theater</v>
      </c>
      <c r="V1289" t="str">
        <f t="shared" si="104"/>
        <v>plays</v>
      </c>
    </row>
    <row r="1290" spans="1:22" ht="60" x14ac:dyDescent="0.25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v>42592.166666666672</v>
      </c>
      <c r="K1290">
        <v>1468122163</v>
      </c>
      <c r="L1290">
        <f t="shared" si="101"/>
        <v>2016</v>
      </c>
      <c r="M1290" t="str">
        <f t="shared" si="102"/>
        <v>Jul</v>
      </c>
      <c r="N1290" s="13">
        <v>42561.154664351852</v>
      </c>
      <c r="O1290" t="b">
        <v>0</v>
      </c>
      <c r="P1290">
        <v>61</v>
      </c>
      <c r="Q1290" t="b">
        <v>1</v>
      </c>
      <c r="R1290" t="s">
        <v>8271</v>
      </c>
      <c r="S1290" s="4">
        <f t="shared" si="100"/>
        <v>100.45</v>
      </c>
      <c r="U1290" t="str">
        <f t="shared" si="103"/>
        <v>theater</v>
      </c>
      <c r="V1290" t="str">
        <f t="shared" si="104"/>
        <v>plays</v>
      </c>
    </row>
    <row r="1291" spans="1:22" ht="45" x14ac:dyDescent="0.25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v>42739.134780092587</v>
      </c>
      <c r="K1291">
        <v>1480907645</v>
      </c>
      <c r="L1291">
        <f t="shared" si="101"/>
        <v>2016</v>
      </c>
      <c r="M1291" t="str">
        <f t="shared" si="102"/>
        <v>Dec</v>
      </c>
      <c r="N1291" s="13">
        <v>42709.134780092587</v>
      </c>
      <c r="O1291" t="b">
        <v>0</v>
      </c>
      <c r="P1291">
        <v>52</v>
      </c>
      <c r="Q1291" t="b">
        <v>1</v>
      </c>
      <c r="R1291" t="s">
        <v>8271</v>
      </c>
      <c r="S1291" s="4">
        <f t="shared" si="100"/>
        <v>125.06666666666666</v>
      </c>
      <c r="U1291" t="str">
        <f t="shared" si="103"/>
        <v>theater</v>
      </c>
      <c r="V1291" t="str">
        <f t="shared" si="104"/>
        <v>plays</v>
      </c>
    </row>
    <row r="1292" spans="1:22" ht="30" x14ac:dyDescent="0.25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v>42117.290972222225</v>
      </c>
      <c r="K1292">
        <v>1427121931</v>
      </c>
      <c r="L1292">
        <f t="shared" si="101"/>
        <v>2015</v>
      </c>
      <c r="M1292" t="str">
        <f t="shared" si="102"/>
        <v>Mar</v>
      </c>
      <c r="N1292" s="13">
        <v>42086.614942129629</v>
      </c>
      <c r="O1292" t="b">
        <v>0</v>
      </c>
      <c r="P1292">
        <v>86</v>
      </c>
      <c r="Q1292" t="b">
        <v>1</v>
      </c>
      <c r="R1292" t="s">
        <v>8271</v>
      </c>
      <c r="S1292" s="4">
        <f t="shared" si="100"/>
        <v>108.57142857142857</v>
      </c>
      <c r="U1292" t="str">
        <f t="shared" si="103"/>
        <v>theater</v>
      </c>
      <c r="V1292" t="str">
        <f t="shared" si="104"/>
        <v>plays</v>
      </c>
    </row>
    <row r="1293" spans="1:22" ht="60" x14ac:dyDescent="0.25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v>42101.291666666672</v>
      </c>
      <c r="K1293">
        <v>1425224391</v>
      </c>
      <c r="L1293">
        <f t="shared" si="101"/>
        <v>2015</v>
      </c>
      <c r="M1293" t="str">
        <f t="shared" si="102"/>
        <v>Mar</v>
      </c>
      <c r="N1293" s="13">
        <v>42064.652673611112</v>
      </c>
      <c r="O1293" t="b">
        <v>0</v>
      </c>
      <c r="P1293">
        <v>42</v>
      </c>
      <c r="Q1293" t="b">
        <v>1</v>
      </c>
      <c r="R1293" t="s">
        <v>8271</v>
      </c>
      <c r="S1293" s="4">
        <f t="shared" si="100"/>
        <v>145.69999999999999</v>
      </c>
      <c r="U1293" t="str">
        <f t="shared" si="103"/>
        <v>theater</v>
      </c>
      <c r="V1293" t="str">
        <f t="shared" si="104"/>
        <v>plays</v>
      </c>
    </row>
    <row r="1294" spans="1:22" ht="60" x14ac:dyDescent="0.25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v>42283.957638888889</v>
      </c>
      <c r="K1294">
        <v>1441822828</v>
      </c>
      <c r="L1294">
        <f t="shared" si="101"/>
        <v>2015</v>
      </c>
      <c r="M1294" t="str">
        <f t="shared" si="102"/>
        <v>Sep</v>
      </c>
      <c r="N1294" s="13">
        <v>42256.764212962968</v>
      </c>
      <c r="O1294" t="b">
        <v>0</v>
      </c>
      <c r="P1294">
        <v>52</v>
      </c>
      <c r="Q1294" t="b">
        <v>1</v>
      </c>
      <c r="R1294" t="s">
        <v>8271</v>
      </c>
      <c r="S1294" s="4">
        <f t="shared" si="100"/>
        <v>110</v>
      </c>
      <c r="U1294" t="str">
        <f t="shared" si="103"/>
        <v>theater</v>
      </c>
      <c r="V1294" t="str">
        <f t="shared" si="104"/>
        <v>plays</v>
      </c>
    </row>
    <row r="1295" spans="1:22" ht="60" x14ac:dyDescent="0.25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v>42322.742719907401</v>
      </c>
      <c r="K1295">
        <v>1444927771</v>
      </c>
      <c r="L1295">
        <f t="shared" si="101"/>
        <v>2015</v>
      </c>
      <c r="M1295" t="str">
        <f t="shared" si="102"/>
        <v>Oct</v>
      </c>
      <c r="N1295" s="13">
        <v>42292.701053240744</v>
      </c>
      <c r="O1295" t="b">
        <v>0</v>
      </c>
      <c r="P1295">
        <v>120</v>
      </c>
      <c r="Q1295" t="b">
        <v>1</v>
      </c>
      <c r="R1295" t="s">
        <v>8271</v>
      </c>
      <c r="S1295" s="4">
        <f t="shared" si="100"/>
        <v>102.23333333333333</v>
      </c>
      <c r="U1295" t="str">
        <f t="shared" si="103"/>
        <v>theater</v>
      </c>
      <c r="V1295" t="str">
        <f t="shared" si="104"/>
        <v>plays</v>
      </c>
    </row>
    <row r="1296" spans="1:22" ht="60" x14ac:dyDescent="0.25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v>42296.458333333328</v>
      </c>
      <c r="K1296">
        <v>1443696797</v>
      </c>
      <c r="L1296">
        <f t="shared" si="101"/>
        <v>2015</v>
      </c>
      <c r="M1296" t="str">
        <f t="shared" si="102"/>
        <v>Oct</v>
      </c>
      <c r="N1296" s="13">
        <v>42278.453668981485</v>
      </c>
      <c r="O1296" t="b">
        <v>0</v>
      </c>
      <c r="P1296">
        <v>22</v>
      </c>
      <c r="Q1296" t="b">
        <v>1</v>
      </c>
      <c r="R1296" t="s">
        <v>8271</v>
      </c>
      <c r="S1296" s="4">
        <f t="shared" si="100"/>
        <v>122</v>
      </c>
      <c r="U1296" t="str">
        <f t="shared" si="103"/>
        <v>theater</v>
      </c>
      <c r="V1296" t="str">
        <f t="shared" si="104"/>
        <v>plays</v>
      </c>
    </row>
    <row r="1297" spans="1:22" ht="60" x14ac:dyDescent="0.25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v>42214.708333333328</v>
      </c>
      <c r="K1297">
        <v>1435585497</v>
      </c>
      <c r="L1297">
        <f t="shared" si="101"/>
        <v>2015</v>
      </c>
      <c r="M1297" t="str">
        <f t="shared" si="102"/>
        <v>Jun</v>
      </c>
      <c r="N1297" s="13">
        <v>42184.572881944448</v>
      </c>
      <c r="O1297" t="b">
        <v>0</v>
      </c>
      <c r="P1297">
        <v>64</v>
      </c>
      <c r="Q1297" t="b">
        <v>1</v>
      </c>
      <c r="R1297" t="s">
        <v>8271</v>
      </c>
      <c r="S1297" s="4">
        <f t="shared" si="100"/>
        <v>101.96</v>
      </c>
      <c r="U1297" t="str">
        <f t="shared" si="103"/>
        <v>theater</v>
      </c>
      <c r="V1297" t="str">
        <f t="shared" si="104"/>
        <v>plays</v>
      </c>
    </row>
    <row r="1298" spans="1:22" ht="60" x14ac:dyDescent="0.25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v>42443.008946759262</v>
      </c>
      <c r="K1298">
        <v>1456189973</v>
      </c>
      <c r="L1298">
        <f t="shared" si="101"/>
        <v>2016</v>
      </c>
      <c r="M1298" t="str">
        <f t="shared" si="102"/>
        <v>Feb</v>
      </c>
      <c r="N1298" s="13">
        <v>42423.050613425927</v>
      </c>
      <c r="O1298" t="b">
        <v>0</v>
      </c>
      <c r="P1298">
        <v>23</v>
      </c>
      <c r="Q1298" t="b">
        <v>1</v>
      </c>
      <c r="R1298" t="s">
        <v>8271</v>
      </c>
      <c r="S1298" s="4">
        <f t="shared" si="100"/>
        <v>141.1764705882353</v>
      </c>
      <c r="U1298" t="str">
        <f t="shared" si="103"/>
        <v>theater</v>
      </c>
      <c r="V1298" t="str">
        <f t="shared" si="104"/>
        <v>plays</v>
      </c>
    </row>
    <row r="1299" spans="1:22" ht="60" x14ac:dyDescent="0.25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v>42491.747199074074</v>
      </c>
      <c r="K1299">
        <v>1459533358</v>
      </c>
      <c r="L1299">
        <f t="shared" si="101"/>
        <v>2016</v>
      </c>
      <c r="M1299" t="str">
        <f t="shared" si="102"/>
        <v>Apr</v>
      </c>
      <c r="N1299" s="13">
        <v>42461.747199074074</v>
      </c>
      <c r="O1299" t="b">
        <v>0</v>
      </c>
      <c r="P1299">
        <v>238</v>
      </c>
      <c r="Q1299" t="b">
        <v>1</v>
      </c>
      <c r="R1299" t="s">
        <v>8271</v>
      </c>
      <c r="S1299" s="4">
        <f t="shared" si="100"/>
        <v>109.52500000000001</v>
      </c>
      <c r="U1299" t="str">
        <f t="shared" si="103"/>
        <v>theater</v>
      </c>
      <c r="V1299" t="str">
        <f t="shared" si="104"/>
        <v>plays</v>
      </c>
    </row>
    <row r="1300" spans="1:22" ht="60" x14ac:dyDescent="0.25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v>42488.680925925932</v>
      </c>
      <c r="K1300">
        <v>1459268432</v>
      </c>
      <c r="L1300">
        <f t="shared" si="101"/>
        <v>2016</v>
      </c>
      <c r="M1300" t="str">
        <f t="shared" si="102"/>
        <v>Mar</v>
      </c>
      <c r="N1300" s="13">
        <v>42458.680925925932</v>
      </c>
      <c r="O1300" t="b">
        <v>0</v>
      </c>
      <c r="P1300">
        <v>33</v>
      </c>
      <c r="Q1300" t="b">
        <v>1</v>
      </c>
      <c r="R1300" t="s">
        <v>8271</v>
      </c>
      <c r="S1300" s="4">
        <f t="shared" si="100"/>
        <v>104.65</v>
      </c>
      <c r="U1300" t="str">
        <f t="shared" si="103"/>
        <v>theater</v>
      </c>
      <c r="V1300" t="str">
        <f t="shared" si="104"/>
        <v>plays</v>
      </c>
    </row>
    <row r="1301" spans="1:22" ht="45" x14ac:dyDescent="0.25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v>42199.814340277779</v>
      </c>
      <c r="K1301">
        <v>1434310359</v>
      </c>
      <c r="L1301">
        <f t="shared" si="101"/>
        <v>2015</v>
      </c>
      <c r="M1301" t="str">
        <f t="shared" si="102"/>
        <v>Jun</v>
      </c>
      <c r="N1301" s="13">
        <v>42169.814340277779</v>
      </c>
      <c r="O1301" t="b">
        <v>0</v>
      </c>
      <c r="P1301">
        <v>32</v>
      </c>
      <c r="Q1301" t="b">
        <v>1</v>
      </c>
      <c r="R1301" t="s">
        <v>8271</v>
      </c>
      <c r="S1301" s="4">
        <f t="shared" si="100"/>
        <v>124</v>
      </c>
      <c r="U1301" t="str">
        <f t="shared" si="103"/>
        <v>theater</v>
      </c>
      <c r="V1301" t="str">
        <f t="shared" si="104"/>
        <v>plays</v>
      </c>
    </row>
    <row r="1302" spans="1:22" ht="60" x14ac:dyDescent="0.25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v>42522.789583333331</v>
      </c>
      <c r="K1302">
        <v>1461427938</v>
      </c>
      <c r="L1302">
        <f t="shared" si="101"/>
        <v>2016</v>
      </c>
      <c r="M1302" t="str">
        <f t="shared" si="102"/>
        <v>Apr</v>
      </c>
      <c r="N1302" s="13">
        <v>42483.675208333334</v>
      </c>
      <c r="O1302" t="b">
        <v>0</v>
      </c>
      <c r="P1302">
        <v>24</v>
      </c>
      <c r="Q1302" t="b">
        <v>1</v>
      </c>
      <c r="R1302" t="s">
        <v>8271</v>
      </c>
      <c r="S1302" s="4">
        <f t="shared" si="100"/>
        <v>135</v>
      </c>
      <c r="U1302" t="str">
        <f t="shared" si="103"/>
        <v>theater</v>
      </c>
      <c r="V1302" t="str">
        <f t="shared" si="104"/>
        <v>plays</v>
      </c>
    </row>
    <row r="1303" spans="1:22" ht="60" x14ac:dyDescent="0.25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v>42206.125</v>
      </c>
      <c r="K1303">
        <v>1436551178</v>
      </c>
      <c r="L1303">
        <f t="shared" si="101"/>
        <v>2015</v>
      </c>
      <c r="M1303" t="str">
        <f t="shared" si="102"/>
        <v>Jul</v>
      </c>
      <c r="N1303" s="13">
        <v>42195.749745370369</v>
      </c>
      <c r="O1303" t="b">
        <v>0</v>
      </c>
      <c r="P1303">
        <v>29</v>
      </c>
      <c r="Q1303" t="b">
        <v>1</v>
      </c>
      <c r="R1303" t="s">
        <v>8271</v>
      </c>
      <c r="S1303" s="4">
        <f t="shared" si="100"/>
        <v>102.75</v>
      </c>
      <c r="U1303" t="str">
        <f t="shared" si="103"/>
        <v>theater</v>
      </c>
      <c r="V1303" t="str">
        <f t="shared" si="104"/>
        <v>plays</v>
      </c>
    </row>
    <row r="1304" spans="1:22" ht="45" x14ac:dyDescent="0.25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v>42705.099664351852</v>
      </c>
      <c r="K1304">
        <v>1477963411</v>
      </c>
      <c r="L1304">
        <f t="shared" si="101"/>
        <v>2016</v>
      </c>
      <c r="M1304" t="str">
        <f t="shared" si="102"/>
        <v>Nov</v>
      </c>
      <c r="N1304" s="13">
        <v>42675.057997685188</v>
      </c>
      <c r="O1304" t="b">
        <v>0</v>
      </c>
      <c r="P1304">
        <v>50</v>
      </c>
      <c r="Q1304" t="b">
        <v>1</v>
      </c>
      <c r="R1304" t="s">
        <v>8271</v>
      </c>
      <c r="S1304" s="4">
        <f t="shared" si="100"/>
        <v>100</v>
      </c>
      <c r="U1304" t="str">
        <f t="shared" si="103"/>
        <v>theater</v>
      </c>
      <c r="V1304" t="str">
        <f t="shared" si="104"/>
        <v>plays</v>
      </c>
    </row>
    <row r="1305" spans="1:22" ht="30" x14ac:dyDescent="0.25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v>42582.458333333328</v>
      </c>
      <c r="K1305">
        <v>1468578920</v>
      </c>
      <c r="L1305">
        <f t="shared" si="101"/>
        <v>2016</v>
      </c>
      <c r="M1305" t="str">
        <f t="shared" si="102"/>
        <v>Jul</v>
      </c>
      <c r="N1305" s="13">
        <v>42566.441203703704</v>
      </c>
      <c r="O1305" t="b">
        <v>0</v>
      </c>
      <c r="P1305">
        <v>108</v>
      </c>
      <c r="Q1305" t="b">
        <v>1</v>
      </c>
      <c r="R1305" t="s">
        <v>8271</v>
      </c>
      <c r="S1305" s="4">
        <f t="shared" si="100"/>
        <v>130.26085714285713</v>
      </c>
      <c r="U1305" t="str">
        <f t="shared" si="103"/>
        <v>theater</v>
      </c>
      <c r="V1305" t="str">
        <f t="shared" si="104"/>
        <v>plays</v>
      </c>
    </row>
    <row r="1306" spans="1:22" ht="45" x14ac:dyDescent="0.25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v>42807.152835648143</v>
      </c>
      <c r="K1306">
        <v>1484196005</v>
      </c>
      <c r="L1306">
        <f t="shared" si="101"/>
        <v>2017</v>
      </c>
      <c r="M1306" t="str">
        <f t="shared" si="102"/>
        <v>Jan</v>
      </c>
      <c r="N1306" s="13">
        <v>42747.194502314815</v>
      </c>
      <c r="O1306" t="b">
        <v>0</v>
      </c>
      <c r="P1306">
        <v>104</v>
      </c>
      <c r="Q1306" t="b">
        <v>0</v>
      </c>
      <c r="R1306" t="s">
        <v>8273</v>
      </c>
      <c r="S1306" s="4">
        <f t="shared" si="100"/>
        <v>39.627499999999998</v>
      </c>
      <c r="U1306" t="str">
        <f t="shared" si="103"/>
        <v>technology</v>
      </c>
      <c r="V1306" t="str">
        <f t="shared" si="104"/>
        <v>wearables</v>
      </c>
    </row>
    <row r="1307" spans="1:22" ht="60" x14ac:dyDescent="0.25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v>42572.729166666672</v>
      </c>
      <c r="K1307">
        <v>1466611108</v>
      </c>
      <c r="L1307">
        <f t="shared" si="101"/>
        <v>2016</v>
      </c>
      <c r="M1307" t="str">
        <f t="shared" si="102"/>
        <v>Jun</v>
      </c>
      <c r="N1307" s="13">
        <v>42543.665601851855</v>
      </c>
      <c r="O1307" t="b">
        <v>0</v>
      </c>
      <c r="P1307">
        <v>86</v>
      </c>
      <c r="Q1307" t="b">
        <v>0</v>
      </c>
      <c r="R1307" t="s">
        <v>8273</v>
      </c>
      <c r="S1307" s="4">
        <f t="shared" si="100"/>
        <v>25.976666666666667</v>
      </c>
      <c r="U1307" t="str">
        <f t="shared" si="103"/>
        <v>technology</v>
      </c>
      <c r="V1307" t="str">
        <f t="shared" si="104"/>
        <v>wearables</v>
      </c>
    </row>
    <row r="1308" spans="1:22" ht="60" x14ac:dyDescent="0.25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v>41977.457569444443</v>
      </c>
      <c r="K1308">
        <v>1415098734</v>
      </c>
      <c r="L1308">
        <f t="shared" si="101"/>
        <v>2014</v>
      </c>
      <c r="M1308" t="str">
        <f t="shared" si="102"/>
        <v>Nov</v>
      </c>
      <c r="N1308" s="13">
        <v>41947.457569444443</v>
      </c>
      <c r="O1308" t="b">
        <v>0</v>
      </c>
      <c r="P1308">
        <v>356</v>
      </c>
      <c r="Q1308" t="b">
        <v>0</v>
      </c>
      <c r="R1308" t="s">
        <v>8273</v>
      </c>
      <c r="S1308" s="4">
        <f t="shared" si="100"/>
        <v>65.24636363636364</v>
      </c>
      <c r="U1308" t="str">
        <f t="shared" si="103"/>
        <v>technology</v>
      </c>
      <c r="V1308" t="str">
        <f t="shared" si="104"/>
        <v>wearables</v>
      </c>
    </row>
    <row r="1309" spans="1:22" ht="30" x14ac:dyDescent="0.25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v>42417.503229166665</v>
      </c>
      <c r="K1309">
        <v>1453118679</v>
      </c>
      <c r="L1309">
        <f t="shared" si="101"/>
        <v>2016</v>
      </c>
      <c r="M1309" t="str">
        <f t="shared" si="102"/>
        <v>Jan</v>
      </c>
      <c r="N1309" s="13">
        <v>42387.503229166665</v>
      </c>
      <c r="O1309" t="b">
        <v>0</v>
      </c>
      <c r="P1309">
        <v>45</v>
      </c>
      <c r="Q1309" t="b">
        <v>0</v>
      </c>
      <c r="R1309" t="s">
        <v>8273</v>
      </c>
      <c r="S1309" s="4">
        <f t="shared" si="100"/>
        <v>11.513999999999999</v>
      </c>
      <c r="U1309" t="str">
        <f t="shared" si="103"/>
        <v>technology</v>
      </c>
      <c r="V1309" t="str">
        <f t="shared" si="104"/>
        <v>wearables</v>
      </c>
    </row>
    <row r="1310" spans="1:22" ht="30" x14ac:dyDescent="0.25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v>42651.613564814819</v>
      </c>
      <c r="K1310">
        <v>1472481812</v>
      </c>
      <c r="L1310">
        <f t="shared" si="101"/>
        <v>2016</v>
      </c>
      <c r="M1310" t="str">
        <f t="shared" si="102"/>
        <v>Aug</v>
      </c>
      <c r="N1310" s="13">
        <v>42611.613564814819</v>
      </c>
      <c r="O1310" t="b">
        <v>0</v>
      </c>
      <c r="P1310">
        <v>38</v>
      </c>
      <c r="Q1310" t="b">
        <v>0</v>
      </c>
      <c r="R1310" t="s">
        <v>8273</v>
      </c>
      <c r="S1310" s="4">
        <f t="shared" si="100"/>
        <v>11.36</v>
      </c>
      <c r="U1310" t="str">
        <f t="shared" si="103"/>
        <v>technology</v>
      </c>
      <c r="V1310" t="str">
        <f t="shared" si="104"/>
        <v>wearables</v>
      </c>
    </row>
    <row r="1311" spans="1:22" ht="45" x14ac:dyDescent="0.25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v>42292.882731481484</v>
      </c>
      <c r="K1311">
        <v>1441919468</v>
      </c>
      <c r="L1311">
        <f t="shared" si="101"/>
        <v>2015</v>
      </c>
      <c r="M1311" t="str">
        <f t="shared" si="102"/>
        <v>Sep</v>
      </c>
      <c r="N1311" s="13">
        <v>42257.882731481484</v>
      </c>
      <c r="O1311" t="b">
        <v>0</v>
      </c>
      <c r="P1311">
        <v>35</v>
      </c>
      <c r="Q1311" t="b">
        <v>0</v>
      </c>
      <c r="R1311" t="s">
        <v>8273</v>
      </c>
      <c r="S1311" s="4">
        <f t="shared" si="100"/>
        <v>111.99130434782609</v>
      </c>
      <c r="U1311" t="str">
        <f t="shared" si="103"/>
        <v>technology</v>
      </c>
      <c r="V1311" t="str">
        <f t="shared" si="104"/>
        <v>wearables</v>
      </c>
    </row>
    <row r="1312" spans="1:22" ht="45" x14ac:dyDescent="0.25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v>42601.667245370365</v>
      </c>
      <c r="K1312">
        <v>1467734450</v>
      </c>
      <c r="L1312">
        <f t="shared" si="101"/>
        <v>2016</v>
      </c>
      <c r="M1312" t="str">
        <f t="shared" si="102"/>
        <v>Jul</v>
      </c>
      <c r="N1312" s="13">
        <v>42556.667245370365</v>
      </c>
      <c r="O1312" t="b">
        <v>0</v>
      </c>
      <c r="P1312">
        <v>24</v>
      </c>
      <c r="Q1312" t="b">
        <v>0</v>
      </c>
      <c r="R1312" t="s">
        <v>8273</v>
      </c>
      <c r="S1312" s="4">
        <f t="shared" si="100"/>
        <v>15.5</v>
      </c>
      <c r="U1312" t="str">
        <f t="shared" si="103"/>
        <v>technology</v>
      </c>
      <c r="V1312" t="str">
        <f t="shared" si="104"/>
        <v>wearables</v>
      </c>
    </row>
    <row r="1313" spans="1:22" ht="60" x14ac:dyDescent="0.25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v>42704.843969907408</v>
      </c>
      <c r="K1313">
        <v>1477509319</v>
      </c>
      <c r="L1313">
        <f t="shared" si="101"/>
        <v>2016</v>
      </c>
      <c r="M1313" t="str">
        <f t="shared" si="102"/>
        <v>Oct</v>
      </c>
      <c r="N1313" s="13">
        <v>42669.802303240736</v>
      </c>
      <c r="O1313" t="b">
        <v>0</v>
      </c>
      <c r="P1313">
        <v>100</v>
      </c>
      <c r="Q1313" t="b">
        <v>0</v>
      </c>
      <c r="R1313" t="s">
        <v>8273</v>
      </c>
      <c r="S1313" s="4">
        <f t="shared" si="100"/>
        <v>32.027999999999999</v>
      </c>
      <c r="U1313" t="str">
        <f t="shared" si="103"/>
        <v>technology</v>
      </c>
      <c r="V1313" t="str">
        <f t="shared" si="104"/>
        <v>wearables</v>
      </c>
    </row>
    <row r="1314" spans="1:22" ht="45" x14ac:dyDescent="0.25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v>42112.702800925923</v>
      </c>
      <c r="K1314">
        <v>1426783922</v>
      </c>
      <c r="L1314">
        <f t="shared" si="101"/>
        <v>2015</v>
      </c>
      <c r="M1314" t="str">
        <f t="shared" si="102"/>
        <v>Mar</v>
      </c>
      <c r="N1314" s="13">
        <v>42082.702800925923</v>
      </c>
      <c r="O1314" t="b">
        <v>0</v>
      </c>
      <c r="P1314">
        <v>1</v>
      </c>
      <c r="Q1314" t="b">
        <v>0</v>
      </c>
      <c r="R1314" t="s">
        <v>8273</v>
      </c>
      <c r="S1314" s="4">
        <f t="shared" si="100"/>
        <v>0.60869565217391308</v>
      </c>
      <c r="U1314" t="str">
        <f t="shared" si="103"/>
        <v>technology</v>
      </c>
      <c r="V1314" t="str">
        <f t="shared" si="104"/>
        <v>wearables</v>
      </c>
    </row>
    <row r="1315" spans="1:22" ht="60" x14ac:dyDescent="0.25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v>42432.709652777776</v>
      </c>
      <c r="K1315">
        <v>1454432514</v>
      </c>
      <c r="L1315">
        <f t="shared" si="101"/>
        <v>2016</v>
      </c>
      <c r="M1315" t="str">
        <f t="shared" si="102"/>
        <v>Feb</v>
      </c>
      <c r="N1315" s="13">
        <v>42402.709652777776</v>
      </c>
      <c r="O1315" t="b">
        <v>0</v>
      </c>
      <c r="P1315">
        <v>122</v>
      </c>
      <c r="Q1315" t="b">
        <v>0</v>
      </c>
      <c r="R1315" t="s">
        <v>8273</v>
      </c>
      <c r="S1315" s="4">
        <f t="shared" si="100"/>
        <v>31.114999999999998</v>
      </c>
      <c r="U1315" t="str">
        <f t="shared" si="103"/>
        <v>technology</v>
      </c>
      <c r="V1315" t="str">
        <f t="shared" si="104"/>
        <v>wearables</v>
      </c>
    </row>
    <row r="1316" spans="1:22" ht="60" x14ac:dyDescent="0.25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v>42664.669675925921</v>
      </c>
      <c r="K1316">
        <v>1471881860</v>
      </c>
      <c r="L1316">
        <f t="shared" si="101"/>
        <v>2016</v>
      </c>
      <c r="M1316" t="str">
        <f t="shared" si="102"/>
        <v>Aug</v>
      </c>
      <c r="N1316" s="13">
        <v>42604.669675925921</v>
      </c>
      <c r="O1316" t="b">
        <v>0</v>
      </c>
      <c r="P1316">
        <v>11</v>
      </c>
      <c r="Q1316" t="b">
        <v>0</v>
      </c>
      <c r="R1316" t="s">
        <v>8273</v>
      </c>
      <c r="S1316" s="4">
        <f t="shared" si="100"/>
        <v>1.1266666666666667</v>
      </c>
      <c r="U1316" t="str">
        <f t="shared" si="103"/>
        <v>technology</v>
      </c>
      <c r="V1316" t="str">
        <f t="shared" si="104"/>
        <v>wearables</v>
      </c>
    </row>
    <row r="1317" spans="1:22" ht="30" x14ac:dyDescent="0.25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v>42314.041666666672</v>
      </c>
      <c r="K1317">
        <v>1443700648</v>
      </c>
      <c r="L1317">
        <f t="shared" si="101"/>
        <v>2015</v>
      </c>
      <c r="M1317" t="str">
        <f t="shared" si="102"/>
        <v>Oct</v>
      </c>
      <c r="N1317" s="13">
        <v>42278.498240740737</v>
      </c>
      <c r="O1317" t="b">
        <v>0</v>
      </c>
      <c r="P1317">
        <v>248</v>
      </c>
      <c r="Q1317" t="b">
        <v>0</v>
      </c>
      <c r="R1317" t="s">
        <v>8273</v>
      </c>
      <c r="S1317" s="4">
        <f t="shared" si="100"/>
        <v>40.404000000000003</v>
      </c>
      <c r="U1317" t="str">
        <f t="shared" si="103"/>
        <v>technology</v>
      </c>
      <c r="V1317" t="str">
        <f t="shared" si="104"/>
        <v>wearables</v>
      </c>
    </row>
    <row r="1318" spans="1:22" ht="45" x14ac:dyDescent="0.25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v>42428.961909722217</v>
      </c>
      <c r="K1318">
        <v>1453676709</v>
      </c>
      <c r="L1318">
        <f t="shared" si="101"/>
        <v>2016</v>
      </c>
      <c r="M1318" t="str">
        <f t="shared" si="102"/>
        <v>Jan</v>
      </c>
      <c r="N1318" s="13">
        <v>42393.961909722217</v>
      </c>
      <c r="O1318" t="b">
        <v>0</v>
      </c>
      <c r="P1318">
        <v>1</v>
      </c>
      <c r="Q1318" t="b">
        <v>0</v>
      </c>
      <c r="R1318" t="s">
        <v>8273</v>
      </c>
      <c r="S1318" s="4">
        <f t="shared" si="100"/>
        <v>1.3333333333333333E-3</v>
      </c>
      <c r="U1318" t="str">
        <f t="shared" si="103"/>
        <v>technology</v>
      </c>
      <c r="V1318" t="str">
        <f t="shared" si="104"/>
        <v>wearables</v>
      </c>
    </row>
    <row r="1319" spans="1:22" ht="60" x14ac:dyDescent="0.25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v>42572.583333333328</v>
      </c>
      <c r="K1319">
        <v>1464586746</v>
      </c>
      <c r="L1319">
        <f t="shared" si="101"/>
        <v>2016</v>
      </c>
      <c r="M1319" t="str">
        <f t="shared" si="102"/>
        <v>May</v>
      </c>
      <c r="N1319" s="13">
        <v>42520.235486111109</v>
      </c>
      <c r="O1319" t="b">
        <v>0</v>
      </c>
      <c r="P1319">
        <v>19</v>
      </c>
      <c r="Q1319" t="b">
        <v>0</v>
      </c>
      <c r="R1319" t="s">
        <v>8273</v>
      </c>
      <c r="S1319" s="4">
        <f t="shared" si="100"/>
        <v>5.7335000000000003</v>
      </c>
      <c r="U1319" t="str">
        <f t="shared" si="103"/>
        <v>technology</v>
      </c>
      <c r="V1319" t="str">
        <f t="shared" si="104"/>
        <v>wearables</v>
      </c>
    </row>
    <row r="1320" spans="1:22" ht="45" x14ac:dyDescent="0.25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v>42015.043657407412</v>
      </c>
      <c r="K1320">
        <v>1418346172</v>
      </c>
      <c r="L1320">
        <f t="shared" si="101"/>
        <v>2014</v>
      </c>
      <c r="M1320" t="str">
        <f t="shared" si="102"/>
        <v>Dec</v>
      </c>
      <c r="N1320" s="13">
        <v>41985.043657407412</v>
      </c>
      <c r="O1320" t="b">
        <v>0</v>
      </c>
      <c r="P1320">
        <v>135</v>
      </c>
      <c r="Q1320" t="b">
        <v>0</v>
      </c>
      <c r="R1320" t="s">
        <v>8273</v>
      </c>
      <c r="S1320" s="4">
        <f t="shared" si="100"/>
        <v>15.324999999999999</v>
      </c>
      <c r="U1320" t="str">
        <f t="shared" si="103"/>
        <v>technology</v>
      </c>
      <c r="V1320" t="str">
        <f t="shared" si="104"/>
        <v>wearables</v>
      </c>
    </row>
    <row r="1321" spans="1:22" ht="60" x14ac:dyDescent="0.25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v>41831.666666666664</v>
      </c>
      <c r="K1321">
        <v>1403810965</v>
      </c>
      <c r="L1321">
        <f t="shared" si="101"/>
        <v>2014</v>
      </c>
      <c r="M1321" t="str">
        <f t="shared" si="102"/>
        <v>Jun</v>
      </c>
      <c r="N1321" s="13">
        <v>41816.812094907407</v>
      </c>
      <c r="O1321" t="b">
        <v>0</v>
      </c>
      <c r="P1321">
        <v>9</v>
      </c>
      <c r="Q1321" t="b">
        <v>0</v>
      </c>
      <c r="R1321" t="s">
        <v>8273</v>
      </c>
      <c r="S1321" s="4">
        <f t="shared" si="100"/>
        <v>15.103448275862069</v>
      </c>
      <c r="U1321" t="str">
        <f t="shared" si="103"/>
        <v>technology</v>
      </c>
      <c r="V1321" t="str">
        <f t="shared" si="104"/>
        <v>wearables</v>
      </c>
    </row>
    <row r="1322" spans="1:22" ht="60" x14ac:dyDescent="0.25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v>42734.958333333328</v>
      </c>
      <c r="K1322">
        <v>1480610046</v>
      </c>
      <c r="L1322">
        <f t="shared" si="101"/>
        <v>2016</v>
      </c>
      <c r="M1322" t="str">
        <f t="shared" si="102"/>
        <v>Dec</v>
      </c>
      <c r="N1322" s="13">
        <v>42705.690347222218</v>
      </c>
      <c r="O1322" t="b">
        <v>0</v>
      </c>
      <c r="P1322">
        <v>3</v>
      </c>
      <c r="Q1322" t="b">
        <v>0</v>
      </c>
      <c r="R1322" t="s">
        <v>8273</v>
      </c>
      <c r="S1322" s="4">
        <f t="shared" si="100"/>
        <v>0.503</v>
      </c>
      <c r="U1322" t="str">
        <f t="shared" si="103"/>
        <v>technology</v>
      </c>
      <c r="V1322" t="str">
        <f t="shared" si="104"/>
        <v>wearables</v>
      </c>
    </row>
    <row r="1323" spans="1:22" ht="60" x14ac:dyDescent="0.25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v>42727.74927083333</v>
      </c>
      <c r="K1323">
        <v>1479923937</v>
      </c>
      <c r="L1323">
        <f t="shared" si="101"/>
        <v>2016</v>
      </c>
      <c r="M1323" t="str">
        <f t="shared" si="102"/>
        <v>Nov</v>
      </c>
      <c r="N1323" s="13">
        <v>42697.74927083333</v>
      </c>
      <c r="O1323" t="b">
        <v>0</v>
      </c>
      <c r="P1323">
        <v>7</v>
      </c>
      <c r="Q1323" t="b">
        <v>0</v>
      </c>
      <c r="R1323" t="s">
        <v>8273</v>
      </c>
      <c r="S1323" s="4">
        <f t="shared" si="100"/>
        <v>1.3028138528138529</v>
      </c>
      <c r="U1323" t="str">
        <f t="shared" si="103"/>
        <v>technology</v>
      </c>
      <c r="V1323" t="str">
        <f t="shared" si="104"/>
        <v>wearables</v>
      </c>
    </row>
    <row r="1324" spans="1:22" ht="60" x14ac:dyDescent="0.25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v>42145.656539351854</v>
      </c>
      <c r="K1324">
        <v>1429631125</v>
      </c>
      <c r="L1324">
        <f t="shared" si="101"/>
        <v>2015</v>
      </c>
      <c r="M1324" t="str">
        <f t="shared" si="102"/>
        <v>Apr</v>
      </c>
      <c r="N1324" s="13">
        <v>42115.656539351854</v>
      </c>
      <c r="O1324" t="b">
        <v>0</v>
      </c>
      <c r="P1324">
        <v>4</v>
      </c>
      <c r="Q1324" t="b">
        <v>0</v>
      </c>
      <c r="R1324" t="s">
        <v>8273</v>
      </c>
      <c r="S1324" s="4">
        <f t="shared" si="100"/>
        <v>0.30285714285714288</v>
      </c>
      <c r="U1324" t="str">
        <f t="shared" si="103"/>
        <v>technology</v>
      </c>
      <c r="V1324" t="str">
        <f t="shared" si="104"/>
        <v>wearables</v>
      </c>
    </row>
    <row r="1325" spans="1:22" ht="60" x14ac:dyDescent="0.25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v>42486.288194444445</v>
      </c>
      <c r="K1325">
        <v>1458665146</v>
      </c>
      <c r="L1325">
        <f t="shared" si="101"/>
        <v>2016</v>
      </c>
      <c r="M1325" t="str">
        <f t="shared" si="102"/>
        <v>Mar</v>
      </c>
      <c r="N1325" s="13">
        <v>42451.698449074072</v>
      </c>
      <c r="O1325" t="b">
        <v>0</v>
      </c>
      <c r="P1325">
        <v>44</v>
      </c>
      <c r="Q1325" t="b">
        <v>0</v>
      </c>
      <c r="R1325" t="s">
        <v>8273</v>
      </c>
      <c r="S1325" s="4">
        <f t="shared" si="100"/>
        <v>8.8800000000000008</v>
      </c>
      <c r="U1325" t="str">
        <f t="shared" si="103"/>
        <v>technology</v>
      </c>
      <c r="V1325" t="str">
        <f t="shared" si="104"/>
        <v>wearables</v>
      </c>
    </row>
    <row r="1326" spans="1:22" ht="60" x14ac:dyDescent="0.25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v>42656.633703703701</v>
      </c>
      <c r="K1326">
        <v>1473779552</v>
      </c>
      <c r="L1326">
        <f t="shared" si="101"/>
        <v>2016</v>
      </c>
      <c r="M1326" t="str">
        <f t="shared" si="102"/>
        <v>Sep</v>
      </c>
      <c r="N1326" s="13">
        <v>42626.633703703701</v>
      </c>
      <c r="O1326" t="b">
        <v>0</v>
      </c>
      <c r="P1326">
        <v>90</v>
      </c>
      <c r="Q1326" t="b">
        <v>0</v>
      </c>
      <c r="R1326" t="s">
        <v>8273</v>
      </c>
      <c r="S1326" s="4">
        <f t="shared" si="100"/>
        <v>9.84</v>
      </c>
      <c r="U1326" t="str">
        <f t="shared" si="103"/>
        <v>technology</v>
      </c>
      <c r="V1326" t="str">
        <f t="shared" si="104"/>
        <v>wearables</v>
      </c>
    </row>
    <row r="1327" spans="1:22" ht="60" x14ac:dyDescent="0.25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v>42734.086053240739</v>
      </c>
      <c r="K1327">
        <v>1480471435</v>
      </c>
      <c r="L1327">
        <f t="shared" si="101"/>
        <v>2016</v>
      </c>
      <c r="M1327" t="str">
        <f t="shared" si="102"/>
        <v>Nov</v>
      </c>
      <c r="N1327" s="13">
        <v>42704.086053240739</v>
      </c>
      <c r="O1327" t="b">
        <v>0</v>
      </c>
      <c r="P1327">
        <v>8</v>
      </c>
      <c r="Q1327" t="b">
        <v>0</v>
      </c>
      <c r="R1327" t="s">
        <v>8273</v>
      </c>
      <c r="S1327" s="4">
        <f t="shared" si="100"/>
        <v>2.4300000000000002</v>
      </c>
      <c r="U1327" t="str">
        <f t="shared" si="103"/>
        <v>technology</v>
      </c>
      <c r="V1327" t="str">
        <f t="shared" si="104"/>
        <v>wearables</v>
      </c>
    </row>
    <row r="1328" spans="1:22" ht="60" x14ac:dyDescent="0.25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v>42019.791990740734</v>
      </c>
      <c r="K1328">
        <v>1417460428</v>
      </c>
      <c r="L1328">
        <f t="shared" si="101"/>
        <v>2014</v>
      </c>
      <c r="M1328" t="str">
        <f t="shared" si="102"/>
        <v>Dec</v>
      </c>
      <c r="N1328" s="13">
        <v>41974.791990740734</v>
      </c>
      <c r="O1328" t="b">
        <v>0</v>
      </c>
      <c r="P1328">
        <v>11</v>
      </c>
      <c r="Q1328" t="b">
        <v>0</v>
      </c>
      <c r="R1328" t="s">
        <v>8273</v>
      </c>
      <c r="S1328" s="4">
        <f t="shared" si="100"/>
        <v>1.1299999999999999</v>
      </c>
      <c r="U1328" t="str">
        <f t="shared" si="103"/>
        <v>technology</v>
      </c>
      <c r="V1328" t="str">
        <f t="shared" si="104"/>
        <v>wearables</v>
      </c>
    </row>
    <row r="1329" spans="1:22" ht="45" x14ac:dyDescent="0.25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v>42153.678645833337</v>
      </c>
      <c r="K1329">
        <v>1430324235</v>
      </c>
      <c r="L1329">
        <f t="shared" si="101"/>
        <v>2015</v>
      </c>
      <c r="M1329" t="str">
        <f t="shared" si="102"/>
        <v>Apr</v>
      </c>
      <c r="N1329" s="13">
        <v>42123.678645833337</v>
      </c>
      <c r="O1329" t="b">
        <v>0</v>
      </c>
      <c r="P1329">
        <v>41</v>
      </c>
      <c r="Q1329" t="b">
        <v>0</v>
      </c>
      <c r="R1329" t="s">
        <v>8273</v>
      </c>
      <c r="S1329" s="4">
        <f t="shared" si="100"/>
        <v>3.5520833333333335</v>
      </c>
      <c r="U1329" t="str">
        <f t="shared" si="103"/>
        <v>technology</v>
      </c>
      <c r="V1329" t="str">
        <f t="shared" si="104"/>
        <v>wearables</v>
      </c>
    </row>
    <row r="1330" spans="1:22" ht="60" x14ac:dyDescent="0.25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v>42657.642754629633</v>
      </c>
      <c r="K1330">
        <v>1472570734</v>
      </c>
      <c r="L1330">
        <f t="shared" si="101"/>
        <v>2016</v>
      </c>
      <c r="M1330" t="str">
        <f t="shared" si="102"/>
        <v>Aug</v>
      </c>
      <c r="N1330" s="13">
        <v>42612.642754629633</v>
      </c>
      <c r="O1330" t="b">
        <v>0</v>
      </c>
      <c r="P1330">
        <v>15</v>
      </c>
      <c r="Q1330" t="b">
        <v>0</v>
      </c>
      <c r="R1330" t="s">
        <v>8273</v>
      </c>
      <c r="S1330" s="4">
        <f t="shared" si="100"/>
        <v>2.3306666666666667</v>
      </c>
      <c r="U1330" t="str">
        <f t="shared" si="103"/>
        <v>technology</v>
      </c>
      <c r="V1330" t="str">
        <f t="shared" si="104"/>
        <v>wearables</v>
      </c>
    </row>
    <row r="1331" spans="1:22" ht="45" x14ac:dyDescent="0.25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v>41975.263252314813</v>
      </c>
      <c r="K1331">
        <v>1414041545</v>
      </c>
      <c r="L1331">
        <f t="shared" si="101"/>
        <v>2014</v>
      </c>
      <c r="M1331" t="str">
        <f t="shared" si="102"/>
        <v>Oct</v>
      </c>
      <c r="N1331" s="13">
        <v>41935.221585648149</v>
      </c>
      <c r="O1331" t="b">
        <v>0</v>
      </c>
      <c r="P1331">
        <v>9</v>
      </c>
      <c r="Q1331" t="b">
        <v>0</v>
      </c>
      <c r="R1331" t="s">
        <v>8273</v>
      </c>
      <c r="S1331" s="4">
        <f t="shared" si="100"/>
        <v>0.81599999999999995</v>
      </c>
      <c r="U1331" t="str">
        <f t="shared" si="103"/>
        <v>technology</v>
      </c>
      <c r="V1331" t="str">
        <f t="shared" si="104"/>
        <v>wearables</v>
      </c>
    </row>
    <row r="1332" spans="1:22" ht="45" x14ac:dyDescent="0.25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v>42553.166666666672</v>
      </c>
      <c r="K1332">
        <v>1464763109</v>
      </c>
      <c r="L1332">
        <f t="shared" si="101"/>
        <v>2016</v>
      </c>
      <c r="M1332" t="str">
        <f t="shared" si="102"/>
        <v>Jun</v>
      </c>
      <c r="N1332" s="13">
        <v>42522.276724537034</v>
      </c>
      <c r="O1332" t="b">
        <v>0</v>
      </c>
      <c r="P1332">
        <v>50</v>
      </c>
      <c r="Q1332" t="b">
        <v>0</v>
      </c>
      <c r="R1332" t="s">
        <v>8273</v>
      </c>
      <c r="S1332" s="4">
        <f t="shared" si="100"/>
        <v>22.494285714285713</v>
      </c>
      <c r="U1332" t="str">
        <f t="shared" si="103"/>
        <v>technology</v>
      </c>
      <c r="V1332" t="str">
        <f t="shared" si="104"/>
        <v>wearables</v>
      </c>
    </row>
    <row r="1333" spans="1:22" ht="45" x14ac:dyDescent="0.25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v>42599.50409722222</v>
      </c>
      <c r="K1333">
        <v>1468843554</v>
      </c>
      <c r="L1333">
        <f t="shared" si="101"/>
        <v>2016</v>
      </c>
      <c r="M1333" t="str">
        <f t="shared" si="102"/>
        <v>Jul</v>
      </c>
      <c r="N1333" s="13">
        <v>42569.50409722222</v>
      </c>
      <c r="O1333" t="b">
        <v>0</v>
      </c>
      <c r="P1333">
        <v>34</v>
      </c>
      <c r="Q1333" t="b">
        <v>0</v>
      </c>
      <c r="R1333" t="s">
        <v>8273</v>
      </c>
      <c r="S1333" s="4">
        <f t="shared" si="100"/>
        <v>1.3668</v>
      </c>
      <c r="U1333" t="str">
        <f t="shared" si="103"/>
        <v>technology</v>
      </c>
      <c r="V1333" t="str">
        <f t="shared" si="104"/>
        <v>wearables</v>
      </c>
    </row>
    <row r="1334" spans="1:22" ht="60" x14ac:dyDescent="0.25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v>42762.060277777782</v>
      </c>
      <c r="K1334">
        <v>1482888408</v>
      </c>
      <c r="L1334">
        <f t="shared" si="101"/>
        <v>2016</v>
      </c>
      <c r="M1334" t="str">
        <f t="shared" si="102"/>
        <v>Dec</v>
      </c>
      <c r="N1334" s="13">
        <v>42732.060277777782</v>
      </c>
      <c r="O1334" t="b">
        <v>0</v>
      </c>
      <c r="P1334">
        <v>0</v>
      </c>
      <c r="Q1334" t="b">
        <v>0</v>
      </c>
      <c r="R1334" t="s">
        <v>8273</v>
      </c>
      <c r="S1334" s="4">
        <f t="shared" si="100"/>
        <v>0</v>
      </c>
      <c r="U1334" t="str">
        <f t="shared" si="103"/>
        <v>technology</v>
      </c>
      <c r="V1334" t="str">
        <f t="shared" si="104"/>
        <v>wearables</v>
      </c>
    </row>
    <row r="1335" spans="1:22" ht="60" x14ac:dyDescent="0.25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v>41836.106770833336</v>
      </c>
      <c r="K1335">
        <v>1402886025</v>
      </c>
      <c r="L1335">
        <f t="shared" si="101"/>
        <v>2014</v>
      </c>
      <c r="M1335" t="str">
        <f t="shared" si="102"/>
        <v>Jun</v>
      </c>
      <c r="N1335" s="13">
        <v>41806.106770833336</v>
      </c>
      <c r="O1335" t="b">
        <v>0</v>
      </c>
      <c r="P1335">
        <v>0</v>
      </c>
      <c r="Q1335" t="b">
        <v>0</v>
      </c>
      <c r="R1335" t="s">
        <v>8273</v>
      </c>
      <c r="S1335" s="4">
        <f t="shared" si="100"/>
        <v>0</v>
      </c>
      <c r="U1335" t="str">
        <f t="shared" si="103"/>
        <v>technology</v>
      </c>
      <c r="V1335" t="str">
        <f t="shared" si="104"/>
        <v>wearables</v>
      </c>
    </row>
    <row r="1336" spans="1:22" ht="45" x14ac:dyDescent="0.25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v>42440.774155092593</v>
      </c>
      <c r="K1336">
        <v>1455129287</v>
      </c>
      <c r="L1336">
        <f t="shared" si="101"/>
        <v>2016</v>
      </c>
      <c r="M1336" t="str">
        <f t="shared" si="102"/>
        <v>Feb</v>
      </c>
      <c r="N1336" s="13">
        <v>42410.774155092593</v>
      </c>
      <c r="O1336" t="b">
        <v>0</v>
      </c>
      <c r="P1336">
        <v>276</v>
      </c>
      <c r="Q1336" t="b">
        <v>0</v>
      </c>
      <c r="R1336" t="s">
        <v>8273</v>
      </c>
      <c r="S1336" s="4">
        <f t="shared" si="100"/>
        <v>10.754135338345865</v>
      </c>
      <c r="U1336" t="str">
        <f t="shared" si="103"/>
        <v>technology</v>
      </c>
      <c r="V1336" t="str">
        <f t="shared" si="104"/>
        <v>wearables</v>
      </c>
    </row>
    <row r="1337" spans="1:22" ht="60" x14ac:dyDescent="0.25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v>42343.936365740738</v>
      </c>
      <c r="K1337">
        <v>1446762502</v>
      </c>
      <c r="L1337">
        <f t="shared" si="101"/>
        <v>2015</v>
      </c>
      <c r="M1337" t="str">
        <f t="shared" si="102"/>
        <v>Nov</v>
      </c>
      <c r="N1337" s="13">
        <v>42313.936365740738</v>
      </c>
      <c r="O1337" t="b">
        <v>0</v>
      </c>
      <c r="P1337">
        <v>16</v>
      </c>
      <c r="Q1337" t="b">
        <v>0</v>
      </c>
      <c r="R1337" t="s">
        <v>8273</v>
      </c>
      <c r="S1337" s="4">
        <f t="shared" si="100"/>
        <v>19.760000000000002</v>
      </c>
      <c r="U1337" t="str">
        <f t="shared" si="103"/>
        <v>technology</v>
      </c>
      <c r="V1337" t="str">
        <f t="shared" si="104"/>
        <v>wearables</v>
      </c>
    </row>
    <row r="1338" spans="1:22" ht="60" x14ac:dyDescent="0.25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v>41990.863750000004</v>
      </c>
      <c r="K1338">
        <v>1415825028</v>
      </c>
      <c r="L1338">
        <f t="shared" si="101"/>
        <v>2014</v>
      </c>
      <c r="M1338" t="str">
        <f t="shared" si="102"/>
        <v>Nov</v>
      </c>
      <c r="N1338" s="13">
        <v>41955.863750000004</v>
      </c>
      <c r="O1338" t="b">
        <v>0</v>
      </c>
      <c r="P1338">
        <v>224</v>
      </c>
      <c r="Q1338" t="b">
        <v>0</v>
      </c>
      <c r="R1338" t="s">
        <v>8273</v>
      </c>
      <c r="S1338" s="4">
        <f t="shared" si="100"/>
        <v>84.947000000000003</v>
      </c>
      <c r="U1338" t="str">
        <f t="shared" si="103"/>
        <v>technology</v>
      </c>
      <c r="V1338" t="str">
        <f t="shared" si="104"/>
        <v>wearables</v>
      </c>
    </row>
    <row r="1339" spans="1:22" ht="45" x14ac:dyDescent="0.25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v>42797.577303240745</v>
      </c>
      <c r="K1339">
        <v>1485957079</v>
      </c>
      <c r="L1339">
        <f t="shared" si="101"/>
        <v>2017</v>
      </c>
      <c r="M1339" t="str">
        <f t="shared" si="102"/>
        <v>Feb</v>
      </c>
      <c r="N1339" s="13">
        <v>42767.577303240745</v>
      </c>
      <c r="O1339" t="b">
        <v>0</v>
      </c>
      <c r="P1339">
        <v>140</v>
      </c>
      <c r="Q1339" t="b">
        <v>0</v>
      </c>
      <c r="R1339" t="s">
        <v>8273</v>
      </c>
      <c r="S1339" s="4">
        <f t="shared" si="100"/>
        <v>49.381999999999998</v>
      </c>
      <c r="U1339" t="str">
        <f t="shared" si="103"/>
        <v>technology</v>
      </c>
      <c r="V1339" t="str">
        <f t="shared" si="104"/>
        <v>wearables</v>
      </c>
    </row>
    <row r="1340" spans="1:22" ht="60" x14ac:dyDescent="0.25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v>42218.803622685184</v>
      </c>
      <c r="K1340">
        <v>1435951033</v>
      </c>
      <c r="L1340">
        <f t="shared" si="101"/>
        <v>2015</v>
      </c>
      <c r="M1340" t="str">
        <f t="shared" si="102"/>
        <v>Jul</v>
      </c>
      <c r="N1340" s="13">
        <v>42188.803622685184</v>
      </c>
      <c r="O1340" t="b">
        <v>0</v>
      </c>
      <c r="P1340">
        <v>15</v>
      </c>
      <c r="Q1340" t="b">
        <v>0</v>
      </c>
      <c r="R1340" t="s">
        <v>8273</v>
      </c>
      <c r="S1340" s="4">
        <f t="shared" si="100"/>
        <v>3.3033333333333332</v>
      </c>
      <c r="U1340" t="str">
        <f t="shared" si="103"/>
        <v>technology</v>
      </c>
      <c r="V1340" t="str">
        <f t="shared" si="104"/>
        <v>wearables</v>
      </c>
    </row>
    <row r="1341" spans="1:22" ht="30" x14ac:dyDescent="0.25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v>41981.688831018517</v>
      </c>
      <c r="K1341">
        <v>1414164715</v>
      </c>
      <c r="L1341">
        <f t="shared" si="101"/>
        <v>2014</v>
      </c>
      <c r="M1341" t="str">
        <f t="shared" si="102"/>
        <v>Oct</v>
      </c>
      <c r="N1341" s="13">
        <v>41936.647164351853</v>
      </c>
      <c r="O1341" t="b">
        <v>0</v>
      </c>
      <c r="P1341">
        <v>37</v>
      </c>
      <c r="Q1341" t="b">
        <v>0</v>
      </c>
      <c r="R1341" t="s">
        <v>8273</v>
      </c>
      <c r="S1341" s="4">
        <f t="shared" si="100"/>
        <v>6.6340000000000003</v>
      </c>
      <c r="U1341" t="str">
        <f t="shared" si="103"/>
        <v>technology</v>
      </c>
      <c r="V1341" t="str">
        <f t="shared" si="104"/>
        <v>wearables</v>
      </c>
    </row>
    <row r="1342" spans="1:22" ht="45" x14ac:dyDescent="0.25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v>41866.595520833333</v>
      </c>
      <c r="K1342">
        <v>1405520253</v>
      </c>
      <c r="L1342">
        <f t="shared" si="101"/>
        <v>2014</v>
      </c>
      <c r="M1342" t="str">
        <f t="shared" si="102"/>
        <v>Jul</v>
      </c>
      <c r="N1342" s="13">
        <v>41836.595520833333</v>
      </c>
      <c r="O1342" t="b">
        <v>0</v>
      </c>
      <c r="P1342">
        <v>0</v>
      </c>
      <c r="Q1342" t="b">
        <v>0</v>
      </c>
      <c r="R1342" t="s">
        <v>8273</v>
      </c>
      <c r="S1342" s="4">
        <f t="shared" si="100"/>
        <v>0</v>
      </c>
      <c r="U1342" t="str">
        <f t="shared" si="103"/>
        <v>technology</v>
      </c>
      <c r="V1342" t="str">
        <f t="shared" si="104"/>
        <v>wearables</v>
      </c>
    </row>
    <row r="1343" spans="1:22" ht="60" x14ac:dyDescent="0.25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v>42644.624039351853</v>
      </c>
      <c r="K1343">
        <v>1472569117</v>
      </c>
      <c r="L1343">
        <f t="shared" si="101"/>
        <v>2016</v>
      </c>
      <c r="M1343" t="str">
        <f t="shared" si="102"/>
        <v>Aug</v>
      </c>
      <c r="N1343" s="13">
        <v>42612.624039351853</v>
      </c>
      <c r="O1343" t="b">
        <v>0</v>
      </c>
      <c r="P1343">
        <v>46</v>
      </c>
      <c r="Q1343" t="b">
        <v>0</v>
      </c>
      <c r="R1343" t="s">
        <v>8273</v>
      </c>
      <c r="S1343" s="4">
        <f t="shared" si="100"/>
        <v>70.36</v>
      </c>
      <c r="U1343" t="str">
        <f t="shared" si="103"/>
        <v>technology</v>
      </c>
      <c r="V1343" t="str">
        <f t="shared" si="104"/>
        <v>wearables</v>
      </c>
    </row>
    <row r="1344" spans="1:22" ht="60" x14ac:dyDescent="0.25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v>42202.816423611104</v>
      </c>
      <c r="K1344">
        <v>1434569739</v>
      </c>
      <c r="L1344">
        <f t="shared" si="101"/>
        <v>2015</v>
      </c>
      <c r="M1344" t="str">
        <f t="shared" si="102"/>
        <v>Jun</v>
      </c>
      <c r="N1344" s="13">
        <v>42172.816423611104</v>
      </c>
      <c r="O1344" t="b">
        <v>0</v>
      </c>
      <c r="P1344">
        <v>1</v>
      </c>
      <c r="Q1344" t="b">
        <v>0</v>
      </c>
      <c r="R1344" t="s">
        <v>8273</v>
      </c>
      <c r="S1344" s="4">
        <f t="shared" si="100"/>
        <v>0.2</v>
      </c>
      <c r="U1344" t="str">
        <f t="shared" si="103"/>
        <v>technology</v>
      </c>
      <c r="V1344" t="str">
        <f t="shared" si="104"/>
        <v>wearables</v>
      </c>
    </row>
    <row r="1345" spans="1:22" ht="60" x14ac:dyDescent="0.25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v>42601.165972222225</v>
      </c>
      <c r="K1345">
        <v>1466512683</v>
      </c>
      <c r="L1345">
        <f t="shared" si="101"/>
        <v>2016</v>
      </c>
      <c r="M1345" t="str">
        <f t="shared" si="102"/>
        <v>Jun</v>
      </c>
      <c r="N1345" s="13">
        <v>42542.526423611111</v>
      </c>
      <c r="O1345" t="b">
        <v>0</v>
      </c>
      <c r="P1345">
        <v>323</v>
      </c>
      <c r="Q1345" t="b">
        <v>0</v>
      </c>
      <c r="R1345" t="s">
        <v>8273</v>
      </c>
      <c r="S1345" s="4">
        <f t="shared" si="100"/>
        <v>102.298</v>
      </c>
      <c r="U1345" t="str">
        <f t="shared" si="103"/>
        <v>technology</v>
      </c>
      <c r="V1345" t="str">
        <f t="shared" si="104"/>
        <v>wearables</v>
      </c>
    </row>
    <row r="1346" spans="1:22" ht="60" x14ac:dyDescent="0.25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v>42551.789803240739</v>
      </c>
      <c r="K1346">
        <v>1464807439</v>
      </c>
      <c r="L1346">
        <f t="shared" si="101"/>
        <v>2016</v>
      </c>
      <c r="M1346" t="str">
        <f t="shared" si="102"/>
        <v>Jun</v>
      </c>
      <c r="N1346" s="13">
        <v>42522.789803240739</v>
      </c>
      <c r="O1346" t="b">
        <v>0</v>
      </c>
      <c r="P1346">
        <v>139</v>
      </c>
      <c r="Q1346" t="b">
        <v>1</v>
      </c>
      <c r="R1346" t="s">
        <v>8274</v>
      </c>
      <c r="S1346" s="4">
        <f t="shared" ref="S1346:S1409" si="105">E1346*100/D1346</f>
        <v>377.73333333333335</v>
      </c>
      <c r="U1346" t="str">
        <f t="shared" si="103"/>
        <v>publishing</v>
      </c>
      <c r="V1346" t="str">
        <f t="shared" si="104"/>
        <v>nonfiction</v>
      </c>
    </row>
    <row r="1347" spans="1:22" ht="45" x14ac:dyDescent="0.25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v>41834.814340277779</v>
      </c>
      <c r="K1347">
        <v>1402342359</v>
      </c>
      <c r="L1347">
        <f t="shared" ref="L1347:L1410" si="106">YEAR(N1347)</f>
        <v>2014</v>
      </c>
      <c r="M1347" t="str">
        <f t="shared" ref="M1347:M1410" si="107">TEXT(N1347, "MMM")</f>
        <v>Jun</v>
      </c>
      <c r="N1347" s="13">
        <v>41799.814340277779</v>
      </c>
      <c r="O1347" t="b">
        <v>0</v>
      </c>
      <c r="P1347">
        <v>7</v>
      </c>
      <c r="Q1347" t="b">
        <v>1</v>
      </c>
      <c r="R1347" t="s">
        <v>8274</v>
      </c>
      <c r="S1347" s="4">
        <f t="shared" si="105"/>
        <v>125</v>
      </c>
      <c r="U1347" t="str">
        <f t="shared" ref="U1347:U1410" si="108">LEFT(R1347, SEARCH("/",R1347,1)-1)</f>
        <v>publishing</v>
      </c>
      <c r="V1347" t="str">
        <f t="shared" ref="V1347:V1410" si="109">RIGHT(R1347,LEN(R1347)-SEARCH("/",R1347,SEARCH("/",R1347,1)))</f>
        <v>nonfiction</v>
      </c>
    </row>
    <row r="1348" spans="1:22" ht="45" x14ac:dyDescent="0.25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v>41452.075821759259</v>
      </c>
      <c r="K1348">
        <v>1369705751</v>
      </c>
      <c r="L1348">
        <f t="shared" si="106"/>
        <v>2013</v>
      </c>
      <c r="M1348" t="str">
        <f t="shared" si="107"/>
        <v>May</v>
      </c>
      <c r="N1348" s="13">
        <v>41422.075821759259</v>
      </c>
      <c r="O1348" t="b">
        <v>0</v>
      </c>
      <c r="P1348">
        <v>149</v>
      </c>
      <c r="Q1348" t="b">
        <v>1</v>
      </c>
      <c r="R1348" t="s">
        <v>8274</v>
      </c>
      <c r="S1348" s="4">
        <f t="shared" si="105"/>
        <v>147.32653061224491</v>
      </c>
      <c r="U1348" t="str">
        <f t="shared" si="108"/>
        <v>publishing</v>
      </c>
      <c r="V1348" t="str">
        <f t="shared" si="109"/>
        <v>nonfiction</v>
      </c>
    </row>
    <row r="1349" spans="1:22" ht="60" x14ac:dyDescent="0.25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v>42070.638020833328</v>
      </c>
      <c r="K1349">
        <v>1423149525</v>
      </c>
      <c r="L1349">
        <f t="shared" si="106"/>
        <v>2015</v>
      </c>
      <c r="M1349" t="str">
        <f t="shared" si="107"/>
        <v>Feb</v>
      </c>
      <c r="N1349" s="13">
        <v>42040.638020833328</v>
      </c>
      <c r="O1349" t="b">
        <v>0</v>
      </c>
      <c r="P1349">
        <v>31</v>
      </c>
      <c r="Q1349" t="b">
        <v>1</v>
      </c>
      <c r="R1349" t="s">
        <v>8274</v>
      </c>
      <c r="S1349" s="4">
        <f t="shared" si="105"/>
        <v>102.2</v>
      </c>
      <c r="U1349" t="str">
        <f t="shared" si="108"/>
        <v>publishing</v>
      </c>
      <c r="V1349" t="str">
        <f t="shared" si="109"/>
        <v>nonfiction</v>
      </c>
    </row>
    <row r="1350" spans="1:22" ht="60" x14ac:dyDescent="0.25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v>41991.506168981476</v>
      </c>
      <c r="K1350">
        <v>1416485333</v>
      </c>
      <c r="L1350">
        <f t="shared" si="106"/>
        <v>2014</v>
      </c>
      <c r="M1350" t="str">
        <f t="shared" si="107"/>
        <v>Nov</v>
      </c>
      <c r="N1350" s="13">
        <v>41963.506168981476</v>
      </c>
      <c r="O1350" t="b">
        <v>0</v>
      </c>
      <c r="P1350">
        <v>26</v>
      </c>
      <c r="Q1350" t="b">
        <v>1</v>
      </c>
      <c r="R1350" t="s">
        <v>8274</v>
      </c>
      <c r="S1350" s="4">
        <f t="shared" si="105"/>
        <v>101.87234042553192</v>
      </c>
      <c r="U1350" t="str">
        <f t="shared" si="108"/>
        <v>publishing</v>
      </c>
      <c r="V1350" t="str">
        <f t="shared" si="109"/>
        <v>nonfiction</v>
      </c>
    </row>
    <row r="1351" spans="1:22" ht="60" x14ac:dyDescent="0.25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v>42354.290972222225</v>
      </c>
      <c r="K1351">
        <v>1447055935</v>
      </c>
      <c r="L1351">
        <f t="shared" si="106"/>
        <v>2015</v>
      </c>
      <c r="M1351" t="str">
        <f t="shared" si="107"/>
        <v>Nov</v>
      </c>
      <c r="N1351" s="13">
        <v>42317.33258101852</v>
      </c>
      <c r="O1351" t="b">
        <v>0</v>
      </c>
      <c r="P1351">
        <v>172</v>
      </c>
      <c r="Q1351" t="b">
        <v>1</v>
      </c>
      <c r="R1351" t="s">
        <v>8274</v>
      </c>
      <c r="S1351" s="4">
        <f t="shared" si="105"/>
        <v>204.2</v>
      </c>
      <c r="U1351" t="str">
        <f t="shared" si="108"/>
        <v>publishing</v>
      </c>
      <c r="V1351" t="str">
        <f t="shared" si="109"/>
        <v>nonfiction</v>
      </c>
    </row>
    <row r="1352" spans="1:22" ht="60" x14ac:dyDescent="0.25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v>42364.013124999998</v>
      </c>
      <c r="K1352">
        <v>1448497134</v>
      </c>
      <c r="L1352">
        <f t="shared" si="106"/>
        <v>2015</v>
      </c>
      <c r="M1352" t="str">
        <f t="shared" si="107"/>
        <v>Nov</v>
      </c>
      <c r="N1352" s="13">
        <v>42334.013124999998</v>
      </c>
      <c r="O1352" t="b">
        <v>0</v>
      </c>
      <c r="P1352">
        <v>78</v>
      </c>
      <c r="Q1352" t="b">
        <v>1</v>
      </c>
      <c r="R1352" t="s">
        <v>8274</v>
      </c>
      <c r="S1352" s="4">
        <f t="shared" si="105"/>
        <v>104.05</v>
      </c>
      <c r="U1352" t="str">
        <f t="shared" si="108"/>
        <v>publishing</v>
      </c>
      <c r="V1352" t="str">
        <f t="shared" si="109"/>
        <v>nonfiction</v>
      </c>
    </row>
    <row r="1353" spans="1:22" ht="45" x14ac:dyDescent="0.25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v>42412.74009259259</v>
      </c>
      <c r="K1353">
        <v>1452707144</v>
      </c>
      <c r="L1353">
        <f t="shared" si="106"/>
        <v>2016</v>
      </c>
      <c r="M1353" t="str">
        <f t="shared" si="107"/>
        <v>Jan</v>
      </c>
      <c r="N1353" s="13">
        <v>42382.74009259259</v>
      </c>
      <c r="O1353" t="b">
        <v>0</v>
      </c>
      <c r="P1353">
        <v>120</v>
      </c>
      <c r="Q1353" t="b">
        <v>1</v>
      </c>
      <c r="R1353" t="s">
        <v>8274</v>
      </c>
      <c r="S1353" s="4">
        <f t="shared" si="105"/>
        <v>101.265</v>
      </c>
      <c r="U1353" t="str">
        <f t="shared" si="108"/>
        <v>publishing</v>
      </c>
      <c r="V1353" t="str">
        <f t="shared" si="109"/>
        <v>nonfiction</v>
      </c>
    </row>
    <row r="1354" spans="1:22" ht="60" x14ac:dyDescent="0.25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v>42252.165972222225</v>
      </c>
      <c r="K1354">
        <v>1436968366</v>
      </c>
      <c r="L1354">
        <f t="shared" si="106"/>
        <v>2015</v>
      </c>
      <c r="M1354" t="str">
        <f t="shared" si="107"/>
        <v>Jul</v>
      </c>
      <c r="N1354" s="13">
        <v>42200.578310185185</v>
      </c>
      <c r="O1354" t="b">
        <v>0</v>
      </c>
      <c r="P1354">
        <v>227</v>
      </c>
      <c r="Q1354" t="b">
        <v>1</v>
      </c>
      <c r="R1354" t="s">
        <v>8274</v>
      </c>
      <c r="S1354" s="4">
        <f t="shared" si="105"/>
        <v>136.13999999999999</v>
      </c>
      <c r="U1354" t="str">
        <f t="shared" si="108"/>
        <v>publishing</v>
      </c>
      <c r="V1354" t="str">
        <f t="shared" si="109"/>
        <v>nonfiction</v>
      </c>
    </row>
    <row r="1355" spans="1:22" ht="45" x14ac:dyDescent="0.25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v>41344</v>
      </c>
      <c r="K1355">
        <v>1359946188</v>
      </c>
      <c r="L1355">
        <f t="shared" si="106"/>
        <v>2013</v>
      </c>
      <c r="M1355" t="str">
        <f t="shared" si="107"/>
        <v>Feb</v>
      </c>
      <c r="N1355" s="13">
        <v>41309.11791666667</v>
      </c>
      <c r="O1355" t="b">
        <v>0</v>
      </c>
      <c r="P1355">
        <v>42</v>
      </c>
      <c r="Q1355" t="b">
        <v>1</v>
      </c>
      <c r="R1355" t="s">
        <v>8274</v>
      </c>
      <c r="S1355" s="4">
        <f t="shared" si="105"/>
        <v>133.6</v>
      </c>
      <c r="U1355" t="str">
        <f t="shared" si="108"/>
        <v>publishing</v>
      </c>
      <c r="V1355" t="str">
        <f t="shared" si="109"/>
        <v>nonfiction</v>
      </c>
    </row>
    <row r="1356" spans="1:22" ht="60" x14ac:dyDescent="0.25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v>42532.807627314818</v>
      </c>
      <c r="K1356">
        <v>1463080979</v>
      </c>
      <c r="L1356">
        <f t="shared" si="106"/>
        <v>2016</v>
      </c>
      <c r="M1356" t="str">
        <f t="shared" si="107"/>
        <v>May</v>
      </c>
      <c r="N1356" s="13">
        <v>42502.807627314818</v>
      </c>
      <c r="O1356" t="b">
        <v>0</v>
      </c>
      <c r="P1356">
        <v>64</v>
      </c>
      <c r="Q1356" t="b">
        <v>1</v>
      </c>
      <c r="R1356" t="s">
        <v>8274</v>
      </c>
      <c r="S1356" s="4">
        <f t="shared" si="105"/>
        <v>130.25</v>
      </c>
      <c r="U1356" t="str">
        <f t="shared" si="108"/>
        <v>publishing</v>
      </c>
      <c r="V1356" t="str">
        <f t="shared" si="109"/>
        <v>nonfiction</v>
      </c>
    </row>
    <row r="1357" spans="1:22" ht="60" x14ac:dyDescent="0.25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v>41243.416666666664</v>
      </c>
      <c r="K1357">
        <v>1351663605</v>
      </c>
      <c r="L1357">
        <f t="shared" si="106"/>
        <v>2012</v>
      </c>
      <c r="M1357" t="str">
        <f t="shared" si="107"/>
        <v>Oct</v>
      </c>
      <c r="N1357" s="13">
        <v>41213.254687499997</v>
      </c>
      <c r="O1357" t="b">
        <v>0</v>
      </c>
      <c r="P1357">
        <v>121</v>
      </c>
      <c r="Q1357" t="b">
        <v>1</v>
      </c>
      <c r="R1357" t="s">
        <v>8274</v>
      </c>
      <c r="S1357" s="4">
        <f t="shared" si="105"/>
        <v>122.68</v>
      </c>
      <c r="U1357" t="str">
        <f t="shared" si="108"/>
        <v>publishing</v>
      </c>
      <c r="V1357" t="str">
        <f t="shared" si="109"/>
        <v>nonfiction</v>
      </c>
    </row>
    <row r="1358" spans="1:22" ht="60" x14ac:dyDescent="0.25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v>41460.038888888892</v>
      </c>
      <c r="K1358">
        <v>1370393760</v>
      </c>
      <c r="L1358">
        <f t="shared" si="106"/>
        <v>2013</v>
      </c>
      <c r="M1358" t="str">
        <f t="shared" si="107"/>
        <v>Jun</v>
      </c>
      <c r="N1358" s="13">
        <v>41430.038888888892</v>
      </c>
      <c r="O1358" t="b">
        <v>0</v>
      </c>
      <c r="P1358">
        <v>87</v>
      </c>
      <c r="Q1358" t="b">
        <v>1</v>
      </c>
      <c r="R1358" t="s">
        <v>8274</v>
      </c>
      <c r="S1358" s="4">
        <f t="shared" si="105"/>
        <v>182.81058823529412</v>
      </c>
      <c r="U1358" t="str">
        <f t="shared" si="108"/>
        <v>publishing</v>
      </c>
      <c r="V1358" t="str">
        <f t="shared" si="109"/>
        <v>nonfiction</v>
      </c>
    </row>
    <row r="1359" spans="1:22" ht="45" x14ac:dyDescent="0.25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v>41334.249305555553</v>
      </c>
      <c r="K1359">
        <v>1359587137</v>
      </c>
      <c r="L1359">
        <f t="shared" si="106"/>
        <v>2013</v>
      </c>
      <c r="M1359" t="str">
        <f t="shared" si="107"/>
        <v>Jan</v>
      </c>
      <c r="N1359" s="13">
        <v>41304.962233796294</v>
      </c>
      <c r="O1359" t="b">
        <v>0</v>
      </c>
      <c r="P1359">
        <v>65</v>
      </c>
      <c r="Q1359" t="b">
        <v>1</v>
      </c>
      <c r="R1359" t="s">
        <v>8274</v>
      </c>
      <c r="S1359" s="4">
        <f t="shared" si="105"/>
        <v>125.3</v>
      </c>
      <c r="U1359" t="str">
        <f t="shared" si="108"/>
        <v>publishing</v>
      </c>
      <c r="V1359" t="str">
        <f t="shared" si="109"/>
        <v>nonfiction</v>
      </c>
    </row>
    <row r="1360" spans="1:22" ht="45" x14ac:dyDescent="0.25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v>40719.570868055554</v>
      </c>
      <c r="K1360">
        <v>1306417323</v>
      </c>
      <c r="L1360">
        <f t="shared" si="106"/>
        <v>2011</v>
      </c>
      <c r="M1360" t="str">
        <f t="shared" si="107"/>
        <v>May</v>
      </c>
      <c r="N1360" s="13">
        <v>40689.570868055554</v>
      </c>
      <c r="O1360" t="b">
        <v>0</v>
      </c>
      <c r="P1360">
        <v>49</v>
      </c>
      <c r="Q1360" t="b">
        <v>1</v>
      </c>
      <c r="R1360" t="s">
        <v>8274</v>
      </c>
      <c r="S1360" s="4">
        <f t="shared" si="105"/>
        <v>111.66666666666667</v>
      </c>
      <c r="U1360" t="str">
        <f t="shared" si="108"/>
        <v>publishing</v>
      </c>
      <c r="V1360" t="str">
        <f t="shared" si="109"/>
        <v>nonfiction</v>
      </c>
    </row>
    <row r="1361" spans="1:22" ht="60" x14ac:dyDescent="0.25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v>40730.814699074072</v>
      </c>
      <c r="K1361">
        <v>1304623990</v>
      </c>
      <c r="L1361">
        <f t="shared" si="106"/>
        <v>2011</v>
      </c>
      <c r="M1361" t="str">
        <f t="shared" si="107"/>
        <v>May</v>
      </c>
      <c r="N1361" s="13">
        <v>40668.814699074072</v>
      </c>
      <c r="O1361" t="b">
        <v>0</v>
      </c>
      <c r="P1361">
        <v>19</v>
      </c>
      <c r="Q1361" t="b">
        <v>1</v>
      </c>
      <c r="R1361" t="s">
        <v>8274</v>
      </c>
      <c r="S1361" s="4">
        <f t="shared" si="105"/>
        <v>115.75757575757575</v>
      </c>
      <c r="U1361" t="str">
        <f t="shared" si="108"/>
        <v>publishing</v>
      </c>
      <c r="V1361" t="str">
        <f t="shared" si="109"/>
        <v>nonfiction</v>
      </c>
    </row>
    <row r="1362" spans="1:22" ht="30" x14ac:dyDescent="0.25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v>41123.900694444441</v>
      </c>
      <c r="K1362">
        <v>1341524220</v>
      </c>
      <c r="L1362">
        <f t="shared" si="106"/>
        <v>2012</v>
      </c>
      <c r="M1362" t="str">
        <f t="shared" si="107"/>
        <v>Jul</v>
      </c>
      <c r="N1362" s="13">
        <v>41095.900694444441</v>
      </c>
      <c r="O1362" t="b">
        <v>0</v>
      </c>
      <c r="P1362">
        <v>81</v>
      </c>
      <c r="Q1362" t="b">
        <v>1</v>
      </c>
      <c r="R1362" t="s">
        <v>8274</v>
      </c>
      <c r="S1362" s="4">
        <f t="shared" si="105"/>
        <v>173.2</v>
      </c>
      <c r="U1362" t="str">
        <f t="shared" si="108"/>
        <v>publishing</v>
      </c>
      <c r="V1362" t="str">
        <f t="shared" si="109"/>
        <v>nonfiction</v>
      </c>
    </row>
    <row r="1363" spans="1:22" ht="45" x14ac:dyDescent="0.25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v>41811.717268518521</v>
      </c>
      <c r="K1363">
        <v>1400778772</v>
      </c>
      <c r="L1363">
        <f t="shared" si="106"/>
        <v>2014</v>
      </c>
      <c r="M1363" t="str">
        <f t="shared" si="107"/>
        <v>May</v>
      </c>
      <c r="N1363" s="13">
        <v>41781.717268518521</v>
      </c>
      <c r="O1363" t="b">
        <v>0</v>
      </c>
      <c r="P1363">
        <v>264</v>
      </c>
      <c r="Q1363" t="b">
        <v>1</v>
      </c>
      <c r="R1363" t="s">
        <v>8274</v>
      </c>
      <c r="S1363" s="4">
        <f t="shared" si="105"/>
        <v>125.98333333333333</v>
      </c>
      <c r="U1363" t="str">
        <f t="shared" si="108"/>
        <v>publishing</v>
      </c>
      <c r="V1363" t="str">
        <f t="shared" si="109"/>
        <v>nonfiction</v>
      </c>
    </row>
    <row r="1364" spans="1:22" ht="45" x14ac:dyDescent="0.25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v>41524.934386574074</v>
      </c>
      <c r="K1364">
        <v>1373408731</v>
      </c>
      <c r="L1364">
        <f t="shared" si="106"/>
        <v>2013</v>
      </c>
      <c r="M1364" t="str">
        <f t="shared" si="107"/>
        <v>Jul</v>
      </c>
      <c r="N1364" s="13">
        <v>41464.934386574074</v>
      </c>
      <c r="O1364" t="b">
        <v>0</v>
      </c>
      <c r="P1364">
        <v>25</v>
      </c>
      <c r="Q1364" t="b">
        <v>1</v>
      </c>
      <c r="R1364" t="s">
        <v>8274</v>
      </c>
      <c r="S1364" s="4">
        <f t="shared" si="105"/>
        <v>109.1</v>
      </c>
      <c r="U1364" t="str">
        <f t="shared" si="108"/>
        <v>publishing</v>
      </c>
      <c r="V1364" t="str">
        <f t="shared" si="109"/>
        <v>nonfiction</v>
      </c>
    </row>
    <row r="1365" spans="1:22" ht="60" x14ac:dyDescent="0.25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v>42415.332638888889</v>
      </c>
      <c r="K1365">
        <v>1453925727</v>
      </c>
      <c r="L1365">
        <f t="shared" si="106"/>
        <v>2016</v>
      </c>
      <c r="M1365" t="str">
        <f t="shared" si="107"/>
        <v>Jan</v>
      </c>
      <c r="N1365" s="13">
        <v>42396.8440625</v>
      </c>
      <c r="O1365" t="b">
        <v>0</v>
      </c>
      <c r="P1365">
        <v>5</v>
      </c>
      <c r="Q1365" t="b">
        <v>1</v>
      </c>
      <c r="R1365" t="s">
        <v>8274</v>
      </c>
      <c r="S1365" s="4">
        <f t="shared" si="105"/>
        <v>100</v>
      </c>
      <c r="U1365" t="str">
        <f t="shared" si="108"/>
        <v>publishing</v>
      </c>
      <c r="V1365" t="str">
        <f t="shared" si="109"/>
        <v>nonfiction</v>
      </c>
    </row>
    <row r="1366" spans="1:22" ht="60" x14ac:dyDescent="0.25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v>42011.6956712963</v>
      </c>
      <c r="K1366">
        <v>1415464906</v>
      </c>
      <c r="L1366">
        <f t="shared" si="106"/>
        <v>2014</v>
      </c>
      <c r="M1366" t="str">
        <f t="shared" si="107"/>
        <v>Nov</v>
      </c>
      <c r="N1366" s="13">
        <v>41951.695671296293</v>
      </c>
      <c r="O1366" t="b">
        <v>0</v>
      </c>
      <c r="P1366">
        <v>144</v>
      </c>
      <c r="Q1366" t="b">
        <v>1</v>
      </c>
      <c r="R1366" t="s">
        <v>8276</v>
      </c>
      <c r="S1366" s="4">
        <f t="shared" si="105"/>
        <v>118.64285714285714</v>
      </c>
      <c r="U1366" t="str">
        <f t="shared" si="108"/>
        <v>music</v>
      </c>
      <c r="V1366" t="str">
        <f t="shared" si="109"/>
        <v>rock</v>
      </c>
    </row>
    <row r="1367" spans="1:22" ht="60" x14ac:dyDescent="0.25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v>42079.691574074073</v>
      </c>
      <c r="K1367">
        <v>1423935352</v>
      </c>
      <c r="L1367">
        <f t="shared" si="106"/>
        <v>2015</v>
      </c>
      <c r="M1367" t="str">
        <f t="shared" si="107"/>
        <v>Feb</v>
      </c>
      <c r="N1367" s="13">
        <v>42049.733240740738</v>
      </c>
      <c r="O1367" t="b">
        <v>0</v>
      </c>
      <c r="P1367">
        <v>92</v>
      </c>
      <c r="Q1367" t="b">
        <v>1</v>
      </c>
      <c r="R1367" t="s">
        <v>8276</v>
      </c>
      <c r="S1367" s="4">
        <f t="shared" si="105"/>
        <v>100.26666666666667</v>
      </c>
      <c r="U1367" t="str">
        <f t="shared" si="108"/>
        <v>music</v>
      </c>
      <c r="V1367" t="str">
        <f t="shared" si="109"/>
        <v>rock</v>
      </c>
    </row>
    <row r="1368" spans="1:22" x14ac:dyDescent="0.25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v>41970.037766203706</v>
      </c>
      <c r="K1368">
        <v>1413158063</v>
      </c>
      <c r="L1368">
        <f t="shared" si="106"/>
        <v>2014</v>
      </c>
      <c r="M1368" t="str">
        <f t="shared" si="107"/>
        <v>Oct</v>
      </c>
      <c r="N1368" s="13">
        <v>41924.996099537035</v>
      </c>
      <c r="O1368" t="b">
        <v>0</v>
      </c>
      <c r="P1368">
        <v>147</v>
      </c>
      <c r="Q1368" t="b">
        <v>1</v>
      </c>
      <c r="R1368" t="s">
        <v>8276</v>
      </c>
      <c r="S1368" s="4">
        <f t="shared" si="105"/>
        <v>126.4892</v>
      </c>
      <c r="U1368" t="str">
        <f t="shared" si="108"/>
        <v>music</v>
      </c>
      <c r="V1368" t="str">
        <f t="shared" si="109"/>
        <v>rock</v>
      </c>
    </row>
    <row r="1369" spans="1:22" ht="45" x14ac:dyDescent="0.25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v>42322.044560185182</v>
      </c>
      <c r="K1369">
        <v>1444867450</v>
      </c>
      <c r="L1369">
        <f t="shared" si="106"/>
        <v>2015</v>
      </c>
      <c r="M1369" t="str">
        <f t="shared" si="107"/>
        <v>Oct</v>
      </c>
      <c r="N1369" s="13">
        <v>42292.002893518518</v>
      </c>
      <c r="O1369" t="b">
        <v>0</v>
      </c>
      <c r="P1369">
        <v>90</v>
      </c>
      <c r="Q1369" t="b">
        <v>1</v>
      </c>
      <c r="R1369" t="s">
        <v>8276</v>
      </c>
      <c r="S1369" s="4">
        <f t="shared" si="105"/>
        <v>114.26</v>
      </c>
      <c r="U1369" t="str">
        <f t="shared" si="108"/>
        <v>music</v>
      </c>
      <c r="V1369" t="str">
        <f t="shared" si="109"/>
        <v>rock</v>
      </c>
    </row>
    <row r="1370" spans="1:22" ht="45" x14ac:dyDescent="0.25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v>42170.190902777773</v>
      </c>
      <c r="K1370">
        <v>1432269294</v>
      </c>
      <c r="L1370">
        <f t="shared" si="106"/>
        <v>2015</v>
      </c>
      <c r="M1370" t="str">
        <f t="shared" si="107"/>
        <v>May</v>
      </c>
      <c r="N1370" s="13">
        <v>42146.190902777773</v>
      </c>
      <c r="O1370" t="b">
        <v>0</v>
      </c>
      <c r="P1370">
        <v>87</v>
      </c>
      <c r="Q1370" t="b">
        <v>1</v>
      </c>
      <c r="R1370" t="s">
        <v>8276</v>
      </c>
      <c r="S1370" s="4">
        <f t="shared" si="105"/>
        <v>110.7</v>
      </c>
      <c r="U1370" t="str">
        <f t="shared" si="108"/>
        <v>music</v>
      </c>
      <c r="V1370" t="str">
        <f t="shared" si="109"/>
        <v>rock</v>
      </c>
    </row>
    <row r="1371" spans="1:22" ht="60" x14ac:dyDescent="0.25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v>41740.594282407408</v>
      </c>
      <c r="K1371">
        <v>1394633746</v>
      </c>
      <c r="L1371">
        <f t="shared" si="106"/>
        <v>2014</v>
      </c>
      <c r="M1371" t="str">
        <f t="shared" si="107"/>
        <v>Mar</v>
      </c>
      <c r="N1371" s="13">
        <v>41710.594282407408</v>
      </c>
      <c r="O1371" t="b">
        <v>0</v>
      </c>
      <c r="P1371">
        <v>406</v>
      </c>
      <c r="Q1371" t="b">
        <v>1</v>
      </c>
      <c r="R1371" t="s">
        <v>8276</v>
      </c>
      <c r="S1371" s="4">
        <f t="shared" si="105"/>
        <v>105.34805315203954</v>
      </c>
      <c r="U1371" t="str">
        <f t="shared" si="108"/>
        <v>music</v>
      </c>
      <c r="V1371" t="str">
        <f t="shared" si="109"/>
        <v>rock</v>
      </c>
    </row>
    <row r="1372" spans="1:22" ht="30" x14ac:dyDescent="0.25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v>41563.00335648148</v>
      </c>
      <c r="K1372">
        <v>1380585890</v>
      </c>
      <c r="L1372">
        <f t="shared" si="106"/>
        <v>2013</v>
      </c>
      <c r="M1372" t="str">
        <f t="shared" si="107"/>
        <v>Oct</v>
      </c>
      <c r="N1372" s="13">
        <v>41548.00335648148</v>
      </c>
      <c r="O1372" t="b">
        <v>0</v>
      </c>
      <c r="P1372">
        <v>20</v>
      </c>
      <c r="Q1372" t="b">
        <v>1</v>
      </c>
      <c r="R1372" t="s">
        <v>8276</v>
      </c>
      <c r="S1372" s="4">
        <f t="shared" si="105"/>
        <v>103.66666666666667</v>
      </c>
      <c r="U1372" t="str">
        <f t="shared" si="108"/>
        <v>music</v>
      </c>
      <c r="V1372" t="str">
        <f t="shared" si="109"/>
        <v>rock</v>
      </c>
    </row>
    <row r="1373" spans="1:22" ht="60" x14ac:dyDescent="0.25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v>42131.758587962962</v>
      </c>
      <c r="K1373">
        <v>1428430342</v>
      </c>
      <c r="L1373">
        <f t="shared" si="106"/>
        <v>2015</v>
      </c>
      <c r="M1373" t="str">
        <f t="shared" si="107"/>
        <v>Apr</v>
      </c>
      <c r="N1373" s="13">
        <v>42101.758587962962</v>
      </c>
      <c r="O1373" t="b">
        <v>0</v>
      </c>
      <c r="P1373">
        <v>70</v>
      </c>
      <c r="Q1373" t="b">
        <v>1</v>
      </c>
      <c r="R1373" t="s">
        <v>8276</v>
      </c>
      <c r="S1373" s="4">
        <f t="shared" si="105"/>
        <v>107.08672667523932</v>
      </c>
      <c r="U1373" t="str">
        <f t="shared" si="108"/>
        <v>music</v>
      </c>
      <c r="V1373" t="str">
        <f t="shared" si="109"/>
        <v>rock</v>
      </c>
    </row>
    <row r="1374" spans="1:22" ht="30" x14ac:dyDescent="0.25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v>41102.739953703705</v>
      </c>
      <c r="K1374">
        <v>1339523132</v>
      </c>
      <c r="L1374">
        <f t="shared" si="106"/>
        <v>2012</v>
      </c>
      <c r="M1374" t="str">
        <f t="shared" si="107"/>
        <v>Jun</v>
      </c>
      <c r="N1374" s="13">
        <v>41072.739953703705</v>
      </c>
      <c r="O1374" t="b">
        <v>0</v>
      </c>
      <c r="P1374">
        <v>16</v>
      </c>
      <c r="Q1374" t="b">
        <v>1</v>
      </c>
      <c r="R1374" t="s">
        <v>8276</v>
      </c>
      <c r="S1374" s="4">
        <f t="shared" si="105"/>
        <v>124</v>
      </c>
      <c r="U1374" t="str">
        <f t="shared" si="108"/>
        <v>music</v>
      </c>
      <c r="V1374" t="str">
        <f t="shared" si="109"/>
        <v>rock</v>
      </c>
    </row>
    <row r="1375" spans="1:22" ht="45" x14ac:dyDescent="0.25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v>42734.95177083333</v>
      </c>
      <c r="K1375">
        <v>1480546233</v>
      </c>
      <c r="L1375">
        <f t="shared" si="106"/>
        <v>2016</v>
      </c>
      <c r="M1375" t="str">
        <f t="shared" si="107"/>
        <v>Nov</v>
      </c>
      <c r="N1375" s="13">
        <v>42704.95177083333</v>
      </c>
      <c r="O1375" t="b">
        <v>0</v>
      </c>
      <c r="P1375">
        <v>52</v>
      </c>
      <c r="Q1375" t="b">
        <v>1</v>
      </c>
      <c r="R1375" t="s">
        <v>8276</v>
      </c>
      <c r="S1375" s="4">
        <f t="shared" si="105"/>
        <v>105.01</v>
      </c>
      <c r="U1375" t="str">
        <f t="shared" si="108"/>
        <v>music</v>
      </c>
      <c r="V1375" t="str">
        <f t="shared" si="109"/>
        <v>rock</v>
      </c>
    </row>
    <row r="1376" spans="1:22" ht="60" x14ac:dyDescent="0.25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v>42454.12023148148</v>
      </c>
      <c r="K1376">
        <v>1456285988</v>
      </c>
      <c r="L1376">
        <f t="shared" si="106"/>
        <v>2016</v>
      </c>
      <c r="M1376" t="str">
        <f t="shared" si="107"/>
        <v>Feb</v>
      </c>
      <c r="N1376" s="13">
        <v>42424.161898148144</v>
      </c>
      <c r="O1376" t="b">
        <v>0</v>
      </c>
      <c r="P1376">
        <v>66</v>
      </c>
      <c r="Q1376" t="b">
        <v>1</v>
      </c>
      <c r="R1376" t="s">
        <v>8276</v>
      </c>
      <c r="S1376" s="4">
        <f t="shared" si="105"/>
        <v>189.46666666666667</v>
      </c>
      <c r="U1376" t="str">
        <f t="shared" si="108"/>
        <v>music</v>
      </c>
      <c r="V1376" t="str">
        <f t="shared" si="109"/>
        <v>rock</v>
      </c>
    </row>
    <row r="1377" spans="1:22" ht="60" x14ac:dyDescent="0.25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v>42750.066192129627</v>
      </c>
      <c r="K1377">
        <v>1481852119</v>
      </c>
      <c r="L1377">
        <f t="shared" si="106"/>
        <v>2016</v>
      </c>
      <c r="M1377" t="str">
        <f t="shared" si="107"/>
        <v>Dec</v>
      </c>
      <c r="N1377" s="13">
        <v>42720.066192129627</v>
      </c>
      <c r="O1377" t="b">
        <v>0</v>
      </c>
      <c r="P1377">
        <v>109</v>
      </c>
      <c r="Q1377" t="b">
        <v>1</v>
      </c>
      <c r="R1377" t="s">
        <v>8276</v>
      </c>
      <c r="S1377" s="4">
        <f t="shared" si="105"/>
        <v>171.32499999999999</v>
      </c>
      <c r="U1377" t="str">
        <f t="shared" si="108"/>
        <v>music</v>
      </c>
      <c r="V1377" t="str">
        <f t="shared" si="109"/>
        <v>rock</v>
      </c>
    </row>
    <row r="1378" spans="1:22" ht="30" x14ac:dyDescent="0.25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v>42707.710717592592</v>
      </c>
      <c r="K1378">
        <v>1478189006</v>
      </c>
      <c r="L1378">
        <f t="shared" si="106"/>
        <v>2016</v>
      </c>
      <c r="M1378" t="str">
        <f t="shared" si="107"/>
        <v>Nov</v>
      </c>
      <c r="N1378" s="13">
        <v>42677.669050925921</v>
      </c>
      <c r="O1378" t="b">
        <v>0</v>
      </c>
      <c r="P1378">
        <v>168</v>
      </c>
      <c r="Q1378" t="b">
        <v>1</v>
      </c>
      <c r="R1378" t="s">
        <v>8276</v>
      </c>
      <c r="S1378" s="4">
        <f t="shared" si="105"/>
        <v>252.48648648648648</v>
      </c>
      <c r="U1378" t="str">
        <f t="shared" si="108"/>
        <v>music</v>
      </c>
      <c r="V1378" t="str">
        <f t="shared" si="109"/>
        <v>rock</v>
      </c>
    </row>
    <row r="1379" spans="1:22" ht="60" x14ac:dyDescent="0.25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v>42769.174305555556</v>
      </c>
      <c r="K1379">
        <v>1484198170</v>
      </c>
      <c r="L1379">
        <f t="shared" si="106"/>
        <v>2017</v>
      </c>
      <c r="M1379" t="str">
        <f t="shared" si="107"/>
        <v>Jan</v>
      </c>
      <c r="N1379" s="13">
        <v>42747.219560185185</v>
      </c>
      <c r="O1379" t="b">
        <v>0</v>
      </c>
      <c r="P1379">
        <v>31</v>
      </c>
      <c r="Q1379" t="b">
        <v>1</v>
      </c>
      <c r="R1379" t="s">
        <v>8276</v>
      </c>
      <c r="S1379" s="4">
        <f t="shared" si="105"/>
        <v>116.15384615384616</v>
      </c>
      <c r="U1379" t="str">
        <f t="shared" si="108"/>
        <v>music</v>
      </c>
      <c r="V1379" t="str">
        <f t="shared" si="109"/>
        <v>rock</v>
      </c>
    </row>
    <row r="1380" spans="1:22" x14ac:dyDescent="0.25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v>42583.759374999994</v>
      </c>
      <c r="K1380">
        <v>1468779210</v>
      </c>
      <c r="L1380">
        <f t="shared" si="106"/>
        <v>2016</v>
      </c>
      <c r="M1380" t="str">
        <f t="shared" si="107"/>
        <v>Jul</v>
      </c>
      <c r="N1380" s="13">
        <v>42568.759374999994</v>
      </c>
      <c r="O1380" t="b">
        <v>0</v>
      </c>
      <c r="P1380">
        <v>133</v>
      </c>
      <c r="Q1380" t="b">
        <v>1</v>
      </c>
      <c r="R1380" t="s">
        <v>8276</v>
      </c>
      <c r="S1380" s="4">
        <f t="shared" si="105"/>
        <v>203.35</v>
      </c>
      <c r="U1380" t="str">
        <f t="shared" si="108"/>
        <v>music</v>
      </c>
      <c r="V1380" t="str">
        <f t="shared" si="109"/>
        <v>rock</v>
      </c>
    </row>
    <row r="1381" spans="1:22" ht="30" x14ac:dyDescent="0.25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v>42160.491620370376</v>
      </c>
      <c r="K1381">
        <v>1430912876</v>
      </c>
      <c r="L1381">
        <f t="shared" si="106"/>
        <v>2015</v>
      </c>
      <c r="M1381" t="str">
        <f t="shared" si="107"/>
        <v>May</v>
      </c>
      <c r="N1381" s="13">
        <v>42130.491620370376</v>
      </c>
      <c r="O1381" t="b">
        <v>0</v>
      </c>
      <c r="P1381">
        <v>151</v>
      </c>
      <c r="Q1381" t="b">
        <v>1</v>
      </c>
      <c r="R1381" t="s">
        <v>8276</v>
      </c>
      <c r="S1381" s="4">
        <f t="shared" si="105"/>
        <v>111.6</v>
      </c>
      <c r="U1381" t="str">
        <f t="shared" si="108"/>
        <v>music</v>
      </c>
      <c r="V1381" t="str">
        <f t="shared" si="109"/>
        <v>rock</v>
      </c>
    </row>
    <row r="1382" spans="1:22" ht="45" x14ac:dyDescent="0.25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v>42164.083333333328</v>
      </c>
      <c r="K1382">
        <v>1431886706</v>
      </c>
      <c r="L1382">
        <f t="shared" si="106"/>
        <v>2015</v>
      </c>
      <c r="M1382" t="str">
        <f t="shared" si="107"/>
        <v>May</v>
      </c>
      <c r="N1382" s="13">
        <v>42141.762800925921</v>
      </c>
      <c r="O1382" t="b">
        <v>0</v>
      </c>
      <c r="P1382">
        <v>5</v>
      </c>
      <c r="Q1382" t="b">
        <v>1</v>
      </c>
      <c r="R1382" t="s">
        <v>8276</v>
      </c>
      <c r="S1382" s="4">
        <f t="shared" si="105"/>
        <v>424</v>
      </c>
      <c r="U1382" t="str">
        <f t="shared" si="108"/>
        <v>music</v>
      </c>
      <c r="V1382" t="str">
        <f t="shared" si="109"/>
        <v>rock</v>
      </c>
    </row>
    <row r="1383" spans="1:22" ht="60" x14ac:dyDescent="0.25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v>42733.214409722219</v>
      </c>
      <c r="K1383">
        <v>1480396125</v>
      </c>
      <c r="L1383">
        <f t="shared" si="106"/>
        <v>2016</v>
      </c>
      <c r="M1383" t="str">
        <f t="shared" si="107"/>
        <v>Nov</v>
      </c>
      <c r="N1383" s="13">
        <v>42703.214409722219</v>
      </c>
      <c r="O1383" t="b">
        <v>0</v>
      </c>
      <c r="P1383">
        <v>73</v>
      </c>
      <c r="Q1383" t="b">
        <v>1</v>
      </c>
      <c r="R1383" t="s">
        <v>8276</v>
      </c>
      <c r="S1383" s="4">
        <f t="shared" si="105"/>
        <v>107.1</v>
      </c>
      <c r="U1383" t="str">
        <f t="shared" si="108"/>
        <v>music</v>
      </c>
      <c r="V1383" t="str">
        <f t="shared" si="109"/>
        <v>rock</v>
      </c>
    </row>
    <row r="1384" spans="1:22" ht="45" x14ac:dyDescent="0.25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v>41400.800185185188</v>
      </c>
      <c r="K1384">
        <v>1365275536</v>
      </c>
      <c r="L1384">
        <f t="shared" si="106"/>
        <v>2013</v>
      </c>
      <c r="M1384" t="str">
        <f t="shared" si="107"/>
        <v>Apr</v>
      </c>
      <c r="N1384" s="13">
        <v>41370.800185185188</v>
      </c>
      <c r="O1384" t="b">
        <v>0</v>
      </c>
      <c r="P1384">
        <v>148</v>
      </c>
      <c r="Q1384" t="b">
        <v>1</v>
      </c>
      <c r="R1384" t="s">
        <v>8276</v>
      </c>
      <c r="S1384" s="4">
        <f t="shared" si="105"/>
        <v>104.3625</v>
      </c>
      <c r="U1384" t="str">
        <f t="shared" si="108"/>
        <v>music</v>
      </c>
      <c r="V1384" t="str">
        <f t="shared" si="109"/>
        <v>rock</v>
      </c>
    </row>
    <row r="1385" spans="1:22" ht="60" x14ac:dyDescent="0.25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v>42727.074976851851</v>
      </c>
      <c r="K1385">
        <v>1480729678</v>
      </c>
      <c r="L1385">
        <f t="shared" si="106"/>
        <v>2016</v>
      </c>
      <c r="M1385" t="str">
        <f t="shared" si="107"/>
        <v>Dec</v>
      </c>
      <c r="N1385" s="13">
        <v>42707.074976851851</v>
      </c>
      <c r="O1385" t="b">
        <v>0</v>
      </c>
      <c r="P1385">
        <v>93</v>
      </c>
      <c r="Q1385" t="b">
        <v>1</v>
      </c>
      <c r="R1385" t="s">
        <v>8276</v>
      </c>
      <c r="S1385" s="4">
        <f t="shared" si="105"/>
        <v>212.40909090909091</v>
      </c>
      <c r="U1385" t="str">
        <f t="shared" si="108"/>
        <v>music</v>
      </c>
      <c r="V1385" t="str">
        <f t="shared" si="109"/>
        <v>rock</v>
      </c>
    </row>
    <row r="1386" spans="1:22" ht="45" x14ac:dyDescent="0.25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v>42190.735208333332</v>
      </c>
      <c r="K1386">
        <v>1433525922</v>
      </c>
      <c r="L1386">
        <f t="shared" si="106"/>
        <v>2015</v>
      </c>
      <c r="M1386" t="str">
        <f t="shared" si="107"/>
        <v>Jun</v>
      </c>
      <c r="N1386" s="13">
        <v>42160.735208333332</v>
      </c>
      <c r="O1386" t="b">
        <v>0</v>
      </c>
      <c r="P1386">
        <v>63</v>
      </c>
      <c r="Q1386" t="b">
        <v>1</v>
      </c>
      <c r="R1386" t="s">
        <v>8276</v>
      </c>
      <c r="S1386" s="4">
        <f t="shared" si="105"/>
        <v>124.08571428571429</v>
      </c>
      <c r="U1386" t="str">
        <f t="shared" si="108"/>
        <v>music</v>
      </c>
      <c r="V1386" t="str">
        <f t="shared" si="109"/>
        <v>rock</v>
      </c>
    </row>
    <row r="1387" spans="1:22" ht="45" x14ac:dyDescent="0.25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v>42489.507638888885</v>
      </c>
      <c r="K1387">
        <v>1457109121</v>
      </c>
      <c r="L1387">
        <f t="shared" si="106"/>
        <v>2016</v>
      </c>
      <c r="M1387" t="str">
        <f t="shared" si="107"/>
        <v>Mar</v>
      </c>
      <c r="N1387" s="13">
        <v>42433.688900462963</v>
      </c>
      <c r="O1387" t="b">
        <v>0</v>
      </c>
      <c r="P1387">
        <v>134</v>
      </c>
      <c r="Q1387" t="b">
        <v>1</v>
      </c>
      <c r="R1387" t="s">
        <v>8276</v>
      </c>
      <c r="S1387" s="4">
        <f t="shared" si="105"/>
        <v>110.406125</v>
      </c>
      <c r="U1387" t="str">
        <f t="shared" si="108"/>
        <v>music</v>
      </c>
      <c r="V1387" t="str">
        <f t="shared" si="109"/>
        <v>rock</v>
      </c>
    </row>
    <row r="1388" spans="1:22" ht="30" x14ac:dyDescent="0.25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v>42214.646863425922</v>
      </c>
      <c r="K1388">
        <v>1435591889</v>
      </c>
      <c r="L1388">
        <f t="shared" si="106"/>
        <v>2015</v>
      </c>
      <c r="M1388" t="str">
        <f t="shared" si="107"/>
        <v>Jun</v>
      </c>
      <c r="N1388" s="13">
        <v>42184.646863425922</v>
      </c>
      <c r="O1388" t="b">
        <v>0</v>
      </c>
      <c r="P1388">
        <v>14</v>
      </c>
      <c r="Q1388" t="b">
        <v>1</v>
      </c>
      <c r="R1388" t="s">
        <v>8276</v>
      </c>
      <c r="S1388" s="4">
        <f t="shared" si="105"/>
        <v>218.75</v>
      </c>
      <c r="U1388" t="str">
        <f t="shared" si="108"/>
        <v>music</v>
      </c>
      <c r="V1388" t="str">
        <f t="shared" si="109"/>
        <v>rock</v>
      </c>
    </row>
    <row r="1389" spans="1:22" ht="60" x14ac:dyDescent="0.25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v>42158.1875</v>
      </c>
      <c r="K1389">
        <v>1430604395</v>
      </c>
      <c r="L1389">
        <f t="shared" si="106"/>
        <v>2015</v>
      </c>
      <c r="M1389" t="str">
        <f t="shared" si="107"/>
        <v>May</v>
      </c>
      <c r="N1389" s="13">
        <v>42126.92123842593</v>
      </c>
      <c r="O1389" t="b">
        <v>0</v>
      </c>
      <c r="P1389">
        <v>78</v>
      </c>
      <c r="Q1389" t="b">
        <v>1</v>
      </c>
      <c r="R1389" t="s">
        <v>8276</v>
      </c>
      <c r="S1389" s="4">
        <f t="shared" si="105"/>
        <v>136.625</v>
      </c>
      <c r="U1389" t="str">
        <f t="shared" si="108"/>
        <v>music</v>
      </c>
      <c r="V1389" t="str">
        <f t="shared" si="109"/>
        <v>rock</v>
      </c>
    </row>
    <row r="1390" spans="1:22" ht="60" x14ac:dyDescent="0.25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v>42660.676388888889</v>
      </c>
      <c r="K1390">
        <v>1474469117</v>
      </c>
      <c r="L1390">
        <f t="shared" si="106"/>
        <v>2016</v>
      </c>
      <c r="M1390" t="str">
        <f t="shared" si="107"/>
        <v>Sep</v>
      </c>
      <c r="N1390" s="13">
        <v>42634.614780092597</v>
      </c>
      <c r="O1390" t="b">
        <v>0</v>
      </c>
      <c r="P1390">
        <v>112</v>
      </c>
      <c r="Q1390" t="b">
        <v>1</v>
      </c>
      <c r="R1390" t="s">
        <v>8276</v>
      </c>
      <c r="S1390" s="4">
        <f t="shared" si="105"/>
        <v>134.8074</v>
      </c>
      <c r="U1390" t="str">
        <f t="shared" si="108"/>
        <v>music</v>
      </c>
      <c r="V1390" t="str">
        <f t="shared" si="109"/>
        <v>rock</v>
      </c>
    </row>
    <row r="1391" spans="1:22" ht="30" x14ac:dyDescent="0.25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v>42595.480983796297</v>
      </c>
      <c r="K1391">
        <v>1468495957</v>
      </c>
      <c r="L1391">
        <f t="shared" si="106"/>
        <v>2016</v>
      </c>
      <c r="M1391" t="str">
        <f t="shared" si="107"/>
        <v>Jul</v>
      </c>
      <c r="N1391" s="13">
        <v>42565.480983796297</v>
      </c>
      <c r="O1391" t="b">
        <v>0</v>
      </c>
      <c r="P1391">
        <v>34</v>
      </c>
      <c r="Q1391" t="b">
        <v>1</v>
      </c>
      <c r="R1391" t="s">
        <v>8276</v>
      </c>
      <c r="S1391" s="4">
        <f t="shared" si="105"/>
        <v>145.4</v>
      </c>
      <c r="U1391" t="str">
        <f t="shared" si="108"/>
        <v>music</v>
      </c>
      <c r="V1391" t="str">
        <f t="shared" si="109"/>
        <v>rock</v>
      </c>
    </row>
    <row r="1392" spans="1:22" ht="45" x14ac:dyDescent="0.25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v>42121.716666666667</v>
      </c>
      <c r="K1392">
        <v>1427224606</v>
      </c>
      <c r="L1392">
        <f t="shared" si="106"/>
        <v>2015</v>
      </c>
      <c r="M1392" t="str">
        <f t="shared" si="107"/>
        <v>Mar</v>
      </c>
      <c r="N1392" s="13">
        <v>42087.803310185183</v>
      </c>
      <c r="O1392" t="b">
        <v>0</v>
      </c>
      <c r="P1392">
        <v>19</v>
      </c>
      <c r="Q1392" t="b">
        <v>1</v>
      </c>
      <c r="R1392" t="s">
        <v>8276</v>
      </c>
      <c r="S1392" s="4">
        <f t="shared" si="105"/>
        <v>109.10714285714286</v>
      </c>
      <c r="U1392" t="str">
        <f t="shared" si="108"/>
        <v>music</v>
      </c>
      <c r="V1392" t="str">
        <f t="shared" si="109"/>
        <v>rock</v>
      </c>
    </row>
    <row r="1393" spans="1:22" ht="45" x14ac:dyDescent="0.25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v>42238.207638888889</v>
      </c>
      <c r="K1393">
        <v>1436369818</v>
      </c>
      <c r="L1393">
        <f t="shared" si="106"/>
        <v>2015</v>
      </c>
      <c r="M1393" t="str">
        <f t="shared" si="107"/>
        <v>Jul</v>
      </c>
      <c r="N1393" s="13">
        <v>42193.650671296295</v>
      </c>
      <c r="O1393" t="b">
        <v>0</v>
      </c>
      <c r="P1393">
        <v>13</v>
      </c>
      <c r="Q1393" t="b">
        <v>1</v>
      </c>
      <c r="R1393" t="s">
        <v>8276</v>
      </c>
      <c r="S1393" s="4">
        <f t="shared" si="105"/>
        <v>110.2</v>
      </c>
      <c r="U1393" t="str">
        <f t="shared" si="108"/>
        <v>music</v>
      </c>
      <c r="V1393" t="str">
        <f t="shared" si="109"/>
        <v>rock</v>
      </c>
    </row>
    <row r="1394" spans="1:22" ht="45" x14ac:dyDescent="0.25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v>42432.154930555553</v>
      </c>
      <c r="K1394">
        <v>1454298186</v>
      </c>
      <c r="L1394">
        <f t="shared" si="106"/>
        <v>2016</v>
      </c>
      <c r="M1394" t="str">
        <f t="shared" si="107"/>
        <v>Feb</v>
      </c>
      <c r="N1394" s="13">
        <v>42401.154930555553</v>
      </c>
      <c r="O1394" t="b">
        <v>0</v>
      </c>
      <c r="P1394">
        <v>104</v>
      </c>
      <c r="Q1394" t="b">
        <v>1</v>
      </c>
      <c r="R1394" t="s">
        <v>8276</v>
      </c>
      <c r="S1394" s="4">
        <f t="shared" si="105"/>
        <v>113.64</v>
      </c>
      <c r="U1394" t="str">
        <f t="shared" si="108"/>
        <v>music</v>
      </c>
      <c r="V1394" t="str">
        <f t="shared" si="109"/>
        <v>rock</v>
      </c>
    </row>
    <row r="1395" spans="1:22" ht="30" x14ac:dyDescent="0.25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v>42583.681979166664</v>
      </c>
      <c r="K1395">
        <v>1467476523</v>
      </c>
      <c r="L1395">
        <f t="shared" si="106"/>
        <v>2016</v>
      </c>
      <c r="M1395" t="str">
        <f t="shared" si="107"/>
        <v>Jul</v>
      </c>
      <c r="N1395" s="13">
        <v>42553.681979166664</v>
      </c>
      <c r="O1395" t="b">
        <v>0</v>
      </c>
      <c r="P1395">
        <v>52</v>
      </c>
      <c r="Q1395" t="b">
        <v>1</v>
      </c>
      <c r="R1395" t="s">
        <v>8276</v>
      </c>
      <c r="S1395" s="4">
        <f t="shared" si="105"/>
        <v>102.35</v>
      </c>
      <c r="U1395" t="str">
        <f t="shared" si="108"/>
        <v>music</v>
      </c>
      <c r="V1395" t="str">
        <f t="shared" si="109"/>
        <v>rock</v>
      </c>
    </row>
    <row r="1396" spans="1:22" ht="45" x14ac:dyDescent="0.25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v>42795.125</v>
      </c>
      <c r="K1396">
        <v>1484623726</v>
      </c>
      <c r="L1396">
        <f t="shared" si="106"/>
        <v>2017</v>
      </c>
      <c r="M1396" t="str">
        <f t="shared" si="107"/>
        <v>Jan</v>
      </c>
      <c r="N1396" s="13">
        <v>42752.144976851851</v>
      </c>
      <c r="O1396" t="b">
        <v>0</v>
      </c>
      <c r="P1396">
        <v>17</v>
      </c>
      <c r="Q1396" t="b">
        <v>1</v>
      </c>
      <c r="R1396" t="s">
        <v>8276</v>
      </c>
      <c r="S1396" s="4">
        <f t="shared" si="105"/>
        <v>122.13333333333334</v>
      </c>
      <c r="U1396" t="str">
        <f t="shared" si="108"/>
        <v>music</v>
      </c>
      <c r="V1396" t="str">
        <f t="shared" si="109"/>
        <v>rock</v>
      </c>
    </row>
    <row r="1397" spans="1:22" ht="30" x14ac:dyDescent="0.25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v>42749.90834490741</v>
      </c>
      <c r="K1397">
        <v>1481838481</v>
      </c>
      <c r="L1397">
        <f t="shared" si="106"/>
        <v>2016</v>
      </c>
      <c r="M1397" t="str">
        <f t="shared" si="107"/>
        <v>Dec</v>
      </c>
      <c r="N1397" s="13">
        <v>42719.90834490741</v>
      </c>
      <c r="O1397" t="b">
        <v>0</v>
      </c>
      <c r="P1397">
        <v>82</v>
      </c>
      <c r="Q1397" t="b">
        <v>1</v>
      </c>
      <c r="R1397" t="s">
        <v>8276</v>
      </c>
      <c r="S1397" s="4">
        <f t="shared" si="105"/>
        <v>111.88571428571429</v>
      </c>
      <c r="U1397" t="str">
        <f t="shared" si="108"/>
        <v>music</v>
      </c>
      <c r="V1397" t="str">
        <f t="shared" si="109"/>
        <v>rock</v>
      </c>
    </row>
    <row r="1398" spans="1:22" ht="60" x14ac:dyDescent="0.25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v>42048.99863425926</v>
      </c>
      <c r="K1398">
        <v>1421279882</v>
      </c>
      <c r="L1398">
        <f t="shared" si="106"/>
        <v>2015</v>
      </c>
      <c r="M1398" t="str">
        <f t="shared" si="107"/>
        <v>Jan</v>
      </c>
      <c r="N1398" s="13">
        <v>42018.99863425926</v>
      </c>
      <c r="O1398" t="b">
        <v>0</v>
      </c>
      <c r="P1398">
        <v>73</v>
      </c>
      <c r="Q1398" t="b">
        <v>1</v>
      </c>
      <c r="R1398" t="s">
        <v>8276</v>
      </c>
      <c r="S1398" s="4">
        <f t="shared" si="105"/>
        <v>107.3</v>
      </c>
      <c r="U1398" t="str">
        <f t="shared" si="108"/>
        <v>music</v>
      </c>
      <c r="V1398" t="str">
        <f t="shared" si="109"/>
        <v>rock</v>
      </c>
    </row>
    <row r="1399" spans="1:22" ht="45" x14ac:dyDescent="0.25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v>42670.888194444444</v>
      </c>
      <c r="K1399">
        <v>1475013710</v>
      </c>
      <c r="L1399">
        <f t="shared" si="106"/>
        <v>2016</v>
      </c>
      <c r="M1399" t="str">
        <f t="shared" si="107"/>
        <v>Sep</v>
      </c>
      <c r="N1399" s="13">
        <v>42640.917939814812</v>
      </c>
      <c r="O1399" t="b">
        <v>0</v>
      </c>
      <c r="P1399">
        <v>158</v>
      </c>
      <c r="Q1399" t="b">
        <v>1</v>
      </c>
      <c r="R1399" t="s">
        <v>8276</v>
      </c>
      <c r="S1399" s="4">
        <f t="shared" si="105"/>
        <v>113.85</v>
      </c>
      <c r="U1399" t="str">
        <f t="shared" si="108"/>
        <v>music</v>
      </c>
      <c r="V1399" t="str">
        <f t="shared" si="109"/>
        <v>rock</v>
      </c>
    </row>
    <row r="1400" spans="1:22" ht="45" x14ac:dyDescent="0.25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v>42556.874236111107</v>
      </c>
      <c r="K1400">
        <v>1465160334</v>
      </c>
      <c r="L1400">
        <f t="shared" si="106"/>
        <v>2016</v>
      </c>
      <c r="M1400" t="str">
        <f t="shared" si="107"/>
        <v>Jun</v>
      </c>
      <c r="N1400" s="13">
        <v>42526.874236111107</v>
      </c>
      <c r="O1400" t="b">
        <v>0</v>
      </c>
      <c r="P1400">
        <v>65</v>
      </c>
      <c r="Q1400" t="b">
        <v>1</v>
      </c>
      <c r="R1400" t="s">
        <v>8276</v>
      </c>
      <c r="S1400" s="4">
        <f t="shared" si="105"/>
        <v>109.68181818181819</v>
      </c>
      <c r="U1400" t="str">
        <f t="shared" si="108"/>
        <v>music</v>
      </c>
      <c r="V1400" t="str">
        <f t="shared" si="109"/>
        <v>rock</v>
      </c>
    </row>
    <row r="1401" spans="1:22" ht="45" x14ac:dyDescent="0.25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v>41919.004317129627</v>
      </c>
      <c r="K1401">
        <v>1410048373</v>
      </c>
      <c r="L1401">
        <f t="shared" si="106"/>
        <v>2014</v>
      </c>
      <c r="M1401" t="str">
        <f t="shared" si="107"/>
        <v>Sep</v>
      </c>
      <c r="N1401" s="13">
        <v>41889.004317129627</v>
      </c>
      <c r="O1401" t="b">
        <v>0</v>
      </c>
      <c r="P1401">
        <v>184</v>
      </c>
      <c r="Q1401" t="b">
        <v>1</v>
      </c>
      <c r="R1401" t="s">
        <v>8276</v>
      </c>
      <c r="S1401" s="4">
        <f t="shared" si="105"/>
        <v>126.14444444444445</v>
      </c>
      <c r="U1401" t="str">
        <f t="shared" si="108"/>
        <v>music</v>
      </c>
      <c r="V1401" t="str">
        <f t="shared" si="109"/>
        <v>rock</v>
      </c>
    </row>
    <row r="1402" spans="1:22" ht="45" x14ac:dyDescent="0.25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v>42533.229166666672</v>
      </c>
      <c r="K1402">
        <v>1462695073</v>
      </c>
      <c r="L1402">
        <f t="shared" si="106"/>
        <v>2016</v>
      </c>
      <c r="M1402" t="str">
        <f t="shared" si="107"/>
        <v>May</v>
      </c>
      <c r="N1402" s="13">
        <v>42498.341122685189</v>
      </c>
      <c r="O1402" t="b">
        <v>0</v>
      </c>
      <c r="P1402">
        <v>34</v>
      </c>
      <c r="Q1402" t="b">
        <v>1</v>
      </c>
      <c r="R1402" t="s">
        <v>8276</v>
      </c>
      <c r="S1402" s="4">
        <f t="shared" si="105"/>
        <v>167.42857142857142</v>
      </c>
      <c r="U1402" t="str">
        <f t="shared" si="108"/>
        <v>music</v>
      </c>
      <c r="V1402" t="str">
        <f t="shared" si="109"/>
        <v>rock</v>
      </c>
    </row>
    <row r="1403" spans="1:22" ht="60" x14ac:dyDescent="0.25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v>41420.99622685185</v>
      </c>
      <c r="K1403">
        <v>1367798074</v>
      </c>
      <c r="L1403">
        <f t="shared" si="106"/>
        <v>2013</v>
      </c>
      <c r="M1403" t="str">
        <f t="shared" si="107"/>
        <v>May</v>
      </c>
      <c r="N1403" s="13">
        <v>41399.99622685185</v>
      </c>
      <c r="O1403" t="b">
        <v>0</v>
      </c>
      <c r="P1403">
        <v>240</v>
      </c>
      <c r="Q1403" t="b">
        <v>1</v>
      </c>
      <c r="R1403" t="s">
        <v>8276</v>
      </c>
      <c r="S1403" s="4">
        <f t="shared" si="105"/>
        <v>496.52</v>
      </c>
      <c r="U1403" t="str">
        <f t="shared" si="108"/>
        <v>music</v>
      </c>
      <c r="V1403" t="str">
        <f t="shared" si="109"/>
        <v>rock</v>
      </c>
    </row>
    <row r="1404" spans="1:22" ht="60" x14ac:dyDescent="0.25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v>42125.011701388896</v>
      </c>
      <c r="K1404">
        <v>1425259011</v>
      </c>
      <c r="L1404">
        <f t="shared" si="106"/>
        <v>2015</v>
      </c>
      <c r="M1404" t="str">
        <f t="shared" si="107"/>
        <v>Mar</v>
      </c>
      <c r="N1404" s="13">
        <v>42065.053368055553</v>
      </c>
      <c r="O1404" t="b">
        <v>0</v>
      </c>
      <c r="P1404">
        <v>113</v>
      </c>
      <c r="Q1404" t="b">
        <v>1</v>
      </c>
      <c r="R1404" t="s">
        <v>8276</v>
      </c>
      <c r="S1404" s="4">
        <f t="shared" si="105"/>
        <v>109.16</v>
      </c>
      <c r="U1404" t="str">
        <f t="shared" si="108"/>
        <v>music</v>
      </c>
      <c r="V1404" t="str">
        <f t="shared" si="109"/>
        <v>rock</v>
      </c>
    </row>
    <row r="1405" spans="1:22" ht="60" x14ac:dyDescent="0.25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v>41481.062905092593</v>
      </c>
      <c r="K1405">
        <v>1372210235</v>
      </c>
      <c r="L1405">
        <f t="shared" si="106"/>
        <v>2013</v>
      </c>
      <c r="M1405" t="str">
        <f t="shared" si="107"/>
        <v>Jun</v>
      </c>
      <c r="N1405" s="13">
        <v>41451.062905092593</v>
      </c>
      <c r="O1405" t="b">
        <v>0</v>
      </c>
      <c r="P1405">
        <v>66</v>
      </c>
      <c r="Q1405" t="b">
        <v>1</v>
      </c>
      <c r="R1405" t="s">
        <v>8276</v>
      </c>
      <c r="S1405" s="4">
        <f t="shared" si="105"/>
        <v>102.575</v>
      </c>
      <c r="U1405" t="str">
        <f t="shared" si="108"/>
        <v>music</v>
      </c>
      <c r="V1405" t="str">
        <f t="shared" si="109"/>
        <v>rock</v>
      </c>
    </row>
    <row r="1406" spans="1:22" ht="60" x14ac:dyDescent="0.25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v>42057.510243055556</v>
      </c>
      <c r="K1406">
        <v>1422447285</v>
      </c>
      <c r="L1406">
        <f t="shared" si="106"/>
        <v>2015</v>
      </c>
      <c r="M1406" t="str">
        <f t="shared" si="107"/>
        <v>Jan</v>
      </c>
      <c r="N1406" s="13">
        <v>42032.510243055556</v>
      </c>
      <c r="O1406" t="b">
        <v>1</v>
      </c>
      <c r="P1406">
        <v>5</v>
      </c>
      <c r="Q1406" t="b">
        <v>0</v>
      </c>
      <c r="R1406" t="s">
        <v>8287</v>
      </c>
      <c r="S1406" s="4">
        <f t="shared" si="105"/>
        <v>1.6620689655172414</v>
      </c>
      <c r="U1406" t="str">
        <f t="shared" si="108"/>
        <v>publishing</v>
      </c>
      <c r="V1406" t="str">
        <f t="shared" si="109"/>
        <v>translations</v>
      </c>
    </row>
    <row r="1407" spans="1:22" ht="30" x14ac:dyDescent="0.25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v>41971.722233796296</v>
      </c>
      <c r="K1407">
        <v>1414599601</v>
      </c>
      <c r="L1407">
        <f t="shared" si="106"/>
        <v>2014</v>
      </c>
      <c r="M1407" t="str">
        <f t="shared" si="107"/>
        <v>Oct</v>
      </c>
      <c r="N1407" s="13">
        <v>41941.680567129632</v>
      </c>
      <c r="O1407" t="b">
        <v>1</v>
      </c>
      <c r="P1407">
        <v>17</v>
      </c>
      <c r="Q1407" t="b">
        <v>0</v>
      </c>
      <c r="R1407" t="s">
        <v>8287</v>
      </c>
      <c r="S1407" s="4">
        <f t="shared" si="105"/>
        <v>0.42</v>
      </c>
      <c r="U1407" t="str">
        <f t="shared" si="108"/>
        <v>publishing</v>
      </c>
      <c r="V1407" t="str">
        <f t="shared" si="109"/>
        <v>translations</v>
      </c>
    </row>
    <row r="1408" spans="1:22" ht="30" x14ac:dyDescent="0.25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v>42350.416666666672</v>
      </c>
      <c r="K1408">
        <v>1445336607</v>
      </c>
      <c r="L1408">
        <f t="shared" si="106"/>
        <v>2015</v>
      </c>
      <c r="M1408" t="str">
        <f t="shared" si="107"/>
        <v>Oct</v>
      </c>
      <c r="N1408" s="13">
        <v>42297.432951388888</v>
      </c>
      <c r="O1408" t="b">
        <v>0</v>
      </c>
      <c r="P1408">
        <v>3</v>
      </c>
      <c r="Q1408" t="b">
        <v>0</v>
      </c>
      <c r="R1408" t="s">
        <v>8287</v>
      </c>
      <c r="S1408" s="4">
        <f t="shared" si="105"/>
        <v>0.125</v>
      </c>
      <c r="U1408" t="str">
        <f t="shared" si="108"/>
        <v>publishing</v>
      </c>
      <c r="V1408" t="str">
        <f t="shared" si="109"/>
        <v>translations</v>
      </c>
    </row>
    <row r="1409" spans="1:22" ht="45" x14ac:dyDescent="0.25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v>41863.536782407406</v>
      </c>
      <c r="K1409">
        <v>1405687978</v>
      </c>
      <c r="L1409">
        <f t="shared" si="106"/>
        <v>2014</v>
      </c>
      <c r="M1409" t="str">
        <f t="shared" si="107"/>
        <v>Jul</v>
      </c>
      <c r="N1409" s="13">
        <v>41838.536782407406</v>
      </c>
      <c r="O1409" t="b">
        <v>0</v>
      </c>
      <c r="P1409">
        <v>2</v>
      </c>
      <c r="Q1409" t="b">
        <v>0</v>
      </c>
      <c r="R1409" t="s">
        <v>8287</v>
      </c>
      <c r="S1409" s="4">
        <f t="shared" si="105"/>
        <v>0.5</v>
      </c>
      <c r="U1409" t="str">
        <f t="shared" si="108"/>
        <v>publishing</v>
      </c>
      <c r="V1409" t="str">
        <f t="shared" si="109"/>
        <v>translations</v>
      </c>
    </row>
    <row r="1410" spans="1:22" ht="60" x14ac:dyDescent="0.25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v>42321.913842592592</v>
      </c>
      <c r="K1410">
        <v>1444856156</v>
      </c>
      <c r="L1410">
        <f t="shared" si="106"/>
        <v>2015</v>
      </c>
      <c r="M1410" t="str">
        <f t="shared" si="107"/>
        <v>Oct</v>
      </c>
      <c r="N1410" s="13">
        <v>42291.872175925921</v>
      </c>
      <c r="O1410" t="b">
        <v>0</v>
      </c>
      <c r="P1410">
        <v>6</v>
      </c>
      <c r="Q1410" t="b">
        <v>0</v>
      </c>
      <c r="R1410" t="s">
        <v>8287</v>
      </c>
      <c r="S1410" s="4">
        <f t="shared" ref="S1410:S1473" si="110">E1410*100/D1410</f>
        <v>7.2</v>
      </c>
      <c r="U1410" t="str">
        <f t="shared" si="108"/>
        <v>publishing</v>
      </c>
      <c r="V1410" t="str">
        <f t="shared" si="109"/>
        <v>translations</v>
      </c>
    </row>
    <row r="1411" spans="1:22" ht="45" x14ac:dyDescent="0.25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v>42005.175173611111</v>
      </c>
      <c r="K1411">
        <v>1414897935</v>
      </c>
      <c r="L1411">
        <f t="shared" ref="L1411:L1474" si="111">YEAR(N1411)</f>
        <v>2014</v>
      </c>
      <c r="M1411" t="str">
        <f t="shared" ref="M1411:M1474" si="112">TEXT(N1411, "MMM")</f>
        <v>Nov</v>
      </c>
      <c r="N1411" s="13">
        <v>41945.133506944447</v>
      </c>
      <c r="O1411" t="b">
        <v>0</v>
      </c>
      <c r="P1411">
        <v>0</v>
      </c>
      <c r="Q1411" t="b">
        <v>0</v>
      </c>
      <c r="R1411" t="s">
        <v>8287</v>
      </c>
      <c r="S1411" s="4">
        <f t="shared" si="110"/>
        <v>0</v>
      </c>
      <c r="U1411" t="str">
        <f t="shared" ref="U1411:U1474" si="113">LEFT(R1411, SEARCH("/",R1411,1)-1)</f>
        <v>publishing</v>
      </c>
      <c r="V1411" t="str">
        <f t="shared" ref="V1411:V1474" si="114">RIGHT(R1411,LEN(R1411)-SEARCH("/",R1411,SEARCH("/",R1411,1)))</f>
        <v>translations</v>
      </c>
    </row>
    <row r="1412" spans="1:22" ht="60" x14ac:dyDescent="0.25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v>42524.318518518514</v>
      </c>
      <c r="K1412">
        <v>1461051520</v>
      </c>
      <c r="L1412">
        <f t="shared" si="111"/>
        <v>2016</v>
      </c>
      <c r="M1412" t="str">
        <f t="shared" si="112"/>
        <v>Apr</v>
      </c>
      <c r="N1412" s="13">
        <v>42479.318518518514</v>
      </c>
      <c r="O1412" t="b">
        <v>0</v>
      </c>
      <c r="P1412">
        <v>1</v>
      </c>
      <c r="Q1412" t="b">
        <v>0</v>
      </c>
      <c r="R1412" t="s">
        <v>8287</v>
      </c>
      <c r="S1412" s="4">
        <f t="shared" si="110"/>
        <v>1.6666666666666666E-2</v>
      </c>
      <c r="U1412" t="str">
        <f t="shared" si="113"/>
        <v>publishing</v>
      </c>
      <c r="V1412" t="str">
        <f t="shared" si="114"/>
        <v>translations</v>
      </c>
    </row>
    <row r="1413" spans="1:22" ht="60" x14ac:dyDescent="0.25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v>42041.059027777781</v>
      </c>
      <c r="K1413">
        <v>1420766700</v>
      </c>
      <c r="L1413">
        <f t="shared" si="111"/>
        <v>2015</v>
      </c>
      <c r="M1413" t="str">
        <f t="shared" si="112"/>
        <v>Jan</v>
      </c>
      <c r="N1413" s="13">
        <v>42013.059027777781</v>
      </c>
      <c r="O1413" t="b">
        <v>0</v>
      </c>
      <c r="P1413">
        <v>3</v>
      </c>
      <c r="Q1413" t="b">
        <v>0</v>
      </c>
      <c r="R1413" t="s">
        <v>8287</v>
      </c>
      <c r="S1413" s="4">
        <f t="shared" si="110"/>
        <v>0.23333333333333334</v>
      </c>
      <c r="U1413" t="str">
        <f t="shared" si="113"/>
        <v>publishing</v>
      </c>
      <c r="V1413" t="str">
        <f t="shared" si="114"/>
        <v>translations</v>
      </c>
    </row>
    <row r="1414" spans="1:22" ht="45" x14ac:dyDescent="0.25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v>41977.063645833332</v>
      </c>
      <c r="K1414">
        <v>1415064699</v>
      </c>
      <c r="L1414">
        <f t="shared" si="111"/>
        <v>2014</v>
      </c>
      <c r="M1414" t="str">
        <f t="shared" si="112"/>
        <v>Nov</v>
      </c>
      <c r="N1414" s="13">
        <v>41947.063645833332</v>
      </c>
      <c r="O1414" t="b">
        <v>0</v>
      </c>
      <c r="P1414">
        <v>13</v>
      </c>
      <c r="Q1414" t="b">
        <v>0</v>
      </c>
      <c r="R1414" t="s">
        <v>8287</v>
      </c>
      <c r="S1414" s="4">
        <f t="shared" si="110"/>
        <v>4.5714285714285712</v>
      </c>
      <c r="U1414" t="str">
        <f t="shared" si="113"/>
        <v>publishing</v>
      </c>
      <c r="V1414" t="str">
        <f t="shared" si="114"/>
        <v>translations</v>
      </c>
    </row>
    <row r="1415" spans="1:22" ht="60" x14ac:dyDescent="0.25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v>42420.437152777777</v>
      </c>
      <c r="K1415">
        <v>1450780170</v>
      </c>
      <c r="L1415">
        <f t="shared" si="111"/>
        <v>2015</v>
      </c>
      <c r="M1415" t="str">
        <f t="shared" si="112"/>
        <v>Dec</v>
      </c>
      <c r="N1415" s="13">
        <v>42360.437152777777</v>
      </c>
      <c r="O1415" t="b">
        <v>0</v>
      </c>
      <c r="P1415">
        <v>1</v>
      </c>
      <c r="Q1415" t="b">
        <v>0</v>
      </c>
      <c r="R1415" t="s">
        <v>8287</v>
      </c>
      <c r="S1415" s="4">
        <f t="shared" si="110"/>
        <v>5</v>
      </c>
      <c r="U1415" t="str">
        <f t="shared" si="113"/>
        <v>publishing</v>
      </c>
      <c r="V1415" t="str">
        <f t="shared" si="114"/>
        <v>translations</v>
      </c>
    </row>
    <row r="1416" spans="1:22" ht="60" x14ac:dyDescent="0.25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v>42738.25309027778</v>
      </c>
      <c r="K1416">
        <v>1480831467</v>
      </c>
      <c r="L1416">
        <f t="shared" si="111"/>
        <v>2016</v>
      </c>
      <c r="M1416" t="str">
        <f t="shared" si="112"/>
        <v>Dec</v>
      </c>
      <c r="N1416" s="13">
        <v>42708.25309027778</v>
      </c>
      <c r="O1416" t="b">
        <v>0</v>
      </c>
      <c r="P1416">
        <v>1</v>
      </c>
      <c r="Q1416" t="b">
        <v>0</v>
      </c>
      <c r="R1416" t="s">
        <v>8287</v>
      </c>
      <c r="S1416" s="4">
        <f t="shared" si="110"/>
        <v>0.2</v>
      </c>
      <c r="U1416" t="str">
        <f t="shared" si="113"/>
        <v>publishing</v>
      </c>
      <c r="V1416" t="str">
        <f t="shared" si="114"/>
        <v>translations</v>
      </c>
    </row>
    <row r="1417" spans="1:22" ht="45" x14ac:dyDescent="0.25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v>42232.675821759258</v>
      </c>
      <c r="K1417">
        <v>1436285591</v>
      </c>
      <c r="L1417">
        <f t="shared" si="111"/>
        <v>2015</v>
      </c>
      <c r="M1417" t="str">
        <f t="shared" si="112"/>
        <v>Jul</v>
      </c>
      <c r="N1417" s="13">
        <v>42192.675821759258</v>
      </c>
      <c r="O1417" t="b">
        <v>0</v>
      </c>
      <c r="P1417">
        <v>9</v>
      </c>
      <c r="Q1417" t="b">
        <v>0</v>
      </c>
      <c r="R1417" t="s">
        <v>8287</v>
      </c>
      <c r="S1417" s="4">
        <f t="shared" si="110"/>
        <v>18.181818181818183</v>
      </c>
      <c r="U1417" t="str">
        <f t="shared" si="113"/>
        <v>publishing</v>
      </c>
      <c r="V1417" t="str">
        <f t="shared" si="114"/>
        <v>translations</v>
      </c>
    </row>
    <row r="1418" spans="1:22" ht="45" x14ac:dyDescent="0.25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v>42329.967812499999</v>
      </c>
      <c r="K1418">
        <v>1445552019</v>
      </c>
      <c r="L1418">
        <f t="shared" si="111"/>
        <v>2015</v>
      </c>
      <c r="M1418" t="str">
        <f t="shared" si="112"/>
        <v>Oct</v>
      </c>
      <c r="N1418" s="13">
        <v>42299.926145833335</v>
      </c>
      <c r="O1418" t="b">
        <v>0</v>
      </c>
      <c r="P1418">
        <v>0</v>
      </c>
      <c r="Q1418" t="b">
        <v>0</v>
      </c>
      <c r="R1418" t="s">
        <v>8287</v>
      </c>
      <c r="S1418" s="4">
        <f t="shared" si="110"/>
        <v>0</v>
      </c>
      <c r="U1418" t="str">
        <f t="shared" si="113"/>
        <v>publishing</v>
      </c>
      <c r="V1418" t="str">
        <f t="shared" si="114"/>
        <v>translations</v>
      </c>
    </row>
    <row r="1419" spans="1:22" ht="45" x14ac:dyDescent="0.25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v>42262.465972222228</v>
      </c>
      <c r="K1419">
        <v>1439696174</v>
      </c>
      <c r="L1419">
        <f t="shared" si="111"/>
        <v>2015</v>
      </c>
      <c r="M1419" t="str">
        <f t="shared" si="112"/>
        <v>Aug</v>
      </c>
      <c r="N1419" s="13">
        <v>42232.15016203704</v>
      </c>
      <c r="O1419" t="b">
        <v>0</v>
      </c>
      <c r="P1419">
        <v>2</v>
      </c>
      <c r="Q1419" t="b">
        <v>0</v>
      </c>
      <c r="R1419" t="s">
        <v>8287</v>
      </c>
      <c r="S1419" s="4">
        <f t="shared" si="110"/>
        <v>1.2222222222222223</v>
      </c>
      <c r="U1419" t="str">
        <f t="shared" si="113"/>
        <v>publishing</v>
      </c>
      <c r="V1419" t="str">
        <f t="shared" si="114"/>
        <v>translations</v>
      </c>
    </row>
    <row r="1420" spans="1:22" ht="60" x14ac:dyDescent="0.25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v>42425.456412037034</v>
      </c>
      <c r="K1420">
        <v>1453805834</v>
      </c>
      <c r="L1420">
        <f t="shared" si="111"/>
        <v>2016</v>
      </c>
      <c r="M1420" t="str">
        <f t="shared" si="112"/>
        <v>Jan</v>
      </c>
      <c r="N1420" s="13">
        <v>42395.456412037034</v>
      </c>
      <c r="O1420" t="b">
        <v>0</v>
      </c>
      <c r="P1420">
        <v>1</v>
      </c>
      <c r="Q1420" t="b">
        <v>0</v>
      </c>
      <c r="R1420" t="s">
        <v>8287</v>
      </c>
      <c r="S1420" s="4">
        <f t="shared" si="110"/>
        <v>0.2</v>
      </c>
      <c r="U1420" t="str">
        <f t="shared" si="113"/>
        <v>publishing</v>
      </c>
      <c r="V1420" t="str">
        <f t="shared" si="114"/>
        <v>translations</v>
      </c>
    </row>
    <row r="1421" spans="1:22" ht="60" x14ac:dyDescent="0.25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v>42652.456238425926</v>
      </c>
      <c r="K1421">
        <v>1473418619</v>
      </c>
      <c r="L1421">
        <f t="shared" si="111"/>
        <v>2016</v>
      </c>
      <c r="M1421" t="str">
        <f t="shared" si="112"/>
        <v>Sep</v>
      </c>
      <c r="N1421" s="13">
        <v>42622.456238425926</v>
      </c>
      <c r="O1421" t="b">
        <v>0</v>
      </c>
      <c r="P1421">
        <v>10</v>
      </c>
      <c r="Q1421" t="b">
        <v>0</v>
      </c>
      <c r="R1421" t="s">
        <v>8287</v>
      </c>
      <c r="S1421" s="4">
        <f t="shared" si="110"/>
        <v>7.0634920634920633</v>
      </c>
      <c r="U1421" t="str">
        <f t="shared" si="113"/>
        <v>publishing</v>
      </c>
      <c r="V1421" t="str">
        <f t="shared" si="114"/>
        <v>translations</v>
      </c>
    </row>
    <row r="1422" spans="1:22" ht="30" x14ac:dyDescent="0.25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v>42549.667662037042</v>
      </c>
      <c r="K1422">
        <v>1464969686</v>
      </c>
      <c r="L1422">
        <f t="shared" si="111"/>
        <v>2016</v>
      </c>
      <c r="M1422" t="str">
        <f t="shared" si="112"/>
        <v>Jun</v>
      </c>
      <c r="N1422" s="13">
        <v>42524.667662037042</v>
      </c>
      <c r="O1422" t="b">
        <v>0</v>
      </c>
      <c r="P1422">
        <v>3</v>
      </c>
      <c r="Q1422" t="b">
        <v>0</v>
      </c>
      <c r="R1422" t="s">
        <v>8287</v>
      </c>
      <c r="S1422" s="4">
        <f t="shared" si="110"/>
        <v>2.7272727272727271</v>
      </c>
      <c r="U1422" t="str">
        <f t="shared" si="113"/>
        <v>publishing</v>
      </c>
      <c r="V1422" t="str">
        <f t="shared" si="114"/>
        <v>translations</v>
      </c>
    </row>
    <row r="1423" spans="1:22" ht="60" x14ac:dyDescent="0.25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v>42043.915613425925</v>
      </c>
      <c r="K1423">
        <v>1420840709</v>
      </c>
      <c r="L1423">
        <f t="shared" si="111"/>
        <v>2015</v>
      </c>
      <c r="M1423" t="str">
        <f t="shared" si="112"/>
        <v>Jan</v>
      </c>
      <c r="N1423" s="13">
        <v>42013.915613425925</v>
      </c>
      <c r="O1423" t="b">
        <v>0</v>
      </c>
      <c r="P1423">
        <v>2</v>
      </c>
      <c r="Q1423" t="b">
        <v>0</v>
      </c>
      <c r="R1423" t="s">
        <v>8287</v>
      </c>
      <c r="S1423" s="4">
        <f t="shared" si="110"/>
        <v>0.1</v>
      </c>
      <c r="U1423" t="str">
        <f t="shared" si="113"/>
        <v>publishing</v>
      </c>
      <c r="V1423" t="str">
        <f t="shared" si="114"/>
        <v>translations</v>
      </c>
    </row>
    <row r="1424" spans="1:22" ht="60" x14ac:dyDescent="0.25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v>42634.239629629628</v>
      </c>
      <c r="K1424">
        <v>1471844704</v>
      </c>
      <c r="L1424">
        <f t="shared" si="111"/>
        <v>2016</v>
      </c>
      <c r="M1424" t="str">
        <f t="shared" si="112"/>
        <v>Aug</v>
      </c>
      <c r="N1424" s="13">
        <v>42604.239629629628</v>
      </c>
      <c r="O1424" t="b">
        <v>0</v>
      </c>
      <c r="P1424">
        <v>2</v>
      </c>
      <c r="Q1424" t="b">
        <v>0</v>
      </c>
      <c r="R1424" t="s">
        <v>8287</v>
      </c>
      <c r="S1424" s="4">
        <f t="shared" si="110"/>
        <v>0.104</v>
      </c>
      <c r="U1424" t="str">
        <f t="shared" si="113"/>
        <v>publishing</v>
      </c>
      <c r="V1424" t="str">
        <f t="shared" si="114"/>
        <v>translations</v>
      </c>
    </row>
    <row r="1425" spans="1:22" ht="60" x14ac:dyDescent="0.25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v>42370.360312500001</v>
      </c>
      <c r="K1425">
        <v>1449045531</v>
      </c>
      <c r="L1425">
        <f t="shared" si="111"/>
        <v>2015</v>
      </c>
      <c r="M1425" t="str">
        <f t="shared" si="112"/>
        <v>Dec</v>
      </c>
      <c r="N1425" s="13">
        <v>42340.360312500001</v>
      </c>
      <c r="O1425" t="b">
        <v>0</v>
      </c>
      <c r="P1425">
        <v>1</v>
      </c>
      <c r="Q1425" t="b">
        <v>0</v>
      </c>
      <c r="R1425" t="s">
        <v>8287</v>
      </c>
      <c r="S1425" s="4">
        <f t="shared" si="110"/>
        <v>0.33333333333333331</v>
      </c>
      <c r="U1425" t="str">
        <f t="shared" si="113"/>
        <v>publishing</v>
      </c>
      <c r="V1425" t="str">
        <f t="shared" si="114"/>
        <v>translations</v>
      </c>
    </row>
    <row r="1426" spans="1:22" ht="45" x14ac:dyDescent="0.25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v>42689.759282407409</v>
      </c>
      <c r="K1426">
        <v>1478106802</v>
      </c>
      <c r="L1426">
        <f t="shared" si="111"/>
        <v>2016</v>
      </c>
      <c r="M1426" t="str">
        <f t="shared" si="112"/>
        <v>Nov</v>
      </c>
      <c r="N1426" s="13">
        <v>42676.717615740738</v>
      </c>
      <c r="O1426" t="b">
        <v>0</v>
      </c>
      <c r="P1426">
        <v>14</v>
      </c>
      <c r="Q1426" t="b">
        <v>0</v>
      </c>
      <c r="R1426" t="s">
        <v>8287</v>
      </c>
      <c r="S1426" s="4">
        <f t="shared" si="110"/>
        <v>20.36</v>
      </c>
      <c r="U1426" t="str">
        <f t="shared" si="113"/>
        <v>publishing</v>
      </c>
      <c r="V1426" t="str">
        <f t="shared" si="114"/>
        <v>translations</v>
      </c>
    </row>
    <row r="1427" spans="1:22" ht="60" x14ac:dyDescent="0.25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v>42123.131469907406</v>
      </c>
      <c r="K1427">
        <v>1427684959</v>
      </c>
      <c r="L1427">
        <f t="shared" si="111"/>
        <v>2015</v>
      </c>
      <c r="M1427" t="str">
        <f t="shared" si="112"/>
        <v>Mar</v>
      </c>
      <c r="N1427" s="13">
        <v>42093.131469907406</v>
      </c>
      <c r="O1427" t="b">
        <v>0</v>
      </c>
      <c r="P1427">
        <v>0</v>
      </c>
      <c r="Q1427" t="b">
        <v>0</v>
      </c>
      <c r="R1427" t="s">
        <v>8287</v>
      </c>
      <c r="S1427" s="4">
        <f t="shared" si="110"/>
        <v>0</v>
      </c>
      <c r="U1427" t="str">
        <f t="shared" si="113"/>
        <v>publishing</v>
      </c>
      <c r="V1427" t="str">
        <f t="shared" si="114"/>
        <v>translations</v>
      </c>
    </row>
    <row r="1428" spans="1:22" ht="60" x14ac:dyDescent="0.25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v>42240.390277777777</v>
      </c>
      <c r="K1428">
        <v>1435224120</v>
      </c>
      <c r="L1428">
        <f t="shared" si="111"/>
        <v>2015</v>
      </c>
      <c r="M1428" t="str">
        <f t="shared" si="112"/>
        <v>Jun</v>
      </c>
      <c r="N1428" s="13">
        <v>42180.390277777777</v>
      </c>
      <c r="O1428" t="b">
        <v>0</v>
      </c>
      <c r="P1428">
        <v>0</v>
      </c>
      <c r="Q1428" t="b">
        <v>0</v>
      </c>
      <c r="R1428" t="s">
        <v>8287</v>
      </c>
      <c r="S1428" s="4">
        <f t="shared" si="110"/>
        <v>0</v>
      </c>
      <c r="U1428" t="str">
        <f t="shared" si="113"/>
        <v>publishing</v>
      </c>
      <c r="V1428" t="str">
        <f t="shared" si="114"/>
        <v>translations</v>
      </c>
    </row>
    <row r="1429" spans="1:22" ht="60" x14ac:dyDescent="0.25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v>42631.851678240739</v>
      </c>
      <c r="K1429">
        <v>1471638385</v>
      </c>
      <c r="L1429">
        <f t="shared" si="111"/>
        <v>2016</v>
      </c>
      <c r="M1429" t="str">
        <f t="shared" si="112"/>
        <v>Aug</v>
      </c>
      <c r="N1429" s="13">
        <v>42601.851678240739</v>
      </c>
      <c r="O1429" t="b">
        <v>0</v>
      </c>
      <c r="P1429">
        <v>4</v>
      </c>
      <c r="Q1429" t="b">
        <v>0</v>
      </c>
      <c r="R1429" t="s">
        <v>8287</v>
      </c>
      <c r="S1429" s="4">
        <f t="shared" si="110"/>
        <v>8.3800000000000008</v>
      </c>
      <c r="U1429" t="str">
        <f t="shared" si="113"/>
        <v>publishing</v>
      </c>
      <c r="V1429" t="str">
        <f t="shared" si="114"/>
        <v>translations</v>
      </c>
    </row>
    <row r="1430" spans="1:22" ht="60" x14ac:dyDescent="0.25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v>42462.338159722218</v>
      </c>
      <c r="K1430">
        <v>1456996017</v>
      </c>
      <c r="L1430">
        <f t="shared" si="111"/>
        <v>2016</v>
      </c>
      <c r="M1430" t="str">
        <f t="shared" si="112"/>
        <v>Mar</v>
      </c>
      <c r="N1430" s="13">
        <v>42432.379826388889</v>
      </c>
      <c r="O1430" t="b">
        <v>0</v>
      </c>
      <c r="P1430">
        <v>3</v>
      </c>
      <c r="Q1430" t="b">
        <v>0</v>
      </c>
      <c r="R1430" t="s">
        <v>8287</v>
      </c>
      <c r="S1430" s="4">
        <f t="shared" si="110"/>
        <v>4.5</v>
      </c>
      <c r="U1430" t="str">
        <f t="shared" si="113"/>
        <v>publishing</v>
      </c>
      <c r="V1430" t="str">
        <f t="shared" si="114"/>
        <v>translations</v>
      </c>
    </row>
    <row r="1431" spans="1:22" ht="45" x14ac:dyDescent="0.25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v>42104.060671296291</v>
      </c>
      <c r="K1431">
        <v>1426037242</v>
      </c>
      <c r="L1431">
        <f t="shared" si="111"/>
        <v>2015</v>
      </c>
      <c r="M1431" t="str">
        <f t="shared" si="112"/>
        <v>Mar</v>
      </c>
      <c r="N1431" s="13">
        <v>42074.060671296291</v>
      </c>
      <c r="O1431" t="b">
        <v>0</v>
      </c>
      <c r="P1431">
        <v>0</v>
      </c>
      <c r="Q1431" t="b">
        <v>0</v>
      </c>
      <c r="R1431" t="s">
        <v>8287</v>
      </c>
      <c r="S1431" s="4">
        <f t="shared" si="110"/>
        <v>0</v>
      </c>
      <c r="U1431" t="str">
        <f t="shared" si="113"/>
        <v>publishing</v>
      </c>
      <c r="V1431" t="str">
        <f t="shared" si="114"/>
        <v>translations</v>
      </c>
    </row>
    <row r="1432" spans="1:22" ht="45" x14ac:dyDescent="0.25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v>41992.813518518517</v>
      </c>
      <c r="K1432">
        <v>1416339088</v>
      </c>
      <c r="L1432">
        <f t="shared" si="111"/>
        <v>2014</v>
      </c>
      <c r="M1432" t="str">
        <f t="shared" si="112"/>
        <v>Nov</v>
      </c>
      <c r="N1432" s="13">
        <v>41961.813518518517</v>
      </c>
      <c r="O1432" t="b">
        <v>0</v>
      </c>
      <c r="P1432">
        <v>5</v>
      </c>
      <c r="Q1432" t="b">
        <v>0</v>
      </c>
      <c r="R1432" t="s">
        <v>8287</v>
      </c>
      <c r="S1432" s="4">
        <f t="shared" si="110"/>
        <v>8.06</v>
      </c>
      <c r="U1432" t="str">
        <f t="shared" si="113"/>
        <v>publishing</v>
      </c>
      <c r="V1432" t="str">
        <f t="shared" si="114"/>
        <v>translations</v>
      </c>
    </row>
    <row r="1433" spans="1:22" ht="60" x14ac:dyDescent="0.25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v>42334.252500000002</v>
      </c>
      <c r="K1433">
        <v>1445922216</v>
      </c>
      <c r="L1433">
        <f t="shared" si="111"/>
        <v>2015</v>
      </c>
      <c r="M1433" t="str">
        <f t="shared" si="112"/>
        <v>Oct</v>
      </c>
      <c r="N1433" s="13">
        <v>42304.210833333331</v>
      </c>
      <c r="O1433" t="b">
        <v>0</v>
      </c>
      <c r="P1433">
        <v>47</v>
      </c>
      <c r="Q1433" t="b">
        <v>0</v>
      </c>
      <c r="R1433" t="s">
        <v>8287</v>
      </c>
      <c r="S1433" s="4">
        <f t="shared" si="110"/>
        <v>31.94705882352941</v>
      </c>
      <c r="U1433" t="str">
        <f t="shared" si="113"/>
        <v>publishing</v>
      </c>
      <c r="V1433" t="str">
        <f t="shared" si="114"/>
        <v>translations</v>
      </c>
    </row>
    <row r="1434" spans="1:22" ht="60" x14ac:dyDescent="0.25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v>42205.780416666668</v>
      </c>
      <c r="K1434">
        <v>1434825828</v>
      </c>
      <c r="L1434">
        <f t="shared" si="111"/>
        <v>2015</v>
      </c>
      <c r="M1434" t="str">
        <f t="shared" si="112"/>
        <v>Jun</v>
      </c>
      <c r="N1434" s="13">
        <v>42175.780416666668</v>
      </c>
      <c r="O1434" t="b">
        <v>0</v>
      </c>
      <c r="P1434">
        <v>0</v>
      </c>
      <c r="Q1434" t="b">
        <v>0</v>
      </c>
      <c r="R1434" t="s">
        <v>8287</v>
      </c>
      <c r="S1434" s="4">
        <f t="shared" si="110"/>
        <v>0</v>
      </c>
      <c r="U1434" t="str">
        <f t="shared" si="113"/>
        <v>publishing</v>
      </c>
      <c r="V1434" t="str">
        <f t="shared" si="114"/>
        <v>translations</v>
      </c>
    </row>
    <row r="1435" spans="1:22" ht="60" x14ac:dyDescent="0.25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v>42714.458333333328</v>
      </c>
      <c r="K1435">
        <v>1477839675</v>
      </c>
      <c r="L1435">
        <f t="shared" si="111"/>
        <v>2016</v>
      </c>
      <c r="M1435" t="str">
        <f t="shared" si="112"/>
        <v>Oct</v>
      </c>
      <c r="N1435" s="13">
        <v>42673.625868055555</v>
      </c>
      <c r="O1435" t="b">
        <v>0</v>
      </c>
      <c r="P1435">
        <v>10</v>
      </c>
      <c r="Q1435" t="b">
        <v>0</v>
      </c>
      <c r="R1435" t="s">
        <v>8287</v>
      </c>
      <c r="S1435" s="4">
        <f t="shared" si="110"/>
        <v>6.708333333333333</v>
      </c>
      <c r="U1435" t="str">
        <f t="shared" si="113"/>
        <v>publishing</v>
      </c>
      <c r="V1435" t="str">
        <f t="shared" si="114"/>
        <v>translations</v>
      </c>
    </row>
    <row r="1436" spans="1:22" ht="45" x14ac:dyDescent="0.25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v>42163.625</v>
      </c>
      <c r="K1436">
        <v>1431973478</v>
      </c>
      <c r="L1436">
        <f t="shared" si="111"/>
        <v>2015</v>
      </c>
      <c r="M1436" t="str">
        <f t="shared" si="112"/>
        <v>May</v>
      </c>
      <c r="N1436" s="13">
        <v>42142.767106481479</v>
      </c>
      <c r="O1436" t="b">
        <v>0</v>
      </c>
      <c r="P1436">
        <v>11</v>
      </c>
      <c r="Q1436" t="b">
        <v>0</v>
      </c>
      <c r="R1436" t="s">
        <v>8287</v>
      </c>
      <c r="S1436" s="4">
        <f t="shared" si="110"/>
        <v>9.9878048780487809</v>
      </c>
      <c r="U1436" t="str">
        <f t="shared" si="113"/>
        <v>publishing</v>
      </c>
      <c r="V1436" t="str">
        <f t="shared" si="114"/>
        <v>translations</v>
      </c>
    </row>
    <row r="1437" spans="1:22" ht="45" x14ac:dyDescent="0.25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v>42288.780324074076</v>
      </c>
      <c r="K1437">
        <v>1441997020</v>
      </c>
      <c r="L1437">
        <f t="shared" si="111"/>
        <v>2015</v>
      </c>
      <c r="M1437" t="str">
        <f t="shared" si="112"/>
        <v>Sep</v>
      </c>
      <c r="N1437" s="13">
        <v>42258.780324074076</v>
      </c>
      <c r="O1437" t="b">
        <v>0</v>
      </c>
      <c r="P1437">
        <v>2</v>
      </c>
      <c r="Q1437" t="b">
        <v>0</v>
      </c>
      <c r="R1437" t="s">
        <v>8287</v>
      </c>
      <c r="S1437" s="4">
        <f t="shared" si="110"/>
        <v>0.1</v>
      </c>
      <c r="U1437" t="str">
        <f t="shared" si="113"/>
        <v>publishing</v>
      </c>
      <c r="V1437" t="str">
        <f t="shared" si="114"/>
        <v>translations</v>
      </c>
    </row>
    <row r="1438" spans="1:22" ht="60" x14ac:dyDescent="0.25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v>42421.35019675926</v>
      </c>
      <c r="K1438">
        <v>1453451057</v>
      </c>
      <c r="L1438">
        <f t="shared" si="111"/>
        <v>2016</v>
      </c>
      <c r="M1438" t="str">
        <f t="shared" si="112"/>
        <v>Jan</v>
      </c>
      <c r="N1438" s="13">
        <v>42391.35019675926</v>
      </c>
      <c r="O1438" t="b">
        <v>0</v>
      </c>
      <c r="P1438">
        <v>2</v>
      </c>
      <c r="Q1438" t="b">
        <v>0</v>
      </c>
      <c r="R1438" t="s">
        <v>8287</v>
      </c>
      <c r="S1438" s="4">
        <f t="shared" si="110"/>
        <v>0.77</v>
      </c>
      <c r="U1438" t="str">
        <f t="shared" si="113"/>
        <v>publishing</v>
      </c>
      <c r="V1438" t="str">
        <f t="shared" si="114"/>
        <v>translations</v>
      </c>
    </row>
    <row r="1439" spans="1:22" ht="60" x14ac:dyDescent="0.25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v>41833.207638888889</v>
      </c>
      <c r="K1439">
        <v>1402058739</v>
      </c>
      <c r="L1439">
        <f t="shared" si="111"/>
        <v>2014</v>
      </c>
      <c r="M1439" t="str">
        <f t="shared" si="112"/>
        <v>Jun</v>
      </c>
      <c r="N1439" s="13">
        <v>41796.531701388885</v>
      </c>
      <c r="O1439" t="b">
        <v>0</v>
      </c>
      <c r="P1439">
        <v>22</v>
      </c>
      <c r="Q1439" t="b">
        <v>0</v>
      </c>
      <c r="R1439" t="s">
        <v>8287</v>
      </c>
      <c r="S1439" s="4">
        <f t="shared" si="110"/>
        <v>26.9</v>
      </c>
      <c r="U1439" t="str">
        <f t="shared" si="113"/>
        <v>publishing</v>
      </c>
      <c r="V1439" t="str">
        <f t="shared" si="114"/>
        <v>translations</v>
      </c>
    </row>
    <row r="1440" spans="1:22" ht="60" x14ac:dyDescent="0.25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v>42487.579861111109</v>
      </c>
      <c r="K1440">
        <v>1459198499</v>
      </c>
      <c r="L1440">
        <f t="shared" si="111"/>
        <v>2016</v>
      </c>
      <c r="M1440" t="str">
        <f t="shared" si="112"/>
        <v>Mar</v>
      </c>
      <c r="N1440" s="13">
        <v>42457.871516203704</v>
      </c>
      <c r="O1440" t="b">
        <v>0</v>
      </c>
      <c r="P1440">
        <v>8</v>
      </c>
      <c r="Q1440" t="b">
        <v>0</v>
      </c>
      <c r="R1440" t="s">
        <v>8287</v>
      </c>
      <c r="S1440" s="4">
        <f t="shared" si="110"/>
        <v>3</v>
      </c>
      <c r="U1440" t="str">
        <f t="shared" si="113"/>
        <v>publishing</v>
      </c>
      <c r="V1440" t="str">
        <f t="shared" si="114"/>
        <v>translations</v>
      </c>
    </row>
    <row r="1441" spans="1:22" ht="45" x14ac:dyDescent="0.25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v>42070.829872685179</v>
      </c>
      <c r="K1441">
        <v>1423166101</v>
      </c>
      <c r="L1441">
        <f t="shared" si="111"/>
        <v>2015</v>
      </c>
      <c r="M1441" t="str">
        <f t="shared" si="112"/>
        <v>Feb</v>
      </c>
      <c r="N1441" s="13">
        <v>42040.829872685179</v>
      </c>
      <c r="O1441" t="b">
        <v>0</v>
      </c>
      <c r="P1441">
        <v>6</v>
      </c>
      <c r="Q1441" t="b">
        <v>0</v>
      </c>
      <c r="R1441" t="s">
        <v>8287</v>
      </c>
      <c r="S1441" s="4">
        <f t="shared" si="110"/>
        <v>6.6055045871559637</v>
      </c>
      <c r="U1441" t="str">
        <f t="shared" si="113"/>
        <v>publishing</v>
      </c>
      <c r="V1441" t="str">
        <f t="shared" si="114"/>
        <v>translations</v>
      </c>
    </row>
    <row r="1442" spans="1:22" ht="60" x14ac:dyDescent="0.25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v>42516.748414351852</v>
      </c>
      <c r="K1442">
        <v>1461693463</v>
      </c>
      <c r="L1442">
        <f t="shared" si="111"/>
        <v>2016</v>
      </c>
      <c r="M1442" t="str">
        <f t="shared" si="112"/>
        <v>Apr</v>
      </c>
      <c r="N1442" s="13">
        <v>42486.748414351852</v>
      </c>
      <c r="O1442" t="b">
        <v>0</v>
      </c>
      <c r="P1442">
        <v>1</v>
      </c>
      <c r="Q1442" t="b">
        <v>0</v>
      </c>
      <c r="R1442" t="s">
        <v>8287</v>
      </c>
      <c r="S1442" s="4">
        <f t="shared" si="110"/>
        <v>7.6923076923076927E-3</v>
      </c>
      <c r="U1442" t="str">
        <f t="shared" si="113"/>
        <v>publishing</v>
      </c>
      <c r="V1442" t="str">
        <f t="shared" si="114"/>
        <v>translations</v>
      </c>
    </row>
    <row r="1443" spans="1:22" ht="60" x14ac:dyDescent="0.25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v>42258.765844907408</v>
      </c>
      <c r="K1443">
        <v>1436811769</v>
      </c>
      <c r="L1443">
        <f t="shared" si="111"/>
        <v>2015</v>
      </c>
      <c r="M1443" t="str">
        <f t="shared" si="112"/>
        <v>Jul</v>
      </c>
      <c r="N1443" s="13">
        <v>42198.765844907408</v>
      </c>
      <c r="O1443" t="b">
        <v>0</v>
      </c>
      <c r="P1443">
        <v>3</v>
      </c>
      <c r="Q1443" t="b">
        <v>0</v>
      </c>
      <c r="R1443" t="s">
        <v>8287</v>
      </c>
      <c r="S1443" s="4">
        <f t="shared" si="110"/>
        <v>1.1222222222222222</v>
      </c>
      <c r="U1443" t="str">
        <f t="shared" si="113"/>
        <v>publishing</v>
      </c>
      <c r="V1443" t="str">
        <f t="shared" si="114"/>
        <v>translations</v>
      </c>
    </row>
    <row r="1444" spans="1:22" ht="60" x14ac:dyDescent="0.25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v>42515.64534722222</v>
      </c>
      <c r="K1444">
        <v>1461598158</v>
      </c>
      <c r="L1444">
        <f t="shared" si="111"/>
        <v>2016</v>
      </c>
      <c r="M1444" t="str">
        <f t="shared" si="112"/>
        <v>Apr</v>
      </c>
      <c r="N1444" s="13">
        <v>42485.64534722222</v>
      </c>
      <c r="O1444" t="b">
        <v>0</v>
      </c>
      <c r="P1444">
        <v>0</v>
      </c>
      <c r="Q1444" t="b">
        <v>0</v>
      </c>
      <c r="R1444" t="s">
        <v>8287</v>
      </c>
      <c r="S1444" s="4">
        <f t="shared" si="110"/>
        <v>0</v>
      </c>
      <c r="U1444" t="str">
        <f t="shared" si="113"/>
        <v>publishing</v>
      </c>
      <c r="V1444" t="str">
        <f t="shared" si="114"/>
        <v>translations</v>
      </c>
    </row>
    <row r="1445" spans="1:22" ht="60" x14ac:dyDescent="0.25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v>42737.926030092596</v>
      </c>
      <c r="K1445">
        <v>1480803209</v>
      </c>
      <c r="L1445">
        <f t="shared" si="111"/>
        <v>2016</v>
      </c>
      <c r="M1445" t="str">
        <f t="shared" si="112"/>
        <v>Dec</v>
      </c>
      <c r="N1445" s="13">
        <v>42707.926030092596</v>
      </c>
      <c r="O1445" t="b">
        <v>0</v>
      </c>
      <c r="P1445">
        <v>0</v>
      </c>
      <c r="Q1445" t="b">
        <v>0</v>
      </c>
      <c r="R1445" t="s">
        <v>8287</v>
      </c>
      <c r="S1445" s="4">
        <f t="shared" si="110"/>
        <v>0</v>
      </c>
      <c r="U1445" t="str">
        <f t="shared" si="113"/>
        <v>publishing</v>
      </c>
      <c r="V1445" t="str">
        <f t="shared" si="114"/>
        <v>translations</v>
      </c>
    </row>
    <row r="1446" spans="1:22" ht="45" x14ac:dyDescent="0.25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v>42259.873402777783</v>
      </c>
      <c r="K1446">
        <v>1436907462</v>
      </c>
      <c r="L1446">
        <f t="shared" si="111"/>
        <v>2015</v>
      </c>
      <c r="M1446" t="str">
        <f t="shared" si="112"/>
        <v>Jul</v>
      </c>
      <c r="N1446" s="13">
        <v>42199.873402777783</v>
      </c>
      <c r="O1446" t="b">
        <v>0</v>
      </c>
      <c r="P1446">
        <v>0</v>
      </c>
      <c r="Q1446" t="b">
        <v>0</v>
      </c>
      <c r="R1446" t="s">
        <v>8287</v>
      </c>
      <c r="S1446" s="4">
        <f t="shared" si="110"/>
        <v>0</v>
      </c>
      <c r="U1446" t="str">
        <f t="shared" si="113"/>
        <v>publishing</v>
      </c>
      <c r="V1446" t="str">
        <f t="shared" si="114"/>
        <v>translations</v>
      </c>
    </row>
    <row r="1447" spans="1:22" ht="60" x14ac:dyDescent="0.25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v>42169.542303240742</v>
      </c>
      <c r="K1447">
        <v>1431694855</v>
      </c>
      <c r="L1447">
        <f t="shared" si="111"/>
        <v>2015</v>
      </c>
      <c r="M1447" t="str">
        <f t="shared" si="112"/>
        <v>May</v>
      </c>
      <c r="N1447" s="13">
        <v>42139.542303240742</v>
      </c>
      <c r="O1447" t="b">
        <v>0</v>
      </c>
      <c r="P1447">
        <v>0</v>
      </c>
      <c r="Q1447" t="b">
        <v>0</v>
      </c>
      <c r="R1447" t="s">
        <v>8287</v>
      </c>
      <c r="S1447" s="4">
        <f t="shared" si="110"/>
        <v>0</v>
      </c>
      <c r="U1447" t="str">
        <f t="shared" si="113"/>
        <v>publishing</v>
      </c>
      <c r="V1447" t="str">
        <f t="shared" si="114"/>
        <v>translations</v>
      </c>
    </row>
    <row r="1448" spans="1:22" ht="60" x14ac:dyDescent="0.25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v>42481.447662037041</v>
      </c>
      <c r="K1448">
        <v>1459507478</v>
      </c>
      <c r="L1448">
        <f t="shared" si="111"/>
        <v>2016</v>
      </c>
      <c r="M1448" t="str">
        <f t="shared" si="112"/>
        <v>Apr</v>
      </c>
      <c r="N1448" s="13">
        <v>42461.447662037041</v>
      </c>
      <c r="O1448" t="b">
        <v>0</v>
      </c>
      <c r="P1448">
        <v>0</v>
      </c>
      <c r="Q1448" t="b">
        <v>0</v>
      </c>
      <c r="R1448" t="s">
        <v>8287</v>
      </c>
      <c r="S1448" s="4">
        <f t="shared" si="110"/>
        <v>0</v>
      </c>
      <c r="U1448" t="str">
        <f t="shared" si="113"/>
        <v>publishing</v>
      </c>
      <c r="V1448" t="str">
        <f t="shared" si="114"/>
        <v>translations</v>
      </c>
    </row>
    <row r="1449" spans="1:22" ht="30" x14ac:dyDescent="0.25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v>42559.730717592596</v>
      </c>
      <c r="K1449">
        <v>1465407134</v>
      </c>
      <c r="L1449">
        <f t="shared" si="111"/>
        <v>2016</v>
      </c>
      <c r="M1449" t="str">
        <f t="shared" si="112"/>
        <v>Jun</v>
      </c>
      <c r="N1449" s="13">
        <v>42529.730717592596</v>
      </c>
      <c r="O1449" t="b">
        <v>0</v>
      </c>
      <c r="P1449">
        <v>3</v>
      </c>
      <c r="Q1449" t="b">
        <v>0</v>
      </c>
      <c r="R1449" t="s">
        <v>8287</v>
      </c>
      <c r="S1449" s="4">
        <f t="shared" si="110"/>
        <v>1.4999999999999999E-2</v>
      </c>
      <c r="U1449" t="str">
        <f t="shared" si="113"/>
        <v>publishing</v>
      </c>
      <c r="V1449" t="str">
        <f t="shared" si="114"/>
        <v>translations</v>
      </c>
    </row>
    <row r="1450" spans="1:22" ht="60" x14ac:dyDescent="0.25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v>42146.225694444445</v>
      </c>
      <c r="K1450">
        <v>1429655318</v>
      </c>
      <c r="L1450">
        <f t="shared" si="111"/>
        <v>2015</v>
      </c>
      <c r="M1450" t="str">
        <f t="shared" si="112"/>
        <v>Apr</v>
      </c>
      <c r="N1450" s="13">
        <v>42115.936550925922</v>
      </c>
      <c r="O1450" t="b">
        <v>0</v>
      </c>
      <c r="P1450">
        <v>0</v>
      </c>
      <c r="Q1450" t="b">
        <v>0</v>
      </c>
      <c r="R1450" t="s">
        <v>8287</v>
      </c>
      <c r="S1450" s="4">
        <f t="shared" si="110"/>
        <v>0</v>
      </c>
      <c r="U1450" t="str">
        <f t="shared" si="113"/>
        <v>publishing</v>
      </c>
      <c r="V1450" t="str">
        <f t="shared" si="114"/>
        <v>translations</v>
      </c>
    </row>
    <row r="1451" spans="1:22" ht="60" x14ac:dyDescent="0.25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v>42134.811400462961</v>
      </c>
      <c r="K1451">
        <v>1427138905</v>
      </c>
      <c r="L1451">
        <f t="shared" si="111"/>
        <v>2015</v>
      </c>
      <c r="M1451" t="str">
        <f t="shared" si="112"/>
        <v>Mar</v>
      </c>
      <c r="N1451" s="13">
        <v>42086.811400462961</v>
      </c>
      <c r="O1451" t="b">
        <v>0</v>
      </c>
      <c r="P1451">
        <v>0</v>
      </c>
      <c r="Q1451" t="b">
        <v>0</v>
      </c>
      <c r="R1451" t="s">
        <v>8287</v>
      </c>
      <c r="S1451" s="4">
        <f t="shared" si="110"/>
        <v>0</v>
      </c>
      <c r="U1451" t="str">
        <f t="shared" si="113"/>
        <v>publishing</v>
      </c>
      <c r="V1451" t="str">
        <f t="shared" si="114"/>
        <v>translations</v>
      </c>
    </row>
    <row r="1452" spans="1:22" ht="60" x14ac:dyDescent="0.25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v>42420.171261574069</v>
      </c>
      <c r="K1452">
        <v>1453349197</v>
      </c>
      <c r="L1452">
        <f t="shared" si="111"/>
        <v>2016</v>
      </c>
      <c r="M1452" t="str">
        <f t="shared" si="112"/>
        <v>Jan</v>
      </c>
      <c r="N1452" s="13">
        <v>42390.171261574069</v>
      </c>
      <c r="O1452" t="b">
        <v>0</v>
      </c>
      <c r="P1452">
        <v>1</v>
      </c>
      <c r="Q1452" t="b">
        <v>0</v>
      </c>
      <c r="R1452" t="s">
        <v>8287</v>
      </c>
      <c r="S1452" s="4">
        <f t="shared" si="110"/>
        <v>1E-3</v>
      </c>
      <c r="U1452" t="str">
        <f t="shared" si="113"/>
        <v>publishing</v>
      </c>
      <c r="V1452" t="str">
        <f t="shared" si="114"/>
        <v>translations</v>
      </c>
    </row>
    <row r="1453" spans="1:22" ht="45" x14ac:dyDescent="0.25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v>41962.00068287037</v>
      </c>
      <c r="K1453">
        <v>1413759659</v>
      </c>
      <c r="L1453">
        <f t="shared" si="111"/>
        <v>2014</v>
      </c>
      <c r="M1453" t="str">
        <f t="shared" si="112"/>
        <v>Oct</v>
      </c>
      <c r="N1453" s="13">
        <v>41931.959016203706</v>
      </c>
      <c r="O1453" t="b">
        <v>0</v>
      </c>
      <c r="P1453">
        <v>2</v>
      </c>
      <c r="Q1453" t="b">
        <v>0</v>
      </c>
      <c r="R1453" t="s">
        <v>8287</v>
      </c>
      <c r="S1453" s="4">
        <f t="shared" si="110"/>
        <v>1.0554089709762533E-2</v>
      </c>
      <c r="U1453" t="str">
        <f t="shared" si="113"/>
        <v>publishing</v>
      </c>
      <c r="V1453" t="str">
        <f t="shared" si="114"/>
        <v>translations</v>
      </c>
    </row>
    <row r="1454" spans="1:22" ht="45" x14ac:dyDescent="0.25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v>41848.703275462962</v>
      </c>
      <c r="K1454">
        <v>1403974363</v>
      </c>
      <c r="L1454">
        <f t="shared" si="111"/>
        <v>2014</v>
      </c>
      <c r="M1454" t="str">
        <f t="shared" si="112"/>
        <v>Jun</v>
      </c>
      <c r="N1454" s="13">
        <v>41818.703275462962</v>
      </c>
      <c r="O1454" t="b">
        <v>0</v>
      </c>
      <c r="P1454">
        <v>0</v>
      </c>
      <c r="Q1454" t="b">
        <v>0</v>
      </c>
      <c r="R1454" t="s">
        <v>8287</v>
      </c>
      <c r="S1454" s="4">
        <f t="shared" si="110"/>
        <v>0</v>
      </c>
      <c r="U1454" t="str">
        <f t="shared" si="113"/>
        <v>publishing</v>
      </c>
      <c r="V1454" t="str">
        <f t="shared" si="114"/>
        <v>translations</v>
      </c>
    </row>
    <row r="1455" spans="1:22" ht="60" x14ac:dyDescent="0.25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v>42840.654479166667</v>
      </c>
      <c r="K1455">
        <v>1488386547</v>
      </c>
      <c r="L1455">
        <f t="shared" si="111"/>
        <v>2017</v>
      </c>
      <c r="M1455" t="str">
        <f t="shared" si="112"/>
        <v>Mar</v>
      </c>
      <c r="N1455" s="13">
        <v>42795.696145833332</v>
      </c>
      <c r="O1455" t="b">
        <v>0</v>
      </c>
      <c r="P1455">
        <v>0</v>
      </c>
      <c r="Q1455" t="b">
        <v>0</v>
      </c>
      <c r="R1455" t="s">
        <v>8287</v>
      </c>
      <c r="S1455" s="4">
        <f t="shared" si="110"/>
        <v>0</v>
      </c>
      <c r="U1455" t="str">
        <f t="shared" si="113"/>
        <v>publishing</v>
      </c>
      <c r="V1455" t="str">
        <f t="shared" si="114"/>
        <v>translations</v>
      </c>
    </row>
    <row r="1456" spans="1:22" ht="60" x14ac:dyDescent="0.25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v>42484.915972222225</v>
      </c>
      <c r="K1456">
        <v>1459716480</v>
      </c>
      <c r="L1456">
        <f t="shared" si="111"/>
        <v>2016</v>
      </c>
      <c r="M1456" t="str">
        <f t="shared" si="112"/>
        <v>Apr</v>
      </c>
      <c r="N1456" s="13">
        <v>42463.866666666669</v>
      </c>
      <c r="O1456" t="b">
        <v>0</v>
      </c>
      <c r="P1456">
        <v>1</v>
      </c>
      <c r="Q1456" t="b">
        <v>0</v>
      </c>
      <c r="R1456" t="s">
        <v>8287</v>
      </c>
      <c r="S1456" s="4">
        <f t="shared" si="110"/>
        <v>0.8571428571428571</v>
      </c>
      <c r="U1456" t="str">
        <f t="shared" si="113"/>
        <v>publishing</v>
      </c>
      <c r="V1456" t="str">
        <f t="shared" si="114"/>
        <v>translations</v>
      </c>
    </row>
    <row r="1457" spans="1:22" ht="60" x14ac:dyDescent="0.25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v>41887.568749999999</v>
      </c>
      <c r="K1457">
        <v>1405181320</v>
      </c>
      <c r="L1457">
        <f t="shared" si="111"/>
        <v>2014</v>
      </c>
      <c r="M1457" t="str">
        <f t="shared" si="112"/>
        <v>Jul</v>
      </c>
      <c r="N1457" s="13">
        <v>41832.672685185185</v>
      </c>
      <c r="O1457" t="b">
        <v>0</v>
      </c>
      <c r="P1457">
        <v>7</v>
      </c>
      <c r="Q1457" t="b">
        <v>0</v>
      </c>
      <c r="R1457" t="s">
        <v>8287</v>
      </c>
      <c r="S1457" s="4">
        <f t="shared" si="110"/>
        <v>10.5</v>
      </c>
      <c r="U1457" t="str">
        <f t="shared" si="113"/>
        <v>publishing</v>
      </c>
      <c r="V1457" t="str">
        <f t="shared" si="114"/>
        <v>translations</v>
      </c>
    </row>
    <row r="1458" spans="1:22" ht="30" x14ac:dyDescent="0.25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v>42738.668576388889</v>
      </c>
      <c r="K1458">
        <v>1480867365</v>
      </c>
      <c r="L1458">
        <f t="shared" si="111"/>
        <v>2016</v>
      </c>
      <c r="M1458" t="str">
        <f t="shared" si="112"/>
        <v>Dec</v>
      </c>
      <c r="N1458" s="13">
        <v>42708.668576388889</v>
      </c>
      <c r="O1458" t="b">
        <v>0</v>
      </c>
      <c r="P1458">
        <v>3</v>
      </c>
      <c r="Q1458" t="b">
        <v>0</v>
      </c>
      <c r="R1458" t="s">
        <v>8287</v>
      </c>
      <c r="S1458" s="4">
        <f t="shared" si="110"/>
        <v>2.9</v>
      </c>
      <c r="U1458" t="str">
        <f t="shared" si="113"/>
        <v>publishing</v>
      </c>
      <c r="V1458" t="str">
        <f t="shared" si="114"/>
        <v>translations</v>
      </c>
    </row>
    <row r="1459" spans="1:22" ht="30" x14ac:dyDescent="0.25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v>42319.938009259262</v>
      </c>
      <c r="K1459">
        <v>1444685444</v>
      </c>
      <c r="L1459">
        <f t="shared" si="111"/>
        <v>2015</v>
      </c>
      <c r="M1459" t="str">
        <f t="shared" si="112"/>
        <v>Oct</v>
      </c>
      <c r="N1459" s="13">
        <v>42289.89634259259</v>
      </c>
      <c r="O1459" t="b">
        <v>0</v>
      </c>
      <c r="P1459">
        <v>0</v>
      </c>
      <c r="Q1459" t="b">
        <v>0</v>
      </c>
      <c r="R1459" t="s">
        <v>8287</v>
      </c>
      <c r="S1459" s="4">
        <f t="shared" si="110"/>
        <v>0</v>
      </c>
      <c r="U1459" t="str">
        <f t="shared" si="113"/>
        <v>publishing</v>
      </c>
      <c r="V1459" t="str">
        <f t="shared" si="114"/>
        <v>translations</v>
      </c>
    </row>
    <row r="1460" spans="1:22" ht="60" x14ac:dyDescent="0.25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v>41862.166666666664</v>
      </c>
      <c r="K1460">
        <v>1405097760</v>
      </c>
      <c r="L1460">
        <f t="shared" si="111"/>
        <v>2014</v>
      </c>
      <c r="M1460" t="str">
        <f t="shared" si="112"/>
        <v>Jul</v>
      </c>
      <c r="N1460" s="13">
        <v>41831.705555555556</v>
      </c>
      <c r="O1460" t="b">
        <v>0</v>
      </c>
      <c r="P1460">
        <v>0</v>
      </c>
      <c r="Q1460" t="b">
        <v>0</v>
      </c>
      <c r="R1460" t="s">
        <v>8287</v>
      </c>
      <c r="S1460" s="4">
        <f t="shared" si="110"/>
        <v>0</v>
      </c>
      <c r="U1460" t="str">
        <f t="shared" si="113"/>
        <v>publishing</v>
      </c>
      <c r="V1460" t="str">
        <f t="shared" si="114"/>
        <v>translations</v>
      </c>
    </row>
    <row r="1461" spans="1:22" ht="45" x14ac:dyDescent="0.25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v>42340.725694444445</v>
      </c>
      <c r="K1461">
        <v>1446612896</v>
      </c>
      <c r="L1461">
        <f t="shared" si="111"/>
        <v>2015</v>
      </c>
      <c r="M1461" t="str">
        <f t="shared" si="112"/>
        <v>Nov</v>
      </c>
      <c r="N1461" s="13">
        <v>42312.204814814817</v>
      </c>
      <c r="O1461" t="b">
        <v>0</v>
      </c>
      <c r="P1461">
        <v>0</v>
      </c>
      <c r="Q1461" t="b">
        <v>0</v>
      </c>
      <c r="R1461" t="s">
        <v>8287</v>
      </c>
      <c r="S1461" s="4">
        <f t="shared" si="110"/>
        <v>0</v>
      </c>
      <c r="U1461" t="str">
        <f t="shared" si="113"/>
        <v>publishing</v>
      </c>
      <c r="V1461" t="str">
        <f t="shared" si="114"/>
        <v>translations</v>
      </c>
    </row>
    <row r="1462" spans="1:22" ht="45" x14ac:dyDescent="0.25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v>41973.989583333328</v>
      </c>
      <c r="K1462">
        <v>1412371898</v>
      </c>
      <c r="L1462">
        <f t="shared" si="111"/>
        <v>2014</v>
      </c>
      <c r="M1462" t="str">
        <f t="shared" si="112"/>
        <v>Oct</v>
      </c>
      <c r="N1462" s="13">
        <v>41915.896967592591</v>
      </c>
      <c r="O1462" t="b">
        <v>0</v>
      </c>
      <c r="P1462">
        <v>0</v>
      </c>
      <c r="Q1462" t="b">
        <v>0</v>
      </c>
      <c r="R1462" t="s">
        <v>8287</v>
      </c>
      <c r="S1462" s="4">
        <f t="shared" si="110"/>
        <v>0</v>
      </c>
      <c r="U1462" t="str">
        <f t="shared" si="113"/>
        <v>publishing</v>
      </c>
      <c r="V1462" t="str">
        <f t="shared" si="114"/>
        <v>translations</v>
      </c>
    </row>
    <row r="1463" spans="1:22" ht="30" x14ac:dyDescent="0.25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v>41933</v>
      </c>
      <c r="K1463">
        <v>1410967754</v>
      </c>
      <c r="L1463">
        <f t="shared" si="111"/>
        <v>2014</v>
      </c>
      <c r="M1463" t="str">
        <f t="shared" si="112"/>
        <v>Sep</v>
      </c>
      <c r="N1463" s="13">
        <v>41899.645300925928</v>
      </c>
      <c r="O1463" t="b">
        <v>1</v>
      </c>
      <c r="P1463">
        <v>340</v>
      </c>
      <c r="Q1463" t="b">
        <v>1</v>
      </c>
      <c r="R1463" t="s">
        <v>8288</v>
      </c>
      <c r="S1463" s="4">
        <f t="shared" si="110"/>
        <v>101.24460000000001</v>
      </c>
      <c r="U1463" t="str">
        <f t="shared" si="113"/>
        <v>publishing</v>
      </c>
      <c r="V1463" t="str">
        <f t="shared" si="114"/>
        <v>radio &amp; podcasts</v>
      </c>
    </row>
    <row r="1464" spans="1:22" ht="30" x14ac:dyDescent="0.25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v>41374.662858796299</v>
      </c>
      <c r="K1464">
        <v>1363017271</v>
      </c>
      <c r="L1464">
        <f t="shared" si="111"/>
        <v>2013</v>
      </c>
      <c r="M1464" t="str">
        <f t="shared" si="112"/>
        <v>Mar</v>
      </c>
      <c r="N1464" s="13">
        <v>41344.662858796299</v>
      </c>
      <c r="O1464" t="b">
        <v>1</v>
      </c>
      <c r="P1464">
        <v>150</v>
      </c>
      <c r="Q1464" t="b">
        <v>1</v>
      </c>
      <c r="R1464" t="s">
        <v>8288</v>
      </c>
      <c r="S1464" s="4">
        <f t="shared" si="110"/>
        <v>108.5175</v>
      </c>
      <c r="U1464" t="str">
        <f t="shared" si="113"/>
        <v>publishing</v>
      </c>
      <c r="V1464" t="str">
        <f t="shared" si="114"/>
        <v>radio &amp; podcasts</v>
      </c>
    </row>
    <row r="1465" spans="1:22" ht="60" x14ac:dyDescent="0.25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v>41371.869652777779</v>
      </c>
      <c r="K1465">
        <v>1361483538</v>
      </c>
      <c r="L1465">
        <f t="shared" si="111"/>
        <v>2013</v>
      </c>
      <c r="M1465" t="str">
        <f t="shared" si="112"/>
        <v>Feb</v>
      </c>
      <c r="N1465" s="13">
        <v>41326.911319444444</v>
      </c>
      <c r="O1465" t="b">
        <v>1</v>
      </c>
      <c r="P1465">
        <v>25</v>
      </c>
      <c r="Q1465" t="b">
        <v>1</v>
      </c>
      <c r="R1465" t="s">
        <v>8288</v>
      </c>
      <c r="S1465" s="4">
        <f t="shared" si="110"/>
        <v>147.66666666666666</v>
      </c>
      <c r="U1465" t="str">
        <f t="shared" si="113"/>
        <v>publishing</v>
      </c>
      <c r="V1465" t="str">
        <f t="shared" si="114"/>
        <v>radio &amp; podcasts</v>
      </c>
    </row>
    <row r="1466" spans="1:22" x14ac:dyDescent="0.25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v>41321.661550925928</v>
      </c>
      <c r="K1466">
        <v>1358437958</v>
      </c>
      <c r="L1466">
        <f t="shared" si="111"/>
        <v>2013</v>
      </c>
      <c r="M1466" t="str">
        <f t="shared" si="112"/>
        <v>Jan</v>
      </c>
      <c r="N1466" s="13">
        <v>41291.661550925928</v>
      </c>
      <c r="O1466" t="b">
        <v>1</v>
      </c>
      <c r="P1466">
        <v>234</v>
      </c>
      <c r="Q1466" t="b">
        <v>1</v>
      </c>
      <c r="R1466" t="s">
        <v>8288</v>
      </c>
      <c r="S1466" s="4">
        <f t="shared" si="110"/>
        <v>163.19999999999999</v>
      </c>
      <c r="U1466" t="str">
        <f t="shared" si="113"/>
        <v>publishing</v>
      </c>
      <c r="V1466" t="str">
        <f t="shared" si="114"/>
        <v>radio &amp; podcasts</v>
      </c>
    </row>
    <row r="1467" spans="1:22" ht="60" x14ac:dyDescent="0.25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v>40990.125</v>
      </c>
      <c r="K1467">
        <v>1329759452</v>
      </c>
      <c r="L1467">
        <f t="shared" si="111"/>
        <v>2012</v>
      </c>
      <c r="M1467" t="str">
        <f t="shared" si="112"/>
        <v>Feb</v>
      </c>
      <c r="N1467" s="13">
        <v>40959.734398148146</v>
      </c>
      <c r="O1467" t="b">
        <v>1</v>
      </c>
      <c r="P1467">
        <v>2602</v>
      </c>
      <c r="Q1467" t="b">
        <v>1</v>
      </c>
      <c r="R1467" t="s">
        <v>8288</v>
      </c>
      <c r="S1467" s="4">
        <f t="shared" si="110"/>
        <v>456.41449999999998</v>
      </c>
      <c r="U1467" t="str">
        <f t="shared" si="113"/>
        <v>publishing</v>
      </c>
      <c r="V1467" t="str">
        <f t="shared" si="114"/>
        <v>radio &amp; podcasts</v>
      </c>
    </row>
    <row r="1468" spans="1:22" ht="60" x14ac:dyDescent="0.25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v>42381.208333333328</v>
      </c>
      <c r="K1468">
        <v>1449029266</v>
      </c>
      <c r="L1468">
        <f t="shared" si="111"/>
        <v>2015</v>
      </c>
      <c r="M1468" t="str">
        <f t="shared" si="112"/>
        <v>Dec</v>
      </c>
      <c r="N1468" s="13">
        <v>42340.172060185185</v>
      </c>
      <c r="O1468" t="b">
        <v>1</v>
      </c>
      <c r="P1468">
        <v>248</v>
      </c>
      <c r="Q1468" t="b">
        <v>1</v>
      </c>
      <c r="R1468" t="s">
        <v>8288</v>
      </c>
      <c r="S1468" s="4">
        <f t="shared" si="110"/>
        <v>107.8773125</v>
      </c>
      <c r="U1468" t="str">
        <f t="shared" si="113"/>
        <v>publishing</v>
      </c>
      <c r="V1468" t="str">
        <f t="shared" si="114"/>
        <v>radio &amp; podcasts</v>
      </c>
    </row>
    <row r="1469" spans="1:22" ht="30" x14ac:dyDescent="0.25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v>40993.760243055556</v>
      </c>
      <c r="K1469">
        <v>1327518885</v>
      </c>
      <c r="L1469">
        <f t="shared" si="111"/>
        <v>2012</v>
      </c>
      <c r="M1469" t="str">
        <f t="shared" si="112"/>
        <v>Jan</v>
      </c>
      <c r="N1469" s="13">
        <v>40933.80190972222</v>
      </c>
      <c r="O1469" t="b">
        <v>1</v>
      </c>
      <c r="P1469">
        <v>600</v>
      </c>
      <c r="Q1469" t="b">
        <v>1</v>
      </c>
      <c r="R1469" t="s">
        <v>8288</v>
      </c>
      <c r="S1469" s="4">
        <f t="shared" si="110"/>
        <v>115.08</v>
      </c>
      <c r="U1469" t="str">
        <f t="shared" si="113"/>
        <v>publishing</v>
      </c>
      <c r="V1469" t="str">
        <f t="shared" si="114"/>
        <v>radio &amp; podcasts</v>
      </c>
    </row>
    <row r="1470" spans="1:22" ht="60" x14ac:dyDescent="0.25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v>40706.014456018522</v>
      </c>
      <c r="K1470">
        <v>1302654049</v>
      </c>
      <c r="L1470">
        <f t="shared" si="111"/>
        <v>2011</v>
      </c>
      <c r="M1470" t="str">
        <f t="shared" si="112"/>
        <v>Apr</v>
      </c>
      <c r="N1470" s="13">
        <v>40646.014456018522</v>
      </c>
      <c r="O1470" t="b">
        <v>1</v>
      </c>
      <c r="P1470">
        <v>293</v>
      </c>
      <c r="Q1470" t="b">
        <v>1</v>
      </c>
      <c r="R1470" t="s">
        <v>8288</v>
      </c>
      <c r="S1470" s="4">
        <f t="shared" si="110"/>
        <v>102.36842105263158</v>
      </c>
      <c r="U1470" t="str">
        <f t="shared" si="113"/>
        <v>publishing</v>
      </c>
      <c r="V1470" t="str">
        <f t="shared" si="114"/>
        <v>radio &amp; podcasts</v>
      </c>
    </row>
    <row r="1471" spans="1:22" ht="45" x14ac:dyDescent="0.25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v>41320.598483796297</v>
      </c>
      <c r="K1471">
        <v>1358346109</v>
      </c>
      <c r="L1471">
        <f t="shared" si="111"/>
        <v>2013</v>
      </c>
      <c r="M1471" t="str">
        <f t="shared" si="112"/>
        <v>Jan</v>
      </c>
      <c r="N1471" s="13">
        <v>41290.598483796297</v>
      </c>
      <c r="O1471" t="b">
        <v>1</v>
      </c>
      <c r="P1471">
        <v>321</v>
      </c>
      <c r="Q1471" t="b">
        <v>1</v>
      </c>
      <c r="R1471" t="s">
        <v>8288</v>
      </c>
      <c r="S1471" s="4">
        <f t="shared" si="110"/>
        <v>108.42485875706215</v>
      </c>
      <c r="U1471" t="str">
        <f t="shared" si="113"/>
        <v>publishing</v>
      </c>
      <c r="V1471" t="str">
        <f t="shared" si="114"/>
        <v>radio &amp; podcasts</v>
      </c>
    </row>
    <row r="1472" spans="1:22" ht="60" x14ac:dyDescent="0.25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v>41271.827118055553</v>
      </c>
      <c r="K1472">
        <v>1354909863</v>
      </c>
      <c r="L1472">
        <f t="shared" si="111"/>
        <v>2012</v>
      </c>
      <c r="M1472" t="str">
        <f t="shared" si="112"/>
        <v>Dec</v>
      </c>
      <c r="N1472" s="13">
        <v>41250.827118055553</v>
      </c>
      <c r="O1472" t="b">
        <v>1</v>
      </c>
      <c r="P1472">
        <v>81</v>
      </c>
      <c r="Q1472" t="b">
        <v>1</v>
      </c>
      <c r="R1472" t="s">
        <v>8288</v>
      </c>
      <c r="S1472" s="4">
        <f t="shared" si="110"/>
        <v>125.13333333333334</v>
      </c>
      <c r="U1472" t="str">
        <f t="shared" si="113"/>
        <v>publishing</v>
      </c>
      <c r="V1472" t="str">
        <f t="shared" si="114"/>
        <v>radio &amp; podcasts</v>
      </c>
    </row>
    <row r="1473" spans="1:22" ht="60" x14ac:dyDescent="0.25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v>42103.957569444443</v>
      </c>
      <c r="K1473">
        <v>1426028334</v>
      </c>
      <c r="L1473">
        <f t="shared" si="111"/>
        <v>2015</v>
      </c>
      <c r="M1473" t="str">
        <f t="shared" si="112"/>
        <v>Mar</v>
      </c>
      <c r="N1473" s="13">
        <v>42073.957569444443</v>
      </c>
      <c r="O1473" t="b">
        <v>1</v>
      </c>
      <c r="P1473">
        <v>343</v>
      </c>
      <c r="Q1473" t="b">
        <v>1</v>
      </c>
      <c r="R1473" t="s">
        <v>8288</v>
      </c>
      <c r="S1473" s="4">
        <f t="shared" si="110"/>
        <v>103.840625</v>
      </c>
      <c r="U1473" t="str">
        <f t="shared" si="113"/>
        <v>publishing</v>
      </c>
      <c r="V1473" t="str">
        <f t="shared" si="114"/>
        <v>radio &amp; podcasts</v>
      </c>
    </row>
    <row r="1474" spans="1:22" ht="60" x14ac:dyDescent="0.25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v>41563.542858796296</v>
      </c>
      <c r="K1474">
        <v>1379336503</v>
      </c>
      <c r="L1474">
        <f t="shared" si="111"/>
        <v>2013</v>
      </c>
      <c r="M1474" t="str">
        <f t="shared" si="112"/>
        <v>Sep</v>
      </c>
      <c r="N1474" s="13">
        <v>41533.542858796296</v>
      </c>
      <c r="O1474" t="b">
        <v>1</v>
      </c>
      <c r="P1474">
        <v>336</v>
      </c>
      <c r="Q1474" t="b">
        <v>1</v>
      </c>
      <c r="R1474" t="s">
        <v>8288</v>
      </c>
      <c r="S1474" s="4">
        <f t="shared" ref="S1474:S1537" si="115">E1474*100/D1474</f>
        <v>138.70400000000001</v>
      </c>
      <c r="U1474" t="str">
        <f t="shared" si="113"/>
        <v>publishing</v>
      </c>
      <c r="V1474" t="str">
        <f t="shared" si="114"/>
        <v>radio &amp; podcasts</v>
      </c>
    </row>
    <row r="1475" spans="1:22" x14ac:dyDescent="0.25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v>40969.979618055557</v>
      </c>
      <c r="K1475">
        <v>1328052639</v>
      </c>
      <c r="L1475">
        <f t="shared" ref="L1475:L1538" si="116">YEAR(N1475)</f>
        <v>2012</v>
      </c>
      <c r="M1475" t="str">
        <f t="shared" ref="M1475:M1538" si="117">TEXT(N1475, "MMM")</f>
        <v>Jan</v>
      </c>
      <c r="N1475" s="13">
        <v>40939.979618055557</v>
      </c>
      <c r="O1475" t="b">
        <v>1</v>
      </c>
      <c r="P1475">
        <v>47</v>
      </c>
      <c r="Q1475" t="b">
        <v>1</v>
      </c>
      <c r="R1475" t="s">
        <v>8288</v>
      </c>
      <c r="S1475" s="4">
        <f t="shared" si="115"/>
        <v>120.51600000000001</v>
      </c>
      <c r="U1475" t="str">
        <f t="shared" ref="U1475:U1538" si="118">LEFT(R1475, SEARCH("/",R1475,1)-1)</f>
        <v>publishing</v>
      </c>
      <c r="V1475" t="str">
        <f t="shared" ref="V1475:V1538" si="119">RIGHT(R1475,LEN(R1475)-SEARCH("/",R1475,SEARCH("/",R1475,1)))</f>
        <v>radio &amp; podcasts</v>
      </c>
    </row>
    <row r="1476" spans="1:22" ht="60" x14ac:dyDescent="0.25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v>41530.727916666663</v>
      </c>
      <c r="K1476">
        <v>1376501292</v>
      </c>
      <c r="L1476">
        <f t="shared" si="116"/>
        <v>2013</v>
      </c>
      <c r="M1476" t="str">
        <f t="shared" si="117"/>
        <v>Aug</v>
      </c>
      <c r="N1476" s="13">
        <v>41500.727916666663</v>
      </c>
      <c r="O1476" t="b">
        <v>1</v>
      </c>
      <c r="P1476">
        <v>76</v>
      </c>
      <c r="Q1476" t="b">
        <v>1</v>
      </c>
      <c r="R1476" t="s">
        <v>8288</v>
      </c>
      <c r="S1476" s="4">
        <f t="shared" si="115"/>
        <v>112.26666666666667</v>
      </c>
      <c r="U1476" t="str">
        <f t="shared" si="118"/>
        <v>publishing</v>
      </c>
      <c r="V1476" t="str">
        <f t="shared" si="119"/>
        <v>radio &amp; podcasts</v>
      </c>
    </row>
    <row r="1477" spans="1:22" ht="45" x14ac:dyDescent="0.25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v>41993.207638888889</v>
      </c>
      <c r="K1477">
        <v>1416244863</v>
      </c>
      <c r="L1477">
        <f t="shared" si="116"/>
        <v>2014</v>
      </c>
      <c r="M1477" t="str">
        <f t="shared" si="117"/>
        <v>Nov</v>
      </c>
      <c r="N1477" s="13">
        <v>41960.722951388889</v>
      </c>
      <c r="O1477" t="b">
        <v>1</v>
      </c>
      <c r="P1477">
        <v>441</v>
      </c>
      <c r="Q1477" t="b">
        <v>1</v>
      </c>
      <c r="R1477" t="s">
        <v>8288</v>
      </c>
      <c r="S1477" s="4">
        <f t="shared" si="115"/>
        <v>188.66966666666667</v>
      </c>
      <c r="U1477" t="str">
        <f t="shared" si="118"/>
        <v>publishing</v>
      </c>
      <c r="V1477" t="str">
        <f t="shared" si="119"/>
        <v>radio &amp; podcasts</v>
      </c>
    </row>
    <row r="1478" spans="1:22" ht="45" x14ac:dyDescent="0.25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v>40796.041921296295</v>
      </c>
      <c r="K1478">
        <v>1313024422</v>
      </c>
      <c r="L1478">
        <f t="shared" si="116"/>
        <v>2011</v>
      </c>
      <c r="M1478" t="str">
        <f t="shared" si="117"/>
        <v>Aug</v>
      </c>
      <c r="N1478" s="13">
        <v>40766.041921296295</v>
      </c>
      <c r="O1478" t="b">
        <v>1</v>
      </c>
      <c r="P1478">
        <v>916</v>
      </c>
      <c r="Q1478" t="b">
        <v>1</v>
      </c>
      <c r="R1478" t="s">
        <v>8288</v>
      </c>
      <c r="S1478" s="4">
        <f t="shared" si="115"/>
        <v>661.55466666666666</v>
      </c>
      <c r="U1478" t="str">
        <f t="shared" si="118"/>
        <v>publishing</v>
      </c>
      <c r="V1478" t="str">
        <f t="shared" si="119"/>
        <v>radio &amp; podcasts</v>
      </c>
    </row>
    <row r="1479" spans="1:22" ht="60" x14ac:dyDescent="0.25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v>40900.125</v>
      </c>
      <c r="K1479">
        <v>1319467604</v>
      </c>
      <c r="L1479">
        <f t="shared" si="116"/>
        <v>2011</v>
      </c>
      <c r="M1479" t="str">
        <f t="shared" si="117"/>
        <v>Oct</v>
      </c>
      <c r="N1479" s="13">
        <v>40840.615787037037</v>
      </c>
      <c r="O1479" t="b">
        <v>1</v>
      </c>
      <c r="P1479">
        <v>369</v>
      </c>
      <c r="Q1479" t="b">
        <v>1</v>
      </c>
      <c r="R1479" t="s">
        <v>8288</v>
      </c>
      <c r="S1479" s="4">
        <f t="shared" si="115"/>
        <v>111.31</v>
      </c>
      <c r="U1479" t="str">
        <f t="shared" si="118"/>
        <v>publishing</v>
      </c>
      <c r="V1479" t="str">
        <f t="shared" si="119"/>
        <v>radio &amp; podcasts</v>
      </c>
    </row>
    <row r="1480" spans="1:22" ht="60" x14ac:dyDescent="0.25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v>41408.871678240743</v>
      </c>
      <c r="K1480">
        <v>1367355313</v>
      </c>
      <c r="L1480">
        <f t="shared" si="116"/>
        <v>2013</v>
      </c>
      <c r="M1480" t="str">
        <f t="shared" si="117"/>
        <v>Apr</v>
      </c>
      <c r="N1480" s="13">
        <v>41394.871678240743</v>
      </c>
      <c r="O1480" t="b">
        <v>1</v>
      </c>
      <c r="P1480">
        <v>20242</v>
      </c>
      <c r="Q1480" t="b">
        <v>1</v>
      </c>
      <c r="R1480" t="s">
        <v>8288</v>
      </c>
      <c r="S1480" s="4">
        <f t="shared" si="115"/>
        <v>1181.6142199999999</v>
      </c>
      <c r="U1480" t="str">
        <f t="shared" si="118"/>
        <v>publishing</v>
      </c>
      <c r="V1480" t="str">
        <f t="shared" si="119"/>
        <v>radio &amp; podcasts</v>
      </c>
    </row>
    <row r="1481" spans="1:22" ht="60" x14ac:dyDescent="0.25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v>41769.165972222225</v>
      </c>
      <c r="K1481">
        <v>1398448389</v>
      </c>
      <c r="L1481">
        <f t="shared" si="116"/>
        <v>2014</v>
      </c>
      <c r="M1481" t="str">
        <f t="shared" si="117"/>
        <v>Apr</v>
      </c>
      <c r="N1481" s="13">
        <v>41754.745243055557</v>
      </c>
      <c r="O1481" t="b">
        <v>1</v>
      </c>
      <c r="P1481">
        <v>71</v>
      </c>
      <c r="Q1481" t="b">
        <v>1</v>
      </c>
      <c r="R1481" t="s">
        <v>8288</v>
      </c>
      <c r="S1481" s="4">
        <f t="shared" si="115"/>
        <v>137.375</v>
      </c>
      <c r="U1481" t="str">
        <f t="shared" si="118"/>
        <v>publishing</v>
      </c>
      <c r="V1481" t="str">
        <f t="shared" si="119"/>
        <v>radio &amp; podcasts</v>
      </c>
    </row>
    <row r="1482" spans="1:22" ht="60" x14ac:dyDescent="0.25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v>41481.708333333336</v>
      </c>
      <c r="K1482">
        <v>1373408699</v>
      </c>
      <c r="L1482">
        <f t="shared" si="116"/>
        <v>2013</v>
      </c>
      <c r="M1482" t="str">
        <f t="shared" si="117"/>
        <v>Jul</v>
      </c>
      <c r="N1482" s="13">
        <v>41464.934016203704</v>
      </c>
      <c r="O1482" t="b">
        <v>1</v>
      </c>
      <c r="P1482">
        <v>635</v>
      </c>
      <c r="Q1482" t="b">
        <v>1</v>
      </c>
      <c r="R1482" t="s">
        <v>8288</v>
      </c>
      <c r="S1482" s="4">
        <f t="shared" si="115"/>
        <v>117.04040000000001</v>
      </c>
      <c r="U1482" t="str">
        <f t="shared" si="118"/>
        <v>publishing</v>
      </c>
      <c r="V1482" t="str">
        <f t="shared" si="119"/>
        <v>radio &amp; podcasts</v>
      </c>
    </row>
    <row r="1483" spans="1:22" ht="60" x14ac:dyDescent="0.25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v>41580.922974537039</v>
      </c>
      <c r="K1483">
        <v>1380838145</v>
      </c>
      <c r="L1483">
        <f t="shared" si="116"/>
        <v>2013</v>
      </c>
      <c r="M1483" t="str">
        <f t="shared" si="117"/>
        <v>Oct</v>
      </c>
      <c r="N1483" s="13">
        <v>41550.922974537039</v>
      </c>
      <c r="O1483" t="b">
        <v>0</v>
      </c>
      <c r="P1483">
        <v>6</v>
      </c>
      <c r="Q1483" t="b">
        <v>0</v>
      </c>
      <c r="R1483" t="s">
        <v>8275</v>
      </c>
      <c r="S1483" s="4">
        <f t="shared" si="115"/>
        <v>2.1</v>
      </c>
      <c r="U1483" t="str">
        <f t="shared" si="118"/>
        <v>publishing</v>
      </c>
      <c r="V1483" t="str">
        <f t="shared" si="119"/>
        <v>fiction</v>
      </c>
    </row>
    <row r="1484" spans="1:22" ht="45" x14ac:dyDescent="0.25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v>41159.32708333333</v>
      </c>
      <c r="K1484">
        <v>1345062936</v>
      </c>
      <c r="L1484">
        <f t="shared" si="116"/>
        <v>2012</v>
      </c>
      <c r="M1484" t="str">
        <f t="shared" si="117"/>
        <v>Aug</v>
      </c>
      <c r="N1484" s="13">
        <v>41136.85805555556</v>
      </c>
      <c r="O1484" t="b">
        <v>0</v>
      </c>
      <c r="P1484">
        <v>1</v>
      </c>
      <c r="Q1484" t="b">
        <v>0</v>
      </c>
      <c r="R1484" t="s">
        <v>8275</v>
      </c>
      <c r="S1484" s="4">
        <f t="shared" si="115"/>
        <v>0.1</v>
      </c>
      <c r="U1484" t="str">
        <f t="shared" si="118"/>
        <v>publishing</v>
      </c>
      <c r="V1484" t="str">
        <f t="shared" si="119"/>
        <v>fiction</v>
      </c>
    </row>
    <row r="1485" spans="1:22" ht="60" x14ac:dyDescent="0.25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v>42573.192997685182</v>
      </c>
      <c r="K1485">
        <v>1467002275</v>
      </c>
      <c r="L1485">
        <f t="shared" si="116"/>
        <v>2016</v>
      </c>
      <c r="M1485" t="str">
        <f t="shared" si="117"/>
        <v>Jun</v>
      </c>
      <c r="N1485" s="13">
        <v>42548.192997685182</v>
      </c>
      <c r="O1485" t="b">
        <v>0</v>
      </c>
      <c r="P1485">
        <v>2</v>
      </c>
      <c r="Q1485" t="b">
        <v>0</v>
      </c>
      <c r="R1485" t="s">
        <v>8275</v>
      </c>
      <c r="S1485" s="4">
        <f t="shared" si="115"/>
        <v>0.7142857142857143</v>
      </c>
      <c r="U1485" t="str">
        <f t="shared" si="118"/>
        <v>publishing</v>
      </c>
      <c r="V1485" t="str">
        <f t="shared" si="119"/>
        <v>fiction</v>
      </c>
    </row>
    <row r="1486" spans="1:22" x14ac:dyDescent="0.25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v>41111.618750000001</v>
      </c>
      <c r="K1486">
        <v>1337834963</v>
      </c>
      <c r="L1486">
        <f t="shared" si="116"/>
        <v>2012</v>
      </c>
      <c r="M1486" t="str">
        <f t="shared" si="117"/>
        <v>May</v>
      </c>
      <c r="N1486" s="13">
        <v>41053.200960648144</v>
      </c>
      <c r="O1486" t="b">
        <v>0</v>
      </c>
      <c r="P1486">
        <v>0</v>
      </c>
      <c r="Q1486" t="b">
        <v>0</v>
      </c>
      <c r="R1486" t="s">
        <v>8275</v>
      </c>
      <c r="S1486" s="4">
        <f t="shared" si="115"/>
        <v>0</v>
      </c>
      <c r="U1486" t="str">
        <f t="shared" si="118"/>
        <v>publishing</v>
      </c>
      <c r="V1486" t="str">
        <f t="shared" si="119"/>
        <v>fiction</v>
      </c>
    </row>
    <row r="1487" spans="1:22" ht="60" x14ac:dyDescent="0.25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v>42175.795983796299</v>
      </c>
      <c r="K1487">
        <v>1430939173</v>
      </c>
      <c r="L1487">
        <f t="shared" si="116"/>
        <v>2015</v>
      </c>
      <c r="M1487" t="str">
        <f t="shared" si="117"/>
        <v>May</v>
      </c>
      <c r="N1487" s="13">
        <v>42130.795983796299</v>
      </c>
      <c r="O1487" t="b">
        <v>0</v>
      </c>
      <c r="P1487">
        <v>3</v>
      </c>
      <c r="Q1487" t="b">
        <v>0</v>
      </c>
      <c r="R1487" t="s">
        <v>8275</v>
      </c>
      <c r="S1487" s="4">
        <f t="shared" si="115"/>
        <v>2.2388059701492535</v>
      </c>
      <c r="U1487" t="str">
        <f t="shared" si="118"/>
        <v>publishing</v>
      </c>
      <c r="V1487" t="str">
        <f t="shared" si="119"/>
        <v>fiction</v>
      </c>
    </row>
    <row r="1488" spans="1:22" ht="60" x14ac:dyDescent="0.25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v>42062.168530092589</v>
      </c>
      <c r="K1488">
        <v>1422417761</v>
      </c>
      <c r="L1488">
        <f t="shared" si="116"/>
        <v>2015</v>
      </c>
      <c r="M1488" t="str">
        <f t="shared" si="117"/>
        <v>Jan</v>
      </c>
      <c r="N1488" s="13">
        <v>42032.168530092589</v>
      </c>
      <c r="O1488" t="b">
        <v>0</v>
      </c>
      <c r="P1488">
        <v>3</v>
      </c>
      <c r="Q1488" t="b">
        <v>0</v>
      </c>
      <c r="R1488" t="s">
        <v>8275</v>
      </c>
      <c r="S1488" s="4">
        <f t="shared" si="115"/>
        <v>0.24</v>
      </c>
      <c r="U1488" t="str">
        <f t="shared" si="118"/>
        <v>publishing</v>
      </c>
      <c r="V1488" t="str">
        <f t="shared" si="119"/>
        <v>fiction</v>
      </c>
    </row>
    <row r="1489" spans="1:22" ht="45" x14ac:dyDescent="0.25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v>42584.917488425926</v>
      </c>
      <c r="K1489">
        <v>1467583271</v>
      </c>
      <c r="L1489">
        <f t="shared" si="116"/>
        <v>2016</v>
      </c>
      <c r="M1489" t="str">
        <f t="shared" si="117"/>
        <v>Jul</v>
      </c>
      <c r="N1489" s="13">
        <v>42554.917488425926</v>
      </c>
      <c r="O1489" t="b">
        <v>0</v>
      </c>
      <c r="P1489">
        <v>0</v>
      </c>
      <c r="Q1489" t="b">
        <v>0</v>
      </c>
      <c r="R1489" t="s">
        <v>8275</v>
      </c>
      <c r="S1489" s="4">
        <f t="shared" si="115"/>
        <v>0</v>
      </c>
      <c r="U1489" t="str">
        <f t="shared" si="118"/>
        <v>publishing</v>
      </c>
      <c r="V1489" t="str">
        <f t="shared" si="119"/>
        <v>fiction</v>
      </c>
    </row>
    <row r="1490" spans="1:22" ht="45" x14ac:dyDescent="0.25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v>41644.563194444447</v>
      </c>
      <c r="K1490">
        <v>1386336660</v>
      </c>
      <c r="L1490">
        <f t="shared" si="116"/>
        <v>2013</v>
      </c>
      <c r="M1490" t="str">
        <f t="shared" si="117"/>
        <v>Dec</v>
      </c>
      <c r="N1490" s="13">
        <v>41614.563194444447</v>
      </c>
      <c r="O1490" t="b">
        <v>0</v>
      </c>
      <c r="P1490">
        <v>6</v>
      </c>
      <c r="Q1490" t="b">
        <v>0</v>
      </c>
      <c r="R1490" t="s">
        <v>8275</v>
      </c>
      <c r="S1490" s="4">
        <f t="shared" si="115"/>
        <v>2.4</v>
      </c>
      <c r="U1490" t="str">
        <f t="shared" si="118"/>
        <v>publishing</v>
      </c>
      <c r="V1490" t="str">
        <f t="shared" si="119"/>
        <v>fiction</v>
      </c>
    </row>
    <row r="1491" spans="1:22" ht="45" x14ac:dyDescent="0.25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v>41228.653379629628</v>
      </c>
      <c r="K1491">
        <v>1350398452</v>
      </c>
      <c r="L1491">
        <f t="shared" si="116"/>
        <v>2012</v>
      </c>
      <c r="M1491" t="str">
        <f t="shared" si="117"/>
        <v>Oct</v>
      </c>
      <c r="N1491" s="13">
        <v>41198.611712962964</v>
      </c>
      <c r="O1491" t="b">
        <v>0</v>
      </c>
      <c r="P1491">
        <v>0</v>
      </c>
      <c r="Q1491" t="b">
        <v>0</v>
      </c>
      <c r="R1491" t="s">
        <v>8275</v>
      </c>
      <c r="S1491" s="4">
        <f t="shared" si="115"/>
        <v>0</v>
      </c>
      <c r="U1491" t="str">
        <f t="shared" si="118"/>
        <v>publishing</v>
      </c>
      <c r="V1491" t="str">
        <f t="shared" si="119"/>
        <v>fiction</v>
      </c>
    </row>
    <row r="1492" spans="1:22" ht="45" x14ac:dyDescent="0.25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v>41549.561041666668</v>
      </c>
      <c r="K1492">
        <v>1378214874</v>
      </c>
      <c r="L1492">
        <f t="shared" si="116"/>
        <v>2013</v>
      </c>
      <c r="M1492" t="str">
        <f t="shared" si="117"/>
        <v>Sep</v>
      </c>
      <c r="N1492" s="13">
        <v>41520.561041666668</v>
      </c>
      <c r="O1492" t="b">
        <v>0</v>
      </c>
      <c r="P1492">
        <v>19</v>
      </c>
      <c r="Q1492" t="b">
        <v>0</v>
      </c>
      <c r="R1492" t="s">
        <v>8275</v>
      </c>
      <c r="S1492" s="4">
        <f t="shared" si="115"/>
        <v>30.862068965517242</v>
      </c>
      <c r="U1492" t="str">
        <f t="shared" si="118"/>
        <v>publishing</v>
      </c>
      <c r="V1492" t="str">
        <f t="shared" si="119"/>
        <v>fiction</v>
      </c>
    </row>
    <row r="1493" spans="1:22" ht="45" x14ac:dyDescent="0.25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v>42050.651388888888</v>
      </c>
      <c r="K1493">
        <v>1418922443</v>
      </c>
      <c r="L1493">
        <f t="shared" si="116"/>
        <v>2014</v>
      </c>
      <c r="M1493" t="str">
        <f t="shared" si="117"/>
        <v>Dec</v>
      </c>
      <c r="N1493" s="13">
        <v>41991.713460648149</v>
      </c>
      <c r="O1493" t="b">
        <v>0</v>
      </c>
      <c r="P1493">
        <v>1</v>
      </c>
      <c r="Q1493" t="b">
        <v>0</v>
      </c>
      <c r="R1493" t="s">
        <v>8275</v>
      </c>
      <c r="S1493" s="4">
        <f t="shared" si="115"/>
        <v>8.3333333333333339</v>
      </c>
      <c r="U1493" t="str">
        <f t="shared" si="118"/>
        <v>publishing</v>
      </c>
      <c r="V1493" t="str">
        <f t="shared" si="119"/>
        <v>fiction</v>
      </c>
    </row>
    <row r="1494" spans="1:22" ht="60" x14ac:dyDescent="0.25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v>40712.884791666671</v>
      </c>
      <c r="K1494">
        <v>1305839646</v>
      </c>
      <c r="L1494">
        <f t="shared" si="116"/>
        <v>2011</v>
      </c>
      <c r="M1494" t="str">
        <f t="shared" si="117"/>
        <v>May</v>
      </c>
      <c r="N1494" s="13">
        <v>40682.884791666671</v>
      </c>
      <c r="O1494" t="b">
        <v>0</v>
      </c>
      <c r="P1494">
        <v>2</v>
      </c>
      <c r="Q1494" t="b">
        <v>0</v>
      </c>
      <c r="R1494" t="s">
        <v>8275</v>
      </c>
      <c r="S1494" s="4">
        <f t="shared" si="115"/>
        <v>0.75</v>
      </c>
      <c r="U1494" t="str">
        <f t="shared" si="118"/>
        <v>publishing</v>
      </c>
      <c r="V1494" t="str">
        <f t="shared" si="119"/>
        <v>fiction</v>
      </c>
    </row>
    <row r="1495" spans="1:22" ht="45" x14ac:dyDescent="0.25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v>41441.866608796299</v>
      </c>
      <c r="K1495">
        <v>1368823675</v>
      </c>
      <c r="L1495">
        <f t="shared" si="116"/>
        <v>2013</v>
      </c>
      <c r="M1495" t="str">
        <f t="shared" si="117"/>
        <v>May</v>
      </c>
      <c r="N1495" s="13">
        <v>41411.866608796299</v>
      </c>
      <c r="O1495" t="b">
        <v>0</v>
      </c>
      <c r="P1495">
        <v>0</v>
      </c>
      <c r="Q1495" t="b">
        <v>0</v>
      </c>
      <c r="R1495" t="s">
        <v>8275</v>
      </c>
      <c r="S1495" s="4">
        <f t="shared" si="115"/>
        <v>0</v>
      </c>
      <c r="U1495" t="str">
        <f t="shared" si="118"/>
        <v>publishing</v>
      </c>
      <c r="V1495" t="str">
        <f t="shared" si="119"/>
        <v>fiction</v>
      </c>
    </row>
    <row r="1496" spans="1:22" ht="60" x14ac:dyDescent="0.25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v>42097.651388888888</v>
      </c>
      <c r="K1496">
        <v>1425489613</v>
      </c>
      <c r="L1496">
        <f t="shared" si="116"/>
        <v>2015</v>
      </c>
      <c r="M1496" t="str">
        <f t="shared" si="117"/>
        <v>Mar</v>
      </c>
      <c r="N1496" s="13">
        <v>42067.722372685181</v>
      </c>
      <c r="O1496" t="b">
        <v>0</v>
      </c>
      <c r="P1496">
        <v>11</v>
      </c>
      <c r="Q1496" t="b">
        <v>0</v>
      </c>
      <c r="R1496" t="s">
        <v>8275</v>
      </c>
      <c r="S1496" s="4">
        <f t="shared" si="115"/>
        <v>8.9</v>
      </c>
      <c r="U1496" t="str">
        <f t="shared" si="118"/>
        <v>publishing</v>
      </c>
      <c r="V1496" t="str">
        <f t="shared" si="119"/>
        <v>fiction</v>
      </c>
    </row>
    <row r="1497" spans="1:22" ht="30" x14ac:dyDescent="0.25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v>40782.789710648147</v>
      </c>
      <c r="K1497">
        <v>1311879431</v>
      </c>
      <c r="L1497">
        <f t="shared" si="116"/>
        <v>2011</v>
      </c>
      <c r="M1497" t="str">
        <f t="shared" si="117"/>
        <v>Jul</v>
      </c>
      <c r="N1497" s="13">
        <v>40752.789710648147</v>
      </c>
      <c r="O1497" t="b">
        <v>0</v>
      </c>
      <c r="P1497">
        <v>0</v>
      </c>
      <c r="Q1497" t="b">
        <v>0</v>
      </c>
      <c r="R1497" t="s">
        <v>8275</v>
      </c>
      <c r="S1497" s="4">
        <f t="shared" si="115"/>
        <v>0</v>
      </c>
      <c r="U1497" t="str">
        <f t="shared" si="118"/>
        <v>publishing</v>
      </c>
      <c r="V1497" t="str">
        <f t="shared" si="119"/>
        <v>fiction</v>
      </c>
    </row>
    <row r="1498" spans="1:22" ht="45" x14ac:dyDescent="0.25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v>41898.475219907406</v>
      </c>
      <c r="K1498">
        <v>1405682659</v>
      </c>
      <c r="L1498">
        <f t="shared" si="116"/>
        <v>2014</v>
      </c>
      <c r="M1498" t="str">
        <f t="shared" si="117"/>
        <v>Jul</v>
      </c>
      <c r="N1498" s="13">
        <v>41838.475219907406</v>
      </c>
      <c r="O1498" t="b">
        <v>0</v>
      </c>
      <c r="P1498">
        <v>0</v>
      </c>
      <c r="Q1498" t="b">
        <v>0</v>
      </c>
      <c r="R1498" t="s">
        <v>8275</v>
      </c>
      <c r="S1498" s="4">
        <f t="shared" si="115"/>
        <v>0</v>
      </c>
      <c r="U1498" t="str">
        <f t="shared" si="118"/>
        <v>publishing</v>
      </c>
      <c r="V1498" t="str">
        <f t="shared" si="119"/>
        <v>fiction</v>
      </c>
    </row>
    <row r="1499" spans="1:22" ht="60" x14ac:dyDescent="0.25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v>41486.821527777778</v>
      </c>
      <c r="K1499">
        <v>1371655522</v>
      </c>
      <c r="L1499">
        <f t="shared" si="116"/>
        <v>2013</v>
      </c>
      <c r="M1499" t="str">
        <f t="shared" si="117"/>
        <v>Jun</v>
      </c>
      <c r="N1499" s="13">
        <v>41444.64261574074</v>
      </c>
      <c r="O1499" t="b">
        <v>0</v>
      </c>
      <c r="P1499">
        <v>1</v>
      </c>
      <c r="Q1499" t="b">
        <v>0</v>
      </c>
      <c r="R1499" t="s">
        <v>8275</v>
      </c>
      <c r="S1499" s="4">
        <f t="shared" si="115"/>
        <v>6.6666666666666671E-3</v>
      </c>
      <c r="U1499" t="str">
        <f t="shared" si="118"/>
        <v>publishing</v>
      </c>
      <c r="V1499" t="str">
        <f t="shared" si="119"/>
        <v>fiction</v>
      </c>
    </row>
    <row r="1500" spans="1:22" ht="60" x14ac:dyDescent="0.25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v>41885.983541666668</v>
      </c>
      <c r="K1500">
        <v>1405899378</v>
      </c>
      <c r="L1500">
        <f t="shared" si="116"/>
        <v>2014</v>
      </c>
      <c r="M1500" t="str">
        <f t="shared" si="117"/>
        <v>Jul</v>
      </c>
      <c r="N1500" s="13">
        <v>41840.983541666668</v>
      </c>
      <c r="O1500" t="b">
        <v>0</v>
      </c>
      <c r="P1500">
        <v>3</v>
      </c>
      <c r="Q1500" t="b">
        <v>0</v>
      </c>
      <c r="R1500" t="s">
        <v>8275</v>
      </c>
      <c r="S1500" s="4">
        <f t="shared" si="115"/>
        <v>1.9</v>
      </c>
      <c r="U1500" t="str">
        <f t="shared" si="118"/>
        <v>publishing</v>
      </c>
      <c r="V1500" t="str">
        <f t="shared" si="119"/>
        <v>fiction</v>
      </c>
    </row>
    <row r="1501" spans="1:22" ht="60" x14ac:dyDescent="0.25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v>42587.007326388892</v>
      </c>
      <c r="K1501">
        <v>1465171833</v>
      </c>
      <c r="L1501">
        <f t="shared" si="116"/>
        <v>2016</v>
      </c>
      <c r="M1501" t="str">
        <f t="shared" si="117"/>
        <v>Jun</v>
      </c>
      <c r="N1501" s="13">
        <v>42527.007326388892</v>
      </c>
      <c r="O1501" t="b">
        <v>0</v>
      </c>
      <c r="P1501">
        <v>1</v>
      </c>
      <c r="Q1501" t="b">
        <v>0</v>
      </c>
      <c r="R1501" t="s">
        <v>8275</v>
      </c>
      <c r="S1501" s="4">
        <f t="shared" si="115"/>
        <v>0.25</v>
      </c>
      <c r="U1501" t="str">
        <f t="shared" si="118"/>
        <v>publishing</v>
      </c>
      <c r="V1501" t="str">
        <f t="shared" si="119"/>
        <v>fiction</v>
      </c>
    </row>
    <row r="1502" spans="1:22" ht="60" x14ac:dyDescent="0.25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v>41395.904594907406</v>
      </c>
      <c r="K1502">
        <v>1364852557</v>
      </c>
      <c r="L1502">
        <f t="shared" si="116"/>
        <v>2013</v>
      </c>
      <c r="M1502" t="str">
        <f t="shared" si="117"/>
        <v>Apr</v>
      </c>
      <c r="N1502" s="13">
        <v>41365.904594907406</v>
      </c>
      <c r="O1502" t="b">
        <v>0</v>
      </c>
      <c r="P1502">
        <v>15</v>
      </c>
      <c r="Q1502" t="b">
        <v>0</v>
      </c>
      <c r="R1502" t="s">
        <v>8275</v>
      </c>
      <c r="S1502" s="4">
        <f t="shared" si="115"/>
        <v>25.035714285714285</v>
      </c>
      <c r="U1502" t="str">
        <f t="shared" si="118"/>
        <v>publishing</v>
      </c>
      <c r="V1502" t="str">
        <f t="shared" si="119"/>
        <v>fiction</v>
      </c>
    </row>
    <row r="1503" spans="1:22" ht="45" x14ac:dyDescent="0.25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v>42193.583599537036</v>
      </c>
      <c r="K1503">
        <v>1433772023</v>
      </c>
      <c r="L1503">
        <f t="shared" si="116"/>
        <v>2015</v>
      </c>
      <c r="M1503" t="str">
        <f t="shared" si="117"/>
        <v>Jun</v>
      </c>
      <c r="N1503" s="13">
        <v>42163.583599537036</v>
      </c>
      <c r="O1503" t="b">
        <v>1</v>
      </c>
      <c r="P1503">
        <v>885</v>
      </c>
      <c r="Q1503" t="b">
        <v>1</v>
      </c>
      <c r="R1503" t="s">
        <v>8285</v>
      </c>
      <c r="S1503" s="4">
        <f t="shared" si="115"/>
        <v>166.33076923076922</v>
      </c>
      <c r="U1503" t="str">
        <f t="shared" si="118"/>
        <v>photography</v>
      </c>
      <c r="V1503" t="str">
        <f t="shared" si="119"/>
        <v>photobooks</v>
      </c>
    </row>
    <row r="1504" spans="1:22" ht="60" x14ac:dyDescent="0.25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v>42454.916666666672</v>
      </c>
      <c r="K1504">
        <v>1456491680</v>
      </c>
      <c r="L1504">
        <f t="shared" si="116"/>
        <v>2016</v>
      </c>
      <c r="M1504" t="str">
        <f t="shared" si="117"/>
        <v>Feb</v>
      </c>
      <c r="N1504" s="13">
        <v>42426.542592592596</v>
      </c>
      <c r="O1504" t="b">
        <v>1</v>
      </c>
      <c r="P1504">
        <v>329</v>
      </c>
      <c r="Q1504" t="b">
        <v>1</v>
      </c>
      <c r="R1504" t="s">
        <v>8285</v>
      </c>
      <c r="S1504" s="4">
        <f t="shared" si="115"/>
        <v>101.44545454545455</v>
      </c>
      <c r="U1504" t="str">
        <f t="shared" si="118"/>
        <v>photography</v>
      </c>
      <c r="V1504" t="str">
        <f t="shared" si="119"/>
        <v>photobooks</v>
      </c>
    </row>
    <row r="1505" spans="1:22" ht="60" x14ac:dyDescent="0.25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v>42666.347233796296</v>
      </c>
      <c r="K1505">
        <v>1472026801</v>
      </c>
      <c r="L1505">
        <f t="shared" si="116"/>
        <v>2016</v>
      </c>
      <c r="M1505" t="str">
        <f t="shared" si="117"/>
        <v>Aug</v>
      </c>
      <c r="N1505" s="13">
        <v>42606.347233796296</v>
      </c>
      <c r="O1505" t="b">
        <v>1</v>
      </c>
      <c r="P1505">
        <v>71</v>
      </c>
      <c r="Q1505" t="b">
        <v>1</v>
      </c>
      <c r="R1505" t="s">
        <v>8285</v>
      </c>
      <c r="S1505" s="4">
        <f t="shared" si="115"/>
        <v>107.89146666666667</v>
      </c>
      <c r="U1505" t="str">
        <f t="shared" si="118"/>
        <v>photography</v>
      </c>
      <c r="V1505" t="str">
        <f t="shared" si="119"/>
        <v>photobooks</v>
      </c>
    </row>
    <row r="1506" spans="1:22" ht="45" x14ac:dyDescent="0.25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v>41800.356249999997</v>
      </c>
      <c r="K1506">
        <v>1399996024</v>
      </c>
      <c r="L1506">
        <f t="shared" si="116"/>
        <v>2014</v>
      </c>
      <c r="M1506" t="str">
        <f t="shared" si="117"/>
        <v>May</v>
      </c>
      <c r="N1506" s="13">
        <v>41772.657685185186</v>
      </c>
      <c r="O1506" t="b">
        <v>1</v>
      </c>
      <c r="P1506">
        <v>269</v>
      </c>
      <c r="Q1506" t="b">
        <v>1</v>
      </c>
      <c r="R1506" t="s">
        <v>8285</v>
      </c>
      <c r="S1506" s="4">
        <f t="shared" si="115"/>
        <v>277.93846153846152</v>
      </c>
      <c r="U1506" t="str">
        <f t="shared" si="118"/>
        <v>photography</v>
      </c>
      <c r="V1506" t="str">
        <f t="shared" si="119"/>
        <v>photobooks</v>
      </c>
    </row>
    <row r="1507" spans="1:22" ht="60" x14ac:dyDescent="0.25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v>42451.834027777775</v>
      </c>
      <c r="K1507">
        <v>1455446303</v>
      </c>
      <c r="L1507">
        <f t="shared" si="116"/>
        <v>2016</v>
      </c>
      <c r="M1507" t="str">
        <f t="shared" si="117"/>
        <v>Feb</v>
      </c>
      <c r="N1507" s="13">
        <v>42414.44332175926</v>
      </c>
      <c r="O1507" t="b">
        <v>1</v>
      </c>
      <c r="P1507">
        <v>345</v>
      </c>
      <c r="Q1507" t="b">
        <v>1</v>
      </c>
      <c r="R1507" t="s">
        <v>8285</v>
      </c>
      <c r="S1507" s="4">
        <f t="shared" si="115"/>
        <v>103.58125</v>
      </c>
      <c r="U1507" t="str">
        <f t="shared" si="118"/>
        <v>photography</v>
      </c>
      <c r="V1507" t="str">
        <f t="shared" si="119"/>
        <v>photobooks</v>
      </c>
    </row>
    <row r="1508" spans="1:22" ht="45" x14ac:dyDescent="0.25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v>41844.785925925928</v>
      </c>
      <c r="K1508">
        <v>1403635904</v>
      </c>
      <c r="L1508">
        <f t="shared" si="116"/>
        <v>2014</v>
      </c>
      <c r="M1508" t="str">
        <f t="shared" si="117"/>
        <v>Jun</v>
      </c>
      <c r="N1508" s="13">
        <v>41814.785925925928</v>
      </c>
      <c r="O1508" t="b">
        <v>1</v>
      </c>
      <c r="P1508">
        <v>43</v>
      </c>
      <c r="Q1508" t="b">
        <v>1</v>
      </c>
      <c r="R1508" t="s">
        <v>8285</v>
      </c>
      <c r="S1508" s="4">
        <f t="shared" si="115"/>
        <v>111.4</v>
      </c>
      <c r="U1508" t="str">
        <f t="shared" si="118"/>
        <v>photography</v>
      </c>
      <c r="V1508" t="str">
        <f t="shared" si="119"/>
        <v>photobooks</v>
      </c>
    </row>
    <row r="1509" spans="1:22" ht="60" x14ac:dyDescent="0.25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v>40313.340277777781</v>
      </c>
      <c r="K1509">
        <v>1268822909</v>
      </c>
      <c r="L1509">
        <f t="shared" si="116"/>
        <v>2010</v>
      </c>
      <c r="M1509" t="str">
        <f t="shared" si="117"/>
        <v>Mar</v>
      </c>
      <c r="N1509" s="13">
        <v>40254.450335648151</v>
      </c>
      <c r="O1509" t="b">
        <v>1</v>
      </c>
      <c r="P1509">
        <v>33</v>
      </c>
      <c r="Q1509" t="b">
        <v>1</v>
      </c>
      <c r="R1509" t="s">
        <v>8285</v>
      </c>
      <c r="S1509" s="4">
        <f t="shared" si="115"/>
        <v>215</v>
      </c>
      <c r="U1509" t="str">
        <f t="shared" si="118"/>
        <v>photography</v>
      </c>
      <c r="V1509" t="str">
        <f t="shared" si="119"/>
        <v>photobooks</v>
      </c>
    </row>
    <row r="1510" spans="1:22" ht="45" x14ac:dyDescent="0.25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v>41817.614363425928</v>
      </c>
      <c r="K1510">
        <v>1401201881</v>
      </c>
      <c r="L1510">
        <f t="shared" si="116"/>
        <v>2014</v>
      </c>
      <c r="M1510" t="str">
        <f t="shared" si="117"/>
        <v>May</v>
      </c>
      <c r="N1510" s="13">
        <v>41786.614363425928</v>
      </c>
      <c r="O1510" t="b">
        <v>1</v>
      </c>
      <c r="P1510">
        <v>211</v>
      </c>
      <c r="Q1510" t="b">
        <v>1</v>
      </c>
      <c r="R1510" t="s">
        <v>8285</v>
      </c>
      <c r="S1510" s="4">
        <f t="shared" si="115"/>
        <v>110.76216216216216</v>
      </c>
      <c r="U1510" t="str">
        <f t="shared" si="118"/>
        <v>photography</v>
      </c>
      <c r="V1510" t="str">
        <f t="shared" si="119"/>
        <v>photobooks</v>
      </c>
    </row>
    <row r="1511" spans="1:22" ht="60" x14ac:dyDescent="0.25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v>42780.957638888889</v>
      </c>
      <c r="K1511">
        <v>1484570885</v>
      </c>
      <c r="L1511">
        <f t="shared" si="116"/>
        <v>2017</v>
      </c>
      <c r="M1511" t="str">
        <f t="shared" si="117"/>
        <v>Jan</v>
      </c>
      <c r="N1511" s="13">
        <v>42751.533391203702</v>
      </c>
      <c r="O1511" t="b">
        <v>1</v>
      </c>
      <c r="P1511">
        <v>196</v>
      </c>
      <c r="Q1511" t="b">
        <v>1</v>
      </c>
      <c r="R1511" t="s">
        <v>8285</v>
      </c>
      <c r="S1511" s="4">
        <f t="shared" si="115"/>
        <v>123.64125714285714</v>
      </c>
      <c r="U1511" t="str">
        <f t="shared" si="118"/>
        <v>photography</v>
      </c>
      <c r="V1511" t="str">
        <f t="shared" si="119"/>
        <v>photobooks</v>
      </c>
    </row>
    <row r="1512" spans="1:22" ht="60" x14ac:dyDescent="0.25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v>41839.385162037033</v>
      </c>
      <c r="K1512">
        <v>1403169278</v>
      </c>
      <c r="L1512">
        <f t="shared" si="116"/>
        <v>2014</v>
      </c>
      <c r="M1512" t="str">
        <f t="shared" si="117"/>
        <v>Jun</v>
      </c>
      <c r="N1512" s="13">
        <v>41809.385162037033</v>
      </c>
      <c r="O1512" t="b">
        <v>1</v>
      </c>
      <c r="P1512">
        <v>405</v>
      </c>
      <c r="Q1512" t="b">
        <v>1</v>
      </c>
      <c r="R1512" t="s">
        <v>8285</v>
      </c>
      <c r="S1512" s="4">
        <f t="shared" si="115"/>
        <v>101.035</v>
      </c>
      <c r="U1512" t="str">
        <f t="shared" si="118"/>
        <v>photography</v>
      </c>
      <c r="V1512" t="str">
        <f t="shared" si="119"/>
        <v>photobooks</v>
      </c>
    </row>
    <row r="1513" spans="1:22" ht="60" x14ac:dyDescent="0.25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v>42326.625046296293</v>
      </c>
      <c r="K1513">
        <v>1445263204</v>
      </c>
      <c r="L1513">
        <f t="shared" si="116"/>
        <v>2015</v>
      </c>
      <c r="M1513" t="str">
        <f t="shared" si="117"/>
        <v>Oct</v>
      </c>
      <c r="N1513" s="13">
        <v>42296.583379629628</v>
      </c>
      <c r="O1513" t="b">
        <v>1</v>
      </c>
      <c r="P1513">
        <v>206</v>
      </c>
      <c r="Q1513" t="b">
        <v>1</v>
      </c>
      <c r="R1513" t="s">
        <v>8285</v>
      </c>
      <c r="S1513" s="4">
        <f t="shared" si="115"/>
        <v>111.79285714285714</v>
      </c>
      <c r="U1513" t="str">
        <f t="shared" si="118"/>
        <v>photography</v>
      </c>
      <c r="V1513" t="str">
        <f t="shared" si="119"/>
        <v>photobooks</v>
      </c>
    </row>
    <row r="1514" spans="1:22" ht="60" x14ac:dyDescent="0.25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v>42771.684479166666</v>
      </c>
      <c r="K1514">
        <v>1483719939</v>
      </c>
      <c r="L1514">
        <f t="shared" si="116"/>
        <v>2017</v>
      </c>
      <c r="M1514" t="str">
        <f t="shared" si="117"/>
        <v>Jan</v>
      </c>
      <c r="N1514" s="13">
        <v>42741.684479166666</v>
      </c>
      <c r="O1514" t="b">
        <v>1</v>
      </c>
      <c r="P1514">
        <v>335</v>
      </c>
      <c r="Q1514" t="b">
        <v>1</v>
      </c>
      <c r="R1514" t="s">
        <v>8285</v>
      </c>
      <c r="S1514" s="4">
        <f t="shared" si="115"/>
        <v>558.7714285714286</v>
      </c>
      <c r="U1514" t="str">
        <f t="shared" si="118"/>
        <v>photography</v>
      </c>
      <c r="V1514" t="str">
        <f t="shared" si="119"/>
        <v>photobooks</v>
      </c>
    </row>
    <row r="1515" spans="1:22" ht="45" x14ac:dyDescent="0.25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v>41836.637337962966</v>
      </c>
      <c r="K1515">
        <v>1402931866</v>
      </c>
      <c r="L1515">
        <f t="shared" si="116"/>
        <v>2014</v>
      </c>
      <c r="M1515" t="str">
        <f t="shared" si="117"/>
        <v>Jun</v>
      </c>
      <c r="N1515" s="13">
        <v>41806.637337962966</v>
      </c>
      <c r="O1515" t="b">
        <v>1</v>
      </c>
      <c r="P1515">
        <v>215</v>
      </c>
      <c r="Q1515" t="b">
        <v>1</v>
      </c>
      <c r="R1515" t="s">
        <v>8285</v>
      </c>
      <c r="S1515" s="4">
        <f t="shared" si="115"/>
        <v>150.01875000000001</v>
      </c>
      <c r="U1515" t="str">
        <f t="shared" si="118"/>
        <v>photography</v>
      </c>
      <c r="V1515" t="str">
        <f t="shared" si="119"/>
        <v>photobooks</v>
      </c>
    </row>
    <row r="1516" spans="1:22" ht="45" x14ac:dyDescent="0.25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v>42274.597685185188</v>
      </c>
      <c r="K1516">
        <v>1439907640</v>
      </c>
      <c r="L1516">
        <f t="shared" si="116"/>
        <v>2015</v>
      </c>
      <c r="M1516" t="str">
        <f t="shared" si="117"/>
        <v>Aug</v>
      </c>
      <c r="N1516" s="13">
        <v>42234.597685185188</v>
      </c>
      <c r="O1516" t="b">
        <v>1</v>
      </c>
      <c r="P1516">
        <v>176</v>
      </c>
      <c r="Q1516" t="b">
        <v>1</v>
      </c>
      <c r="R1516" t="s">
        <v>8285</v>
      </c>
      <c r="S1516" s="4">
        <f t="shared" si="115"/>
        <v>106.476</v>
      </c>
      <c r="U1516" t="str">
        <f t="shared" si="118"/>
        <v>photography</v>
      </c>
      <c r="V1516" t="str">
        <f t="shared" si="119"/>
        <v>photobooks</v>
      </c>
    </row>
    <row r="1517" spans="1:22" ht="60" x14ac:dyDescent="0.25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v>42445.211770833332</v>
      </c>
      <c r="K1517">
        <v>1455516297</v>
      </c>
      <c r="L1517">
        <f t="shared" si="116"/>
        <v>2016</v>
      </c>
      <c r="M1517" t="str">
        <f t="shared" si="117"/>
        <v>Feb</v>
      </c>
      <c r="N1517" s="13">
        <v>42415.253437499996</v>
      </c>
      <c r="O1517" t="b">
        <v>1</v>
      </c>
      <c r="P1517">
        <v>555</v>
      </c>
      <c r="Q1517" t="b">
        <v>1</v>
      </c>
      <c r="R1517" t="s">
        <v>8285</v>
      </c>
      <c r="S1517" s="4">
        <f t="shared" si="115"/>
        <v>157.18899999999999</v>
      </c>
      <c r="U1517" t="str">
        <f t="shared" si="118"/>
        <v>photography</v>
      </c>
      <c r="V1517" t="str">
        <f t="shared" si="119"/>
        <v>photobooks</v>
      </c>
    </row>
    <row r="1518" spans="1:22" ht="45" x14ac:dyDescent="0.25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v>42649.583333333328</v>
      </c>
      <c r="K1518">
        <v>1473160292</v>
      </c>
      <c r="L1518">
        <f t="shared" si="116"/>
        <v>2016</v>
      </c>
      <c r="M1518" t="str">
        <f t="shared" si="117"/>
        <v>Sep</v>
      </c>
      <c r="N1518" s="13">
        <v>42619.466342592597</v>
      </c>
      <c r="O1518" t="b">
        <v>1</v>
      </c>
      <c r="P1518">
        <v>116</v>
      </c>
      <c r="Q1518" t="b">
        <v>1</v>
      </c>
      <c r="R1518" t="s">
        <v>8285</v>
      </c>
      <c r="S1518" s="4">
        <f t="shared" si="115"/>
        <v>108.65882352941176</v>
      </c>
      <c r="U1518" t="str">
        <f t="shared" si="118"/>
        <v>photography</v>
      </c>
      <c r="V1518" t="str">
        <f t="shared" si="119"/>
        <v>photobooks</v>
      </c>
    </row>
    <row r="1519" spans="1:22" ht="60" x14ac:dyDescent="0.25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v>41979.25</v>
      </c>
      <c r="K1519">
        <v>1415194553</v>
      </c>
      <c r="L1519">
        <f t="shared" si="116"/>
        <v>2014</v>
      </c>
      <c r="M1519" t="str">
        <f t="shared" si="117"/>
        <v>Nov</v>
      </c>
      <c r="N1519" s="13">
        <v>41948.56658564815</v>
      </c>
      <c r="O1519" t="b">
        <v>1</v>
      </c>
      <c r="P1519">
        <v>615</v>
      </c>
      <c r="Q1519" t="b">
        <v>1</v>
      </c>
      <c r="R1519" t="s">
        <v>8285</v>
      </c>
      <c r="S1519" s="4">
        <f t="shared" si="115"/>
        <v>161.97999999999999</v>
      </c>
      <c r="U1519" t="str">
        <f t="shared" si="118"/>
        <v>photography</v>
      </c>
      <c r="V1519" t="str">
        <f t="shared" si="119"/>
        <v>photobooks</v>
      </c>
    </row>
    <row r="1520" spans="1:22" ht="30" x14ac:dyDescent="0.25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v>41790.8200462963</v>
      </c>
      <c r="K1520">
        <v>1398973252</v>
      </c>
      <c r="L1520">
        <f t="shared" si="116"/>
        <v>2014</v>
      </c>
      <c r="M1520" t="str">
        <f t="shared" si="117"/>
        <v>May</v>
      </c>
      <c r="N1520" s="13">
        <v>41760.8200462963</v>
      </c>
      <c r="O1520" t="b">
        <v>1</v>
      </c>
      <c r="P1520">
        <v>236</v>
      </c>
      <c r="Q1520" t="b">
        <v>1</v>
      </c>
      <c r="R1520" t="s">
        <v>8285</v>
      </c>
      <c r="S1520" s="4">
        <f t="shared" si="115"/>
        <v>205.36666666666667</v>
      </c>
      <c r="U1520" t="str">
        <f t="shared" si="118"/>
        <v>photography</v>
      </c>
      <c r="V1520" t="str">
        <f t="shared" si="119"/>
        <v>photobooks</v>
      </c>
    </row>
    <row r="1521" spans="1:22" ht="60" x14ac:dyDescent="0.25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v>41810.915972222225</v>
      </c>
      <c r="K1521">
        <v>1400867283</v>
      </c>
      <c r="L1521">
        <f t="shared" si="116"/>
        <v>2014</v>
      </c>
      <c r="M1521" t="str">
        <f t="shared" si="117"/>
        <v>May</v>
      </c>
      <c r="N1521" s="13">
        <v>41782.741701388892</v>
      </c>
      <c r="O1521" t="b">
        <v>1</v>
      </c>
      <c r="P1521">
        <v>145</v>
      </c>
      <c r="Q1521" t="b">
        <v>1</v>
      </c>
      <c r="R1521" t="s">
        <v>8285</v>
      </c>
      <c r="S1521" s="4">
        <f t="shared" si="115"/>
        <v>103.36388888888889</v>
      </c>
      <c r="U1521" t="str">
        <f t="shared" si="118"/>
        <v>photography</v>
      </c>
      <c r="V1521" t="str">
        <f t="shared" si="119"/>
        <v>photobooks</v>
      </c>
    </row>
    <row r="1522" spans="1:22" ht="45" x14ac:dyDescent="0.25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v>41992.166666666672</v>
      </c>
      <c r="K1522">
        <v>1415824513</v>
      </c>
      <c r="L1522">
        <f t="shared" si="116"/>
        <v>2014</v>
      </c>
      <c r="M1522" t="str">
        <f t="shared" si="117"/>
        <v>Nov</v>
      </c>
      <c r="N1522" s="13">
        <v>41955.857789351852</v>
      </c>
      <c r="O1522" t="b">
        <v>1</v>
      </c>
      <c r="P1522">
        <v>167</v>
      </c>
      <c r="Q1522" t="b">
        <v>1</v>
      </c>
      <c r="R1522" t="s">
        <v>8285</v>
      </c>
      <c r="S1522" s="4">
        <f t="shared" si="115"/>
        <v>103.47222222222223</v>
      </c>
      <c r="U1522" t="str">
        <f t="shared" si="118"/>
        <v>photography</v>
      </c>
      <c r="V1522" t="str">
        <f t="shared" si="119"/>
        <v>photobooks</v>
      </c>
    </row>
    <row r="1523" spans="1:22" ht="45" x14ac:dyDescent="0.25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v>42528.167719907404</v>
      </c>
      <c r="K1523">
        <v>1462248091</v>
      </c>
      <c r="L1523">
        <f t="shared" si="116"/>
        <v>2016</v>
      </c>
      <c r="M1523" t="str">
        <f t="shared" si="117"/>
        <v>May</v>
      </c>
      <c r="N1523" s="13">
        <v>42493.167719907404</v>
      </c>
      <c r="O1523" t="b">
        <v>1</v>
      </c>
      <c r="P1523">
        <v>235</v>
      </c>
      <c r="Q1523" t="b">
        <v>1</v>
      </c>
      <c r="R1523" t="s">
        <v>8285</v>
      </c>
      <c r="S1523" s="4">
        <f t="shared" si="115"/>
        <v>106.81333333333333</v>
      </c>
      <c r="U1523" t="str">
        <f t="shared" si="118"/>
        <v>photography</v>
      </c>
      <c r="V1523" t="str">
        <f t="shared" si="119"/>
        <v>photobooks</v>
      </c>
    </row>
    <row r="1524" spans="1:22" ht="60" x14ac:dyDescent="0.25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v>41929.830312500002</v>
      </c>
      <c r="K1524">
        <v>1410983739</v>
      </c>
      <c r="L1524">
        <f t="shared" si="116"/>
        <v>2014</v>
      </c>
      <c r="M1524" t="str">
        <f t="shared" si="117"/>
        <v>Sep</v>
      </c>
      <c r="N1524" s="13">
        <v>41899.830312500002</v>
      </c>
      <c r="O1524" t="b">
        <v>1</v>
      </c>
      <c r="P1524">
        <v>452</v>
      </c>
      <c r="Q1524" t="b">
        <v>1</v>
      </c>
      <c r="R1524" t="s">
        <v>8285</v>
      </c>
      <c r="S1524" s="4">
        <f t="shared" si="115"/>
        <v>138.96574712643678</v>
      </c>
      <c r="U1524" t="str">
        <f t="shared" si="118"/>
        <v>photography</v>
      </c>
      <c r="V1524" t="str">
        <f t="shared" si="119"/>
        <v>photobooks</v>
      </c>
    </row>
    <row r="1525" spans="1:22" ht="60" x14ac:dyDescent="0.25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v>41996</v>
      </c>
      <c r="K1525">
        <v>1416592916</v>
      </c>
      <c r="L1525">
        <f t="shared" si="116"/>
        <v>2014</v>
      </c>
      <c r="M1525" t="str">
        <f t="shared" si="117"/>
        <v>Nov</v>
      </c>
      <c r="N1525" s="13">
        <v>41964.751342592594</v>
      </c>
      <c r="O1525" t="b">
        <v>1</v>
      </c>
      <c r="P1525">
        <v>241</v>
      </c>
      <c r="Q1525" t="b">
        <v>1</v>
      </c>
      <c r="R1525" t="s">
        <v>8285</v>
      </c>
      <c r="S1525" s="4">
        <f t="shared" si="115"/>
        <v>124.84324324324324</v>
      </c>
      <c r="U1525" t="str">
        <f t="shared" si="118"/>
        <v>photography</v>
      </c>
      <c r="V1525" t="str">
        <f t="shared" si="119"/>
        <v>photobooks</v>
      </c>
    </row>
    <row r="1526" spans="1:22" ht="45" x14ac:dyDescent="0.25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v>42786.501041666663</v>
      </c>
      <c r="K1526">
        <v>1485000090</v>
      </c>
      <c r="L1526">
        <f t="shared" si="116"/>
        <v>2017</v>
      </c>
      <c r="M1526" t="str">
        <f t="shared" si="117"/>
        <v>Jan</v>
      </c>
      <c r="N1526" s="13">
        <v>42756.501041666663</v>
      </c>
      <c r="O1526" t="b">
        <v>1</v>
      </c>
      <c r="P1526">
        <v>28</v>
      </c>
      <c r="Q1526" t="b">
        <v>1</v>
      </c>
      <c r="R1526" t="s">
        <v>8285</v>
      </c>
      <c r="S1526" s="4">
        <f t="shared" si="115"/>
        <v>207</v>
      </c>
      <c r="U1526" t="str">
        <f t="shared" si="118"/>
        <v>photography</v>
      </c>
      <c r="V1526" t="str">
        <f t="shared" si="119"/>
        <v>photobooks</v>
      </c>
    </row>
    <row r="1527" spans="1:22" ht="60" x14ac:dyDescent="0.25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v>42600.702986111108</v>
      </c>
      <c r="K1527">
        <v>1468947138</v>
      </c>
      <c r="L1527">
        <f t="shared" si="116"/>
        <v>2016</v>
      </c>
      <c r="M1527" t="str">
        <f t="shared" si="117"/>
        <v>Jul</v>
      </c>
      <c r="N1527" s="13">
        <v>42570.702986111108</v>
      </c>
      <c r="O1527" t="b">
        <v>1</v>
      </c>
      <c r="P1527">
        <v>140</v>
      </c>
      <c r="Q1527" t="b">
        <v>1</v>
      </c>
      <c r="R1527" t="s">
        <v>8285</v>
      </c>
      <c r="S1527" s="4">
        <f t="shared" si="115"/>
        <v>174.0057692307692</v>
      </c>
      <c r="U1527" t="str">
        <f t="shared" si="118"/>
        <v>photography</v>
      </c>
      <c r="V1527" t="str">
        <f t="shared" si="119"/>
        <v>photobooks</v>
      </c>
    </row>
    <row r="1528" spans="1:22" ht="60" x14ac:dyDescent="0.25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v>42388.276006944448</v>
      </c>
      <c r="K1528">
        <v>1448951847</v>
      </c>
      <c r="L1528">
        <f t="shared" si="116"/>
        <v>2015</v>
      </c>
      <c r="M1528" t="str">
        <f t="shared" si="117"/>
        <v>Dec</v>
      </c>
      <c r="N1528" s="13">
        <v>42339.276006944448</v>
      </c>
      <c r="O1528" t="b">
        <v>1</v>
      </c>
      <c r="P1528">
        <v>280</v>
      </c>
      <c r="Q1528" t="b">
        <v>1</v>
      </c>
      <c r="R1528" t="s">
        <v>8285</v>
      </c>
      <c r="S1528" s="4">
        <f t="shared" si="115"/>
        <v>120.32608695652173</v>
      </c>
      <c r="U1528" t="str">
        <f t="shared" si="118"/>
        <v>photography</v>
      </c>
      <c r="V1528" t="str">
        <f t="shared" si="119"/>
        <v>photobooks</v>
      </c>
    </row>
    <row r="1529" spans="1:22" ht="45" x14ac:dyDescent="0.25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v>42808.558865740735</v>
      </c>
      <c r="K1529">
        <v>1487082286</v>
      </c>
      <c r="L1529">
        <f t="shared" si="116"/>
        <v>2017</v>
      </c>
      <c r="M1529" t="str">
        <f t="shared" si="117"/>
        <v>Feb</v>
      </c>
      <c r="N1529" s="13">
        <v>42780.600532407407</v>
      </c>
      <c r="O1529" t="b">
        <v>1</v>
      </c>
      <c r="P1529">
        <v>70</v>
      </c>
      <c r="Q1529" t="b">
        <v>1</v>
      </c>
      <c r="R1529" t="s">
        <v>8285</v>
      </c>
      <c r="S1529" s="4">
        <f t="shared" si="115"/>
        <v>110.44428571428571</v>
      </c>
      <c r="U1529" t="str">
        <f t="shared" si="118"/>
        <v>photography</v>
      </c>
      <c r="V1529" t="str">
        <f t="shared" si="119"/>
        <v>photobooks</v>
      </c>
    </row>
    <row r="1530" spans="1:22" ht="30" x14ac:dyDescent="0.25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v>42767</v>
      </c>
      <c r="K1530">
        <v>1483292122</v>
      </c>
      <c r="L1530">
        <f t="shared" si="116"/>
        <v>2017</v>
      </c>
      <c r="M1530" t="str">
        <f t="shared" si="117"/>
        <v>Jan</v>
      </c>
      <c r="N1530" s="13">
        <v>42736.732893518521</v>
      </c>
      <c r="O1530" t="b">
        <v>1</v>
      </c>
      <c r="P1530">
        <v>160</v>
      </c>
      <c r="Q1530" t="b">
        <v>1</v>
      </c>
      <c r="R1530" t="s">
        <v>8285</v>
      </c>
      <c r="S1530" s="4">
        <f t="shared" si="115"/>
        <v>281.56666666666666</v>
      </c>
      <c r="U1530" t="str">
        <f t="shared" si="118"/>
        <v>photography</v>
      </c>
      <c r="V1530" t="str">
        <f t="shared" si="119"/>
        <v>photobooks</v>
      </c>
    </row>
    <row r="1531" spans="1:22" ht="45" x14ac:dyDescent="0.25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v>42082.587037037039</v>
      </c>
      <c r="K1531">
        <v>1424185520</v>
      </c>
      <c r="L1531">
        <f t="shared" si="116"/>
        <v>2015</v>
      </c>
      <c r="M1531" t="str">
        <f t="shared" si="117"/>
        <v>Feb</v>
      </c>
      <c r="N1531" s="13">
        <v>42052.628703703704</v>
      </c>
      <c r="O1531" t="b">
        <v>1</v>
      </c>
      <c r="P1531">
        <v>141</v>
      </c>
      <c r="Q1531" t="b">
        <v>1</v>
      </c>
      <c r="R1531" t="s">
        <v>8285</v>
      </c>
      <c r="S1531" s="4">
        <f t="shared" si="115"/>
        <v>100.67894736842105</v>
      </c>
      <c r="U1531" t="str">
        <f t="shared" si="118"/>
        <v>photography</v>
      </c>
      <c r="V1531" t="str">
        <f t="shared" si="119"/>
        <v>photobooks</v>
      </c>
    </row>
    <row r="1532" spans="1:22" ht="60" x14ac:dyDescent="0.25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v>42300.767303240747</v>
      </c>
      <c r="K1532">
        <v>1443464695</v>
      </c>
      <c r="L1532">
        <f t="shared" si="116"/>
        <v>2015</v>
      </c>
      <c r="M1532" t="str">
        <f t="shared" si="117"/>
        <v>Sep</v>
      </c>
      <c r="N1532" s="13">
        <v>42275.767303240747</v>
      </c>
      <c r="O1532" t="b">
        <v>1</v>
      </c>
      <c r="P1532">
        <v>874</v>
      </c>
      <c r="Q1532" t="b">
        <v>1</v>
      </c>
      <c r="R1532" t="s">
        <v>8285</v>
      </c>
      <c r="S1532" s="4">
        <f t="shared" si="115"/>
        <v>134.8257142857143</v>
      </c>
      <c r="U1532" t="str">
        <f t="shared" si="118"/>
        <v>photography</v>
      </c>
      <c r="V1532" t="str">
        <f t="shared" si="119"/>
        <v>photobooks</v>
      </c>
    </row>
    <row r="1533" spans="1:22" ht="60" x14ac:dyDescent="0.25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v>41974.125</v>
      </c>
      <c r="K1533">
        <v>1414610126</v>
      </c>
      <c r="L1533">
        <f t="shared" si="116"/>
        <v>2014</v>
      </c>
      <c r="M1533" t="str">
        <f t="shared" si="117"/>
        <v>Oct</v>
      </c>
      <c r="N1533" s="13">
        <v>41941.802384259259</v>
      </c>
      <c r="O1533" t="b">
        <v>1</v>
      </c>
      <c r="P1533">
        <v>73</v>
      </c>
      <c r="Q1533" t="b">
        <v>1</v>
      </c>
      <c r="R1533" t="s">
        <v>8285</v>
      </c>
      <c r="S1533" s="4">
        <f t="shared" si="115"/>
        <v>175.95744680851064</v>
      </c>
      <c r="U1533" t="str">
        <f t="shared" si="118"/>
        <v>photography</v>
      </c>
      <c r="V1533" t="str">
        <f t="shared" si="119"/>
        <v>photobooks</v>
      </c>
    </row>
    <row r="1534" spans="1:22" ht="60" x14ac:dyDescent="0.25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v>42415.625</v>
      </c>
      <c r="K1534">
        <v>1453461865</v>
      </c>
      <c r="L1534">
        <f t="shared" si="116"/>
        <v>2016</v>
      </c>
      <c r="M1534" t="str">
        <f t="shared" si="117"/>
        <v>Jan</v>
      </c>
      <c r="N1534" s="13">
        <v>42391.475289351853</v>
      </c>
      <c r="O1534" t="b">
        <v>1</v>
      </c>
      <c r="P1534">
        <v>294</v>
      </c>
      <c r="Q1534" t="b">
        <v>1</v>
      </c>
      <c r="R1534" t="s">
        <v>8285</v>
      </c>
      <c r="S1534" s="4">
        <f t="shared" si="115"/>
        <v>484.02</v>
      </c>
      <c r="U1534" t="str">
        <f t="shared" si="118"/>
        <v>photography</v>
      </c>
      <c r="V1534" t="str">
        <f t="shared" si="119"/>
        <v>photobooks</v>
      </c>
    </row>
    <row r="1535" spans="1:22" ht="45" x14ac:dyDescent="0.25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v>42492.165972222225</v>
      </c>
      <c r="K1535">
        <v>1457913777</v>
      </c>
      <c r="L1535">
        <f t="shared" si="116"/>
        <v>2016</v>
      </c>
      <c r="M1535" t="str">
        <f t="shared" si="117"/>
        <v>Mar</v>
      </c>
      <c r="N1535" s="13">
        <v>42443.00204861111</v>
      </c>
      <c r="O1535" t="b">
        <v>1</v>
      </c>
      <c r="P1535">
        <v>740</v>
      </c>
      <c r="Q1535" t="b">
        <v>1</v>
      </c>
      <c r="R1535" t="s">
        <v>8285</v>
      </c>
      <c r="S1535" s="4">
        <f t="shared" si="115"/>
        <v>145.13999999999999</v>
      </c>
      <c r="U1535" t="str">
        <f t="shared" si="118"/>
        <v>photography</v>
      </c>
      <c r="V1535" t="str">
        <f t="shared" si="119"/>
        <v>photobooks</v>
      </c>
    </row>
    <row r="1536" spans="1:22" ht="60" x14ac:dyDescent="0.25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v>42251.67432870371</v>
      </c>
      <c r="K1536">
        <v>1438791062</v>
      </c>
      <c r="L1536">
        <f t="shared" si="116"/>
        <v>2015</v>
      </c>
      <c r="M1536" t="str">
        <f t="shared" si="117"/>
        <v>Aug</v>
      </c>
      <c r="N1536" s="13">
        <v>42221.67432870371</v>
      </c>
      <c r="O1536" t="b">
        <v>1</v>
      </c>
      <c r="P1536">
        <v>369</v>
      </c>
      <c r="Q1536" t="b">
        <v>1</v>
      </c>
      <c r="R1536" t="s">
        <v>8285</v>
      </c>
      <c r="S1536" s="4">
        <f t="shared" si="115"/>
        <v>417.73333333333335</v>
      </c>
      <c r="U1536" t="str">
        <f t="shared" si="118"/>
        <v>photography</v>
      </c>
      <c r="V1536" t="str">
        <f t="shared" si="119"/>
        <v>photobooks</v>
      </c>
    </row>
    <row r="1537" spans="1:22" ht="60" x14ac:dyDescent="0.25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v>42513.916666666672</v>
      </c>
      <c r="K1537">
        <v>1461527631</v>
      </c>
      <c r="L1537">
        <f t="shared" si="116"/>
        <v>2016</v>
      </c>
      <c r="M1537" t="str">
        <f t="shared" si="117"/>
        <v>Apr</v>
      </c>
      <c r="N1537" s="13">
        <v>42484.829062500001</v>
      </c>
      <c r="O1537" t="b">
        <v>1</v>
      </c>
      <c r="P1537">
        <v>110</v>
      </c>
      <c r="Q1537" t="b">
        <v>1</v>
      </c>
      <c r="R1537" t="s">
        <v>8285</v>
      </c>
      <c r="S1537" s="4">
        <f t="shared" si="115"/>
        <v>132.42500000000001</v>
      </c>
      <c r="U1537" t="str">
        <f t="shared" si="118"/>
        <v>photography</v>
      </c>
      <c r="V1537" t="str">
        <f t="shared" si="119"/>
        <v>photobooks</v>
      </c>
    </row>
    <row r="1538" spans="1:22" ht="60" x14ac:dyDescent="0.25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v>42243.802199074074</v>
      </c>
      <c r="K1538">
        <v>1438110910</v>
      </c>
      <c r="L1538">
        <f t="shared" si="116"/>
        <v>2015</v>
      </c>
      <c r="M1538" t="str">
        <f t="shared" si="117"/>
        <v>Jul</v>
      </c>
      <c r="N1538" s="13">
        <v>42213.802199074074</v>
      </c>
      <c r="O1538" t="b">
        <v>1</v>
      </c>
      <c r="P1538">
        <v>455</v>
      </c>
      <c r="Q1538" t="b">
        <v>1</v>
      </c>
      <c r="R1538" t="s">
        <v>8285</v>
      </c>
      <c r="S1538" s="4">
        <f t="shared" ref="S1538:S1601" si="120">E1538*100/D1538</f>
        <v>250.30841666666666</v>
      </c>
      <c r="U1538" t="str">
        <f t="shared" si="118"/>
        <v>photography</v>
      </c>
      <c r="V1538" t="str">
        <f t="shared" si="119"/>
        <v>photobooks</v>
      </c>
    </row>
    <row r="1539" spans="1:22" ht="45" x14ac:dyDescent="0.25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v>42588.75</v>
      </c>
      <c r="K1539">
        <v>1467358427</v>
      </c>
      <c r="L1539">
        <f t="shared" ref="L1539:L1602" si="121">YEAR(N1539)</f>
        <v>2016</v>
      </c>
      <c r="M1539" t="str">
        <f t="shared" ref="M1539:M1602" si="122">TEXT(N1539, "MMM")</f>
        <v>Jul</v>
      </c>
      <c r="N1539" s="13">
        <v>42552.315127314811</v>
      </c>
      <c r="O1539" t="b">
        <v>1</v>
      </c>
      <c r="P1539">
        <v>224</v>
      </c>
      <c r="Q1539" t="b">
        <v>1</v>
      </c>
      <c r="R1539" t="s">
        <v>8285</v>
      </c>
      <c r="S1539" s="4">
        <f t="shared" si="120"/>
        <v>179.9</v>
      </c>
      <c r="U1539" t="str">
        <f t="shared" ref="U1539:U1602" si="123">LEFT(R1539, SEARCH("/",R1539,1)-1)</f>
        <v>photography</v>
      </c>
      <c r="V1539" t="str">
        <f t="shared" ref="V1539:V1602" si="124">RIGHT(R1539,LEN(R1539)-SEARCH("/",R1539,SEARCH("/",R1539,1)))</f>
        <v>photobooks</v>
      </c>
    </row>
    <row r="1540" spans="1:22" ht="45" x14ac:dyDescent="0.25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v>42026.782060185185</v>
      </c>
      <c r="K1540">
        <v>1418064370</v>
      </c>
      <c r="L1540">
        <f t="shared" si="121"/>
        <v>2014</v>
      </c>
      <c r="M1540" t="str">
        <f t="shared" si="122"/>
        <v>Dec</v>
      </c>
      <c r="N1540" s="13">
        <v>41981.782060185185</v>
      </c>
      <c r="O1540" t="b">
        <v>1</v>
      </c>
      <c r="P1540">
        <v>46</v>
      </c>
      <c r="Q1540" t="b">
        <v>1</v>
      </c>
      <c r="R1540" t="s">
        <v>8285</v>
      </c>
      <c r="S1540" s="4">
        <f t="shared" si="120"/>
        <v>102.62857142857143</v>
      </c>
      <c r="U1540" t="str">
        <f t="shared" si="123"/>
        <v>photography</v>
      </c>
      <c r="V1540" t="str">
        <f t="shared" si="124"/>
        <v>photobooks</v>
      </c>
    </row>
    <row r="1541" spans="1:22" ht="60" x14ac:dyDescent="0.25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v>42738.919201388882</v>
      </c>
      <c r="K1541">
        <v>1480629819</v>
      </c>
      <c r="L1541">
        <f t="shared" si="121"/>
        <v>2016</v>
      </c>
      <c r="M1541" t="str">
        <f t="shared" si="122"/>
        <v>Dec</v>
      </c>
      <c r="N1541" s="13">
        <v>42705.919201388882</v>
      </c>
      <c r="O1541" t="b">
        <v>0</v>
      </c>
      <c r="P1541">
        <v>284</v>
      </c>
      <c r="Q1541" t="b">
        <v>1</v>
      </c>
      <c r="R1541" t="s">
        <v>8285</v>
      </c>
      <c r="S1541" s="4">
        <f t="shared" si="120"/>
        <v>135.98609999999999</v>
      </c>
      <c r="U1541" t="str">
        <f t="shared" si="123"/>
        <v>photography</v>
      </c>
      <c r="V1541" t="str">
        <f t="shared" si="124"/>
        <v>photobooks</v>
      </c>
    </row>
    <row r="1542" spans="1:22" ht="60" x14ac:dyDescent="0.25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v>41969.052083333328</v>
      </c>
      <c r="K1542">
        <v>1414368616</v>
      </c>
      <c r="L1542">
        <f t="shared" si="121"/>
        <v>2014</v>
      </c>
      <c r="M1542" t="str">
        <f t="shared" si="122"/>
        <v>Oct</v>
      </c>
      <c r="N1542" s="13">
        <v>41939.00712962963</v>
      </c>
      <c r="O1542" t="b">
        <v>1</v>
      </c>
      <c r="P1542">
        <v>98</v>
      </c>
      <c r="Q1542" t="b">
        <v>1</v>
      </c>
      <c r="R1542" t="s">
        <v>8285</v>
      </c>
      <c r="S1542" s="4">
        <f t="shared" si="120"/>
        <v>117.86666666666666</v>
      </c>
      <c r="U1542" t="str">
        <f t="shared" si="123"/>
        <v>photography</v>
      </c>
      <c r="V1542" t="str">
        <f t="shared" si="124"/>
        <v>photobooks</v>
      </c>
    </row>
    <row r="1543" spans="1:22" ht="45" x14ac:dyDescent="0.25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v>42004.712245370371</v>
      </c>
      <c r="K1543">
        <v>1417453538</v>
      </c>
      <c r="L1543">
        <f t="shared" si="121"/>
        <v>2014</v>
      </c>
      <c r="M1543" t="str">
        <f t="shared" si="122"/>
        <v>Dec</v>
      </c>
      <c r="N1543" s="13">
        <v>41974.712245370371</v>
      </c>
      <c r="O1543" t="b">
        <v>0</v>
      </c>
      <c r="P1543">
        <v>2</v>
      </c>
      <c r="Q1543" t="b">
        <v>0</v>
      </c>
      <c r="R1543" t="s">
        <v>8289</v>
      </c>
      <c r="S1543" s="4">
        <f t="shared" si="120"/>
        <v>3.3333333333333333E-2</v>
      </c>
      <c r="U1543" t="str">
        <f t="shared" si="123"/>
        <v>photography</v>
      </c>
      <c r="V1543" t="str">
        <f t="shared" si="124"/>
        <v>nature</v>
      </c>
    </row>
    <row r="1544" spans="1:22" ht="60" x14ac:dyDescent="0.25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v>42185.996527777781</v>
      </c>
      <c r="K1544">
        <v>1434412500</v>
      </c>
      <c r="L1544">
        <f t="shared" si="121"/>
        <v>2015</v>
      </c>
      <c r="M1544" t="str">
        <f t="shared" si="122"/>
        <v>Jun</v>
      </c>
      <c r="N1544" s="13">
        <v>42170.996527777781</v>
      </c>
      <c r="O1544" t="b">
        <v>0</v>
      </c>
      <c r="P1544">
        <v>1</v>
      </c>
      <c r="Q1544" t="b">
        <v>0</v>
      </c>
      <c r="R1544" t="s">
        <v>8289</v>
      </c>
      <c r="S1544" s="4">
        <f t="shared" si="120"/>
        <v>4</v>
      </c>
      <c r="U1544" t="str">
        <f t="shared" si="123"/>
        <v>photography</v>
      </c>
      <c r="V1544" t="str">
        <f t="shared" si="124"/>
        <v>nature</v>
      </c>
    </row>
    <row r="1545" spans="1:22" ht="45" x14ac:dyDescent="0.25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v>41965.551319444443</v>
      </c>
      <c r="K1545">
        <v>1414066434</v>
      </c>
      <c r="L1545">
        <f t="shared" si="121"/>
        <v>2014</v>
      </c>
      <c r="M1545" t="str">
        <f t="shared" si="122"/>
        <v>Oct</v>
      </c>
      <c r="N1545" s="13">
        <v>41935.509652777779</v>
      </c>
      <c r="O1545" t="b">
        <v>0</v>
      </c>
      <c r="P1545">
        <v>1</v>
      </c>
      <c r="Q1545" t="b">
        <v>0</v>
      </c>
      <c r="R1545" t="s">
        <v>8289</v>
      </c>
      <c r="S1545" s="4">
        <f t="shared" si="120"/>
        <v>0.44444444444444442</v>
      </c>
      <c r="U1545" t="str">
        <f t="shared" si="123"/>
        <v>photography</v>
      </c>
      <c r="V1545" t="str">
        <f t="shared" si="124"/>
        <v>nature</v>
      </c>
    </row>
    <row r="1546" spans="1:22" ht="45" x14ac:dyDescent="0.25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v>42095.012499999997</v>
      </c>
      <c r="K1546">
        <v>1424222024</v>
      </c>
      <c r="L1546">
        <f t="shared" si="121"/>
        <v>2015</v>
      </c>
      <c r="M1546" t="str">
        <f t="shared" si="122"/>
        <v>Feb</v>
      </c>
      <c r="N1546" s="13">
        <v>42053.051203703704</v>
      </c>
      <c r="O1546" t="b">
        <v>0</v>
      </c>
      <c r="P1546">
        <v>0</v>
      </c>
      <c r="Q1546" t="b">
        <v>0</v>
      </c>
      <c r="R1546" t="s">
        <v>8289</v>
      </c>
      <c r="S1546" s="4">
        <f t="shared" si="120"/>
        <v>0</v>
      </c>
      <c r="U1546" t="str">
        <f t="shared" si="123"/>
        <v>photography</v>
      </c>
      <c r="V1546" t="str">
        <f t="shared" si="124"/>
        <v>nature</v>
      </c>
    </row>
    <row r="1547" spans="1:22" ht="45" x14ac:dyDescent="0.25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v>42065.886111111111</v>
      </c>
      <c r="K1547">
        <v>1422393234</v>
      </c>
      <c r="L1547">
        <f t="shared" si="121"/>
        <v>2015</v>
      </c>
      <c r="M1547" t="str">
        <f t="shared" si="122"/>
        <v>Jan</v>
      </c>
      <c r="N1547" s="13">
        <v>42031.884652777779</v>
      </c>
      <c r="O1547" t="b">
        <v>0</v>
      </c>
      <c r="P1547">
        <v>1</v>
      </c>
      <c r="Q1547" t="b">
        <v>0</v>
      </c>
      <c r="R1547" t="s">
        <v>8289</v>
      </c>
      <c r="S1547" s="4">
        <f t="shared" si="120"/>
        <v>3.3333333333333333E-2</v>
      </c>
      <c r="U1547" t="str">
        <f t="shared" si="123"/>
        <v>photography</v>
      </c>
      <c r="V1547" t="str">
        <f t="shared" si="124"/>
        <v>nature</v>
      </c>
    </row>
    <row r="1548" spans="1:22" ht="60" x14ac:dyDescent="0.25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v>41899.212951388887</v>
      </c>
      <c r="K1548">
        <v>1405746399</v>
      </c>
      <c r="L1548">
        <f t="shared" si="121"/>
        <v>2014</v>
      </c>
      <c r="M1548" t="str">
        <f t="shared" si="122"/>
        <v>Jul</v>
      </c>
      <c r="N1548" s="13">
        <v>41839.212951388887</v>
      </c>
      <c r="O1548" t="b">
        <v>0</v>
      </c>
      <c r="P1548">
        <v>11</v>
      </c>
      <c r="Q1548" t="b">
        <v>0</v>
      </c>
      <c r="R1548" t="s">
        <v>8289</v>
      </c>
      <c r="S1548" s="4">
        <f t="shared" si="120"/>
        <v>28.9</v>
      </c>
      <c r="U1548" t="str">
        <f t="shared" si="123"/>
        <v>photography</v>
      </c>
      <c r="V1548" t="str">
        <f t="shared" si="124"/>
        <v>nature</v>
      </c>
    </row>
    <row r="1549" spans="1:22" ht="45" x14ac:dyDescent="0.25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v>42789.426875000005</v>
      </c>
      <c r="K1549">
        <v>1487240082</v>
      </c>
      <c r="L1549">
        <f t="shared" si="121"/>
        <v>2017</v>
      </c>
      <c r="M1549" t="str">
        <f t="shared" si="122"/>
        <v>Feb</v>
      </c>
      <c r="N1549" s="13">
        <v>42782.426875000005</v>
      </c>
      <c r="O1549" t="b">
        <v>0</v>
      </c>
      <c r="P1549">
        <v>0</v>
      </c>
      <c r="Q1549" t="b">
        <v>0</v>
      </c>
      <c r="R1549" t="s">
        <v>8289</v>
      </c>
      <c r="S1549" s="4">
        <f t="shared" si="120"/>
        <v>0</v>
      </c>
      <c r="U1549" t="str">
        <f t="shared" si="123"/>
        <v>photography</v>
      </c>
      <c r="V1549" t="str">
        <f t="shared" si="124"/>
        <v>nature</v>
      </c>
    </row>
    <row r="1550" spans="1:22" ht="30" x14ac:dyDescent="0.25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v>42316.923842592587</v>
      </c>
      <c r="K1550">
        <v>1444425020</v>
      </c>
      <c r="L1550">
        <f t="shared" si="121"/>
        <v>2015</v>
      </c>
      <c r="M1550" t="str">
        <f t="shared" si="122"/>
        <v>Oct</v>
      </c>
      <c r="N1550" s="13">
        <v>42286.88217592593</v>
      </c>
      <c r="O1550" t="b">
        <v>0</v>
      </c>
      <c r="P1550">
        <v>1</v>
      </c>
      <c r="Q1550" t="b">
        <v>0</v>
      </c>
      <c r="R1550" t="s">
        <v>8289</v>
      </c>
      <c r="S1550" s="4">
        <f t="shared" si="120"/>
        <v>8.5714285714285712</v>
      </c>
      <c r="U1550" t="str">
        <f t="shared" si="123"/>
        <v>photography</v>
      </c>
      <c r="V1550" t="str">
        <f t="shared" si="124"/>
        <v>nature</v>
      </c>
    </row>
    <row r="1551" spans="1:22" ht="45" x14ac:dyDescent="0.25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v>42311.177766203706</v>
      </c>
      <c r="K1551">
        <v>1443928559</v>
      </c>
      <c r="L1551">
        <f t="shared" si="121"/>
        <v>2015</v>
      </c>
      <c r="M1551" t="str">
        <f t="shared" si="122"/>
        <v>Oct</v>
      </c>
      <c r="N1551" s="13">
        <v>42281.136099537034</v>
      </c>
      <c r="O1551" t="b">
        <v>0</v>
      </c>
      <c r="P1551">
        <v>6</v>
      </c>
      <c r="Q1551" t="b">
        <v>0</v>
      </c>
      <c r="R1551" t="s">
        <v>8289</v>
      </c>
      <c r="S1551" s="4">
        <f t="shared" si="120"/>
        <v>34</v>
      </c>
      <c r="U1551" t="str">
        <f t="shared" si="123"/>
        <v>photography</v>
      </c>
      <c r="V1551" t="str">
        <f t="shared" si="124"/>
        <v>nature</v>
      </c>
    </row>
    <row r="1552" spans="1:22" ht="60" x14ac:dyDescent="0.25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v>42502.449467592596</v>
      </c>
      <c r="K1552">
        <v>1460458034</v>
      </c>
      <c r="L1552">
        <f t="shared" si="121"/>
        <v>2016</v>
      </c>
      <c r="M1552" t="str">
        <f t="shared" si="122"/>
        <v>Apr</v>
      </c>
      <c r="N1552" s="13">
        <v>42472.449467592596</v>
      </c>
      <c r="O1552" t="b">
        <v>0</v>
      </c>
      <c r="P1552">
        <v>7</v>
      </c>
      <c r="Q1552" t="b">
        <v>0</v>
      </c>
      <c r="R1552" t="s">
        <v>8289</v>
      </c>
      <c r="S1552" s="4">
        <f t="shared" si="120"/>
        <v>13.466666666666667</v>
      </c>
      <c r="U1552" t="str">
        <f t="shared" si="123"/>
        <v>photography</v>
      </c>
      <c r="V1552" t="str">
        <f t="shared" si="124"/>
        <v>nature</v>
      </c>
    </row>
    <row r="1553" spans="1:22" ht="60" x14ac:dyDescent="0.25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v>42151.824525462958</v>
      </c>
      <c r="K1553">
        <v>1430164039</v>
      </c>
      <c r="L1553">
        <f t="shared" si="121"/>
        <v>2015</v>
      </c>
      <c r="M1553" t="str">
        <f t="shared" si="122"/>
        <v>Apr</v>
      </c>
      <c r="N1553" s="13">
        <v>42121.824525462958</v>
      </c>
      <c r="O1553" t="b">
        <v>0</v>
      </c>
      <c r="P1553">
        <v>0</v>
      </c>
      <c r="Q1553" t="b">
        <v>0</v>
      </c>
      <c r="R1553" t="s">
        <v>8289</v>
      </c>
      <c r="S1553" s="4">
        <f t="shared" si="120"/>
        <v>0</v>
      </c>
      <c r="U1553" t="str">
        <f t="shared" si="123"/>
        <v>photography</v>
      </c>
      <c r="V1553" t="str">
        <f t="shared" si="124"/>
        <v>nature</v>
      </c>
    </row>
    <row r="1554" spans="1:22" ht="60" x14ac:dyDescent="0.25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v>41913.165972222225</v>
      </c>
      <c r="K1554">
        <v>1410366708</v>
      </c>
      <c r="L1554">
        <f t="shared" si="121"/>
        <v>2014</v>
      </c>
      <c r="M1554" t="str">
        <f t="shared" si="122"/>
        <v>Sep</v>
      </c>
      <c r="N1554" s="13">
        <v>41892.688750000001</v>
      </c>
      <c r="O1554" t="b">
        <v>0</v>
      </c>
      <c r="P1554">
        <v>16</v>
      </c>
      <c r="Q1554" t="b">
        <v>0</v>
      </c>
      <c r="R1554" t="s">
        <v>8289</v>
      </c>
      <c r="S1554" s="4">
        <f t="shared" si="120"/>
        <v>49.186046511627907</v>
      </c>
      <c r="U1554" t="str">
        <f t="shared" si="123"/>
        <v>photography</v>
      </c>
      <c r="V1554" t="str">
        <f t="shared" si="124"/>
        <v>nature</v>
      </c>
    </row>
    <row r="1555" spans="1:22" ht="45" x14ac:dyDescent="0.25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v>42249.282951388886</v>
      </c>
      <c r="K1555">
        <v>1438584447</v>
      </c>
      <c r="L1555">
        <f t="shared" si="121"/>
        <v>2015</v>
      </c>
      <c r="M1555" t="str">
        <f t="shared" si="122"/>
        <v>Aug</v>
      </c>
      <c r="N1555" s="13">
        <v>42219.282951388886</v>
      </c>
      <c r="O1555" t="b">
        <v>0</v>
      </c>
      <c r="P1555">
        <v>0</v>
      </c>
      <c r="Q1555" t="b">
        <v>0</v>
      </c>
      <c r="R1555" t="s">
        <v>8289</v>
      </c>
      <c r="S1555" s="4">
        <f t="shared" si="120"/>
        <v>0</v>
      </c>
      <c r="U1555" t="str">
        <f t="shared" si="123"/>
        <v>photography</v>
      </c>
      <c r="V1555" t="str">
        <f t="shared" si="124"/>
        <v>nature</v>
      </c>
    </row>
    <row r="1556" spans="1:22" ht="60" x14ac:dyDescent="0.25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v>42218.252199074079</v>
      </c>
      <c r="K1556">
        <v>1435903390</v>
      </c>
      <c r="L1556">
        <f t="shared" si="121"/>
        <v>2015</v>
      </c>
      <c r="M1556" t="str">
        <f t="shared" si="122"/>
        <v>Jul</v>
      </c>
      <c r="N1556" s="13">
        <v>42188.252199074079</v>
      </c>
      <c r="O1556" t="b">
        <v>0</v>
      </c>
      <c r="P1556">
        <v>0</v>
      </c>
      <c r="Q1556" t="b">
        <v>0</v>
      </c>
      <c r="R1556" t="s">
        <v>8289</v>
      </c>
      <c r="S1556" s="4">
        <f t="shared" si="120"/>
        <v>0</v>
      </c>
      <c r="U1556" t="str">
        <f t="shared" si="123"/>
        <v>photography</v>
      </c>
      <c r="V1556" t="str">
        <f t="shared" si="124"/>
        <v>nature</v>
      </c>
    </row>
    <row r="1557" spans="1:22" ht="45" x14ac:dyDescent="0.25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v>42264.708333333328</v>
      </c>
      <c r="K1557">
        <v>1440513832</v>
      </c>
      <c r="L1557">
        <f t="shared" si="121"/>
        <v>2015</v>
      </c>
      <c r="M1557" t="str">
        <f t="shared" si="122"/>
        <v>Aug</v>
      </c>
      <c r="N1557" s="13">
        <v>42241.613796296297</v>
      </c>
      <c r="O1557" t="b">
        <v>0</v>
      </c>
      <c r="P1557">
        <v>0</v>
      </c>
      <c r="Q1557" t="b">
        <v>0</v>
      </c>
      <c r="R1557" t="s">
        <v>8289</v>
      </c>
      <c r="S1557" s="4">
        <f t="shared" si="120"/>
        <v>0</v>
      </c>
      <c r="U1557" t="str">
        <f t="shared" si="123"/>
        <v>photography</v>
      </c>
      <c r="V1557" t="str">
        <f t="shared" si="124"/>
        <v>nature</v>
      </c>
    </row>
    <row r="1558" spans="1:22" ht="45" x14ac:dyDescent="0.25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v>42555.153055555551</v>
      </c>
      <c r="K1558">
        <v>1465011624</v>
      </c>
      <c r="L1558">
        <f t="shared" si="121"/>
        <v>2016</v>
      </c>
      <c r="M1558" t="str">
        <f t="shared" si="122"/>
        <v>Jun</v>
      </c>
      <c r="N1558" s="13">
        <v>42525.153055555551</v>
      </c>
      <c r="O1558" t="b">
        <v>0</v>
      </c>
      <c r="P1558">
        <v>12</v>
      </c>
      <c r="Q1558" t="b">
        <v>0</v>
      </c>
      <c r="R1558" t="s">
        <v>8289</v>
      </c>
      <c r="S1558" s="4">
        <f t="shared" si="120"/>
        <v>45.133333333333333</v>
      </c>
      <c r="U1558" t="str">
        <f t="shared" si="123"/>
        <v>photography</v>
      </c>
      <c r="V1558" t="str">
        <f t="shared" si="124"/>
        <v>nature</v>
      </c>
    </row>
    <row r="1559" spans="1:22" ht="45" x14ac:dyDescent="0.25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v>41902.65315972222</v>
      </c>
      <c r="K1559">
        <v>1408549233</v>
      </c>
      <c r="L1559">
        <f t="shared" si="121"/>
        <v>2014</v>
      </c>
      <c r="M1559" t="str">
        <f t="shared" si="122"/>
        <v>Aug</v>
      </c>
      <c r="N1559" s="13">
        <v>41871.65315972222</v>
      </c>
      <c r="O1559" t="b">
        <v>0</v>
      </c>
      <c r="P1559">
        <v>1</v>
      </c>
      <c r="Q1559" t="b">
        <v>0</v>
      </c>
      <c r="R1559" t="s">
        <v>8289</v>
      </c>
      <c r="S1559" s="4">
        <f t="shared" si="120"/>
        <v>4</v>
      </c>
      <c r="U1559" t="str">
        <f t="shared" si="123"/>
        <v>photography</v>
      </c>
      <c r="V1559" t="str">
        <f t="shared" si="124"/>
        <v>nature</v>
      </c>
    </row>
    <row r="1560" spans="1:22" ht="45" x14ac:dyDescent="0.25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v>42244.508333333331</v>
      </c>
      <c r="K1560">
        <v>1435656759</v>
      </c>
      <c r="L1560">
        <f t="shared" si="121"/>
        <v>2015</v>
      </c>
      <c r="M1560" t="str">
        <f t="shared" si="122"/>
        <v>Jun</v>
      </c>
      <c r="N1560" s="13">
        <v>42185.397673611107</v>
      </c>
      <c r="O1560" t="b">
        <v>0</v>
      </c>
      <c r="P1560">
        <v>3</v>
      </c>
      <c r="Q1560" t="b">
        <v>0</v>
      </c>
      <c r="R1560" t="s">
        <v>8289</v>
      </c>
      <c r="S1560" s="4">
        <f t="shared" si="120"/>
        <v>4.666666666666667</v>
      </c>
      <c r="U1560" t="str">
        <f t="shared" si="123"/>
        <v>photography</v>
      </c>
      <c r="V1560" t="str">
        <f t="shared" si="124"/>
        <v>nature</v>
      </c>
    </row>
    <row r="1561" spans="1:22" ht="45" x14ac:dyDescent="0.25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v>42123.05322916666</v>
      </c>
      <c r="K1561">
        <v>1428974199</v>
      </c>
      <c r="L1561">
        <f t="shared" si="121"/>
        <v>2015</v>
      </c>
      <c r="M1561" t="str">
        <f t="shared" si="122"/>
        <v>Apr</v>
      </c>
      <c r="N1561" s="13">
        <v>42108.05322916666</v>
      </c>
      <c r="O1561" t="b">
        <v>0</v>
      </c>
      <c r="P1561">
        <v>1</v>
      </c>
      <c r="Q1561" t="b">
        <v>0</v>
      </c>
      <c r="R1561" t="s">
        <v>8289</v>
      </c>
      <c r="S1561" s="4">
        <f t="shared" si="120"/>
        <v>0.33333333333333331</v>
      </c>
      <c r="U1561" t="str">
        <f t="shared" si="123"/>
        <v>photography</v>
      </c>
      <c r="V1561" t="str">
        <f t="shared" si="124"/>
        <v>nature</v>
      </c>
    </row>
    <row r="1562" spans="1:22" ht="60" x14ac:dyDescent="0.25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v>41956.062418981484</v>
      </c>
      <c r="K1562">
        <v>1414110593</v>
      </c>
      <c r="L1562">
        <f t="shared" si="121"/>
        <v>2014</v>
      </c>
      <c r="M1562" t="str">
        <f t="shared" si="122"/>
        <v>Oct</v>
      </c>
      <c r="N1562" s="13">
        <v>41936.020752314813</v>
      </c>
      <c r="O1562" t="b">
        <v>0</v>
      </c>
      <c r="P1562">
        <v>4</v>
      </c>
      <c r="Q1562" t="b">
        <v>0</v>
      </c>
      <c r="R1562" t="s">
        <v>8289</v>
      </c>
      <c r="S1562" s="4">
        <f t="shared" si="120"/>
        <v>3.76</v>
      </c>
      <c r="U1562" t="str">
        <f t="shared" si="123"/>
        <v>photography</v>
      </c>
      <c r="V1562" t="str">
        <f t="shared" si="124"/>
        <v>nature</v>
      </c>
    </row>
    <row r="1563" spans="1:22" ht="60" x14ac:dyDescent="0.25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v>41585.083368055559</v>
      </c>
      <c r="K1563">
        <v>1381194003</v>
      </c>
      <c r="L1563">
        <f t="shared" si="121"/>
        <v>2013</v>
      </c>
      <c r="M1563" t="str">
        <f t="shared" si="122"/>
        <v>Oct</v>
      </c>
      <c r="N1563" s="13">
        <v>41555.041701388887</v>
      </c>
      <c r="O1563" t="b">
        <v>0</v>
      </c>
      <c r="P1563">
        <v>1</v>
      </c>
      <c r="Q1563" t="b">
        <v>0</v>
      </c>
      <c r="R1563" t="s">
        <v>8290</v>
      </c>
      <c r="S1563" s="4">
        <f t="shared" si="120"/>
        <v>0.67</v>
      </c>
      <c r="U1563" t="str">
        <f t="shared" si="123"/>
        <v>publishing</v>
      </c>
      <c r="V1563" t="str">
        <f t="shared" si="124"/>
        <v>art books</v>
      </c>
    </row>
    <row r="1564" spans="1:22" ht="60" x14ac:dyDescent="0.25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v>40149.034722222219</v>
      </c>
      <c r="K1564">
        <v>1253712916</v>
      </c>
      <c r="L1564">
        <f t="shared" si="121"/>
        <v>2009</v>
      </c>
      <c r="M1564" t="str">
        <f t="shared" si="122"/>
        <v>Sep</v>
      </c>
      <c r="N1564" s="13">
        <v>40079.566157407404</v>
      </c>
      <c r="O1564" t="b">
        <v>0</v>
      </c>
      <c r="P1564">
        <v>0</v>
      </c>
      <c r="Q1564" t="b">
        <v>0</v>
      </c>
      <c r="R1564" t="s">
        <v>8290</v>
      </c>
      <c r="S1564" s="4">
        <f t="shared" si="120"/>
        <v>0</v>
      </c>
      <c r="U1564" t="str">
        <f t="shared" si="123"/>
        <v>publishing</v>
      </c>
      <c r="V1564" t="str">
        <f t="shared" si="124"/>
        <v>art books</v>
      </c>
    </row>
    <row r="1565" spans="1:22" ht="45" x14ac:dyDescent="0.25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v>41712.700821759259</v>
      </c>
      <c r="K1565">
        <v>1389635351</v>
      </c>
      <c r="L1565">
        <f t="shared" si="121"/>
        <v>2014</v>
      </c>
      <c r="M1565" t="str">
        <f t="shared" si="122"/>
        <v>Jan</v>
      </c>
      <c r="N1565" s="13">
        <v>41652.742488425924</v>
      </c>
      <c r="O1565" t="b">
        <v>0</v>
      </c>
      <c r="P1565">
        <v>2</v>
      </c>
      <c r="Q1565" t="b">
        <v>0</v>
      </c>
      <c r="R1565" t="s">
        <v>8290</v>
      </c>
      <c r="S1565" s="4">
        <f t="shared" si="120"/>
        <v>1.4166666666666667</v>
      </c>
      <c r="U1565" t="str">
        <f t="shared" si="123"/>
        <v>publishing</v>
      </c>
      <c r="V1565" t="str">
        <f t="shared" si="124"/>
        <v>art books</v>
      </c>
    </row>
    <row r="1566" spans="1:22" ht="60" x14ac:dyDescent="0.25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v>42152.836805555555</v>
      </c>
      <c r="K1566">
        <v>1430124509</v>
      </c>
      <c r="L1566">
        <f t="shared" si="121"/>
        <v>2015</v>
      </c>
      <c r="M1566" t="str">
        <f t="shared" si="122"/>
        <v>Apr</v>
      </c>
      <c r="N1566" s="13">
        <v>42121.367002314815</v>
      </c>
      <c r="O1566" t="b">
        <v>0</v>
      </c>
      <c r="P1566">
        <v>1</v>
      </c>
      <c r="Q1566" t="b">
        <v>0</v>
      </c>
      <c r="R1566" t="s">
        <v>8290</v>
      </c>
      <c r="S1566" s="4">
        <f t="shared" si="120"/>
        <v>0.1</v>
      </c>
      <c r="U1566" t="str">
        <f t="shared" si="123"/>
        <v>publishing</v>
      </c>
      <c r="V1566" t="str">
        <f t="shared" si="124"/>
        <v>art books</v>
      </c>
    </row>
    <row r="1567" spans="1:22" ht="60" x14ac:dyDescent="0.25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v>40702.729872685188</v>
      </c>
      <c r="K1567">
        <v>1304962261</v>
      </c>
      <c r="L1567">
        <f t="shared" si="121"/>
        <v>2011</v>
      </c>
      <c r="M1567" t="str">
        <f t="shared" si="122"/>
        <v>May</v>
      </c>
      <c r="N1567" s="13">
        <v>40672.729872685188</v>
      </c>
      <c r="O1567" t="b">
        <v>0</v>
      </c>
      <c r="P1567">
        <v>1</v>
      </c>
      <c r="Q1567" t="b">
        <v>0</v>
      </c>
      <c r="R1567" t="s">
        <v>8290</v>
      </c>
      <c r="S1567" s="4">
        <f t="shared" si="120"/>
        <v>2.5</v>
      </c>
      <c r="U1567" t="str">
        <f t="shared" si="123"/>
        <v>publishing</v>
      </c>
      <c r="V1567" t="str">
        <f t="shared" si="124"/>
        <v>art books</v>
      </c>
    </row>
    <row r="1568" spans="1:22" ht="45" x14ac:dyDescent="0.25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v>42578.916666666672</v>
      </c>
      <c r="K1568">
        <v>1467151204</v>
      </c>
      <c r="L1568">
        <f t="shared" si="121"/>
        <v>2016</v>
      </c>
      <c r="M1568" t="str">
        <f t="shared" si="122"/>
        <v>Jun</v>
      </c>
      <c r="N1568" s="13">
        <v>42549.916712962964</v>
      </c>
      <c r="O1568" t="b">
        <v>0</v>
      </c>
      <c r="P1568">
        <v>59</v>
      </c>
      <c r="Q1568" t="b">
        <v>0</v>
      </c>
      <c r="R1568" t="s">
        <v>8290</v>
      </c>
      <c r="S1568" s="4">
        <f t="shared" si="120"/>
        <v>21.25</v>
      </c>
      <c r="U1568" t="str">
        <f t="shared" si="123"/>
        <v>publishing</v>
      </c>
      <c r="V1568" t="str">
        <f t="shared" si="124"/>
        <v>art books</v>
      </c>
    </row>
    <row r="1569" spans="1:22" ht="60" x14ac:dyDescent="0.25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v>41687</v>
      </c>
      <c r="K1569">
        <v>1391293745</v>
      </c>
      <c r="L1569">
        <f t="shared" si="121"/>
        <v>2014</v>
      </c>
      <c r="M1569" t="str">
        <f t="shared" si="122"/>
        <v>Feb</v>
      </c>
      <c r="N1569" s="13">
        <v>41671.936863425923</v>
      </c>
      <c r="O1569" t="b">
        <v>0</v>
      </c>
      <c r="P1569">
        <v>13</v>
      </c>
      <c r="Q1569" t="b">
        <v>0</v>
      </c>
      <c r="R1569" t="s">
        <v>8290</v>
      </c>
      <c r="S1569" s="4">
        <f t="shared" si="120"/>
        <v>4.117647058823529</v>
      </c>
      <c r="U1569" t="str">
        <f t="shared" si="123"/>
        <v>publishing</v>
      </c>
      <c r="V1569" t="str">
        <f t="shared" si="124"/>
        <v>art books</v>
      </c>
    </row>
    <row r="1570" spans="1:22" ht="45" x14ac:dyDescent="0.25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v>41997.062326388885</v>
      </c>
      <c r="K1570">
        <v>1416360585</v>
      </c>
      <c r="L1570">
        <f t="shared" si="121"/>
        <v>2014</v>
      </c>
      <c r="M1570" t="str">
        <f t="shared" si="122"/>
        <v>Nov</v>
      </c>
      <c r="N1570" s="13">
        <v>41962.062326388885</v>
      </c>
      <c r="O1570" t="b">
        <v>0</v>
      </c>
      <c r="P1570">
        <v>22</v>
      </c>
      <c r="Q1570" t="b">
        <v>0</v>
      </c>
      <c r="R1570" t="s">
        <v>8290</v>
      </c>
      <c r="S1570" s="4">
        <f t="shared" si="120"/>
        <v>13.64</v>
      </c>
      <c r="U1570" t="str">
        <f t="shared" si="123"/>
        <v>publishing</v>
      </c>
      <c r="V1570" t="str">
        <f t="shared" si="124"/>
        <v>art books</v>
      </c>
    </row>
    <row r="1571" spans="1:22" x14ac:dyDescent="0.25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v>41419.679560185185</v>
      </c>
      <c r="K1571">
        <v>1366906714</v>
      </c>
      <c r="L1571">
        <f t="shared" si="121"/>
        <v>2013</v>
      </c>
      <c r="M1571" t="str">
        <f t="shared" si="122"/>
        <v>Apr</v>
      </c>
      <c r="N1571" s="13">
        <v>41389.679560185185</v>
      </c>
      <c r="O1571" t="b">
        <v>0</v>
      </c>
      <c r="P1571">
        <v>0</v>
      </c>
      <c r="Q1571" t="b">
        <v>0</v>
      </c>
      <c r="R1571" t="s">
        <v>8290</v>
      </c>
      <c r="S1571" s="4">
        <f t="shared" si="120"/>
        <v>0</v>
      </c>
      <c r="U1571" t="str">
        <f t="shared" si="123"/>
        <v>publishing</v>
      </c>
      <c r="V1571" t="str">
        <f t="shared" si="124"/>
        <v>art books</v>
      </c>
    </row>
    <row r="1572" spans="1:22" ht="30" x14ac:dyDescent="0.25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v>42468.771782407406</v>
      </c>
      <c r="K1572">
        <v>1457551882</v>
      </c>
      <c r="L1572">
        <f t="shared" si="121"/>
        <v>2016</v>
      </c>
      <c r="M1572" t="str">
        <f t="shared" si="122"/>
        <v>Mar</v>
      </c>
      <c r="N1572" s="13">
        <v>42438.813449074078</v>
      </c>
      <c r="O1572" t="b">
        <v>0</v>
      </c>
      <c r="P1572">
        <v>52</v>
      </c>
      <c r="Q1572" t="b">
        <v>0</v>
      </c>
      <c r="R1572" t="s">
        <v>8290</v>
      </c>
      <c r="S1572" s="4">
        <f t="shared" si="120"/>
        <v>41.4</v>
      </c>
      <c r="U1572" t="str">
        <f t="shared" si="123"/>
        <v>publishing</v>
      </c>
      <c r="V1572" t="str">
        <f t="shared" si="124"/>
        <v>art books</v>
      </c>
    </row>
    <row r="1573" spans="1:22" ht="60" x14ac:dyDescent="0.25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v>42174.769479166673</v>
      </c>
      <c r="K1573">
        <v>1432146483</v>
      </c>
      <c r="L1573">
        <f t="shared" si="121"/>
        <v>2015</v>
      </c>
      <c r="M1573" t="str">
        <f t="shared" si="122"/>
        <v>May</v>
      </c>
      <c r="N1573" s="13">
        <v>42144.769479166673</v>
      </c>
      <c r="O1573" t="b">
        <v>0</v>
      </c>
      <c r="P1573">
        <v>4</v>
      </c>
      <c r="Q1573" t="b">
        <v>0</v>
      </c>
      <c r="R1573" t="s">
        <v>8290</v>
      </c>
      <c r="S1573" s="4">
        <f t="shared" si="120"/>
        <v>0.66115702479338845</v>
      </c>
      <c r="U1573" t="str">
        <f t="shared" si="123"/>
        <v>publishing</v>
      </c>
      <c r="V1573" t="str">
        <f t="shared" si="124"/>
        <v>art books</v>
      </c>
    </row>
    <row r="1574" spans="1:22" ht="60" x14ac:dyDescent="0.25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v>42428.999305555553</v>
      </c>
      <c r="K1574">
        <v>1454546859</v>
      </c>
      <c r="L1574">
        <f t="shared" si="121"/>
        <v>2016</v>
      </c>
      <c r="M1574" t="str">
        <f t="shared" si="122"/>
        <v>Feb</v>
      </c>
      <c r="N1574" s="13">
        <v>42404.033090277779</v>
      </c>
      <c r="O1574" t="b">
        <v>0</v>
      </c>
      <c r="P1574">
        <v>3</v>
      </c>
      <c r="Q1574" t="b">
        <v>0</v>
      </c>
      <c r="R1574" t="s">
        <v>8290</v>
      </c>
      <c r="S1574" s="4">
        <f t="shared" si="120"/>
        <v>5</v>
      </c>
      <c r="U1574" t="str">
        <f t="shared" si="123"/>
        <v>publishing</v>
      </c>
      <c r="V1574" t="str">
        <f t="shared" si="124"/>
        <v>art books</v>
      </c>
    </row>
    <row r="1575" spans="1:22" ht="60" x14ac:dyDescent="0.25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v>42826.165972222225</v>
      </c>
      <c r="K1575">
        <v>1487548802</v>
      </c>
      <c r="L1575">
        <f t="shared" si="121"/>
        <v>2017</v>
      </c>
      <c r="M1575" t="str">
        <f t="shared" si="122"/>
        <v>Feb</v>
      </c>
      <c r="N1575" s="13">
        <v>42786.000023148154</v>
      </c>
      <c r="O1575" t="b">
        <v>0</v>
      </c>
      <c r="P1575">
        <v>3</v>
      </c>
      <c r="Q1575" t="b">
        <v>0</v>
      </c>
      <c r="R1575" t="s">
        <v>8290</v>
      </c>
      <c r="S1575" s="4">
        <f t="shared" si="120"/>
        <v>2.4777777777777779</v>
      </c>
      <c r="U1575" t="str">
        <f t="shared" si="123"/>
        <v>publishing</v>
      </c>
      <c r="V1575" t="str">
        <f t="shared" si="124"/>
        <v>art books</v>
      </c>
    </row>
    <row r="1576" spans="1:22" ht="60" x14ac:dyDescent="0.25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v>42052.927418981482</v>
      </c>
      <c r="K1576">
        <v>1421187329</v>
      </c>
      <c r="L1576">
        <f t="shared" si="121"/>
        <v>2015</v>
      </c>
      <c r="M1576" t="str">
        <f t="shared" si="122"/>
        <v>Jan</v>
      </c>
      <c r="N1576" s="13">
        <v>42017.927418981482</v>
      </c>
      <c r="O1576" t="b">
        <v>0</v>
      </c>
      <c r="P1576">
        <v>6</v>
      </c>
      <c r="Q1576" t="b">
        <v>0</v>
      </c>
      <c r="R1576" t="s">
        <v>8290</v>
      </c>
      <c r="S1576" s="4">
        <f t="shared" si="120"/>
        <v>5.0599999999999996</v>
      </c>
      <c r="U1576" t="str">
        <f t="shared" si="123"/>
        <v>publishing</v>
      </c>
      <c r="V1576" t="str">
        <f t="shared" si="124"/>
        <v>art books</v>
      </c>
    </row>
    <row r="1577" spans="1:22" ht="60" x14ac:dyDescent="0.25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v>41829.524259259262</v>
      </c>
      <c r="K1577">
        <v>1402317296</v>
      </c>
      <c r="L1577">
        <f t="shared" si="121"/>
        <v>2014</v>
      </c>
      <c r="M1577" t="str">
        <f t="shared" si="122"/>
        <v>Jun</v>
      </c>
      <c r="N1577" s="13">
        <v>41799.524259259262</v>
      </c>
      <c r="O1577" t="b">
        <v>0</v>
      </c>
      <c r="P1577">
        <v>35</v>
      </c>
      <c r="Q1577" t="b">
        <v>0</v>
      </c>
      <c r="R1577" t="s">
        <v>8290</v>
      </c>
      <c r="S1577" s="4">
        <f t="shared" si="120"/>
        <v>22.91</v>
      </c>
      <c r="U1577" t="str">
        <f t="shared" si="123"/>
        <v>publishing</v>
      </c>
      <c r="V1577" t="str">
        <f t="shared" si="124"/>
        <v>art books</v>
      </c>
    </row>
    <row r="1578" spans="1:22" ht="45" x14ac:dyDescent="0.25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v>42185.879259259258</v>
      </c>
      <c r="K1578">
        <v>1431810368</v>
      </c>
      <c r="L1578">
        <f t="shared" si="121"/>
        <v>2015</v>
      </c>
      <c r="M1578" t="str">
        <f t="shared" si="122"/>
        <v>May</v>
      </c>
      <c r="N1578" s="13">
        <v>42140.879259259258</v>
      </c>
      <c r="O1578" t="b">
        <v>0</v>
      </c>
      <c r="P1578">
        <v>10</v>
      </c>
      <c r="Q1578" t="b">
        <v>0</v>
      </c>
      <c r="R1578" t="s">
        <v>8290</v>
      </c>
      <c r="S1578" s="4">
        <f t="shared" si="120"/>
        <v>13</v>
      </c>
      <c r="U1578" t="str">
        <f t="shared" si="123"/>
        <v>publishing</v>
      </c>
      <c r="V1578" t="str">
        <f t="shared" si="124"/>
        <v>art books</v>
      </c>
    </row>
    <row r="1579" spans="1:22" ht="60" x14ac:dyDescent="0.25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v>41114.847777777781</v>
      </c>
      <c r="K1579">
        <v>1337977248</v>
      </c>
      <c r="L1579">
        <f t="shared" si="121"/>
        <v>2012</v>
      </c>
      <c r="M1579" t="str">
        <f t="shared" si="122"/>
        <v>May</v>
      </c>
      <c r="N1579" s="13">
        <v>41054.847777777781</v>
      </c>
      <c r="O1579" t="b">
        <v>0</v>
      </c>
      <c r="P1579">
        <v>2</v>
      </c>
      <c r="Q1579" t="b">
        <v>0</v>
      </c>
      <c r="R1579" t="s">
        <v>8290</v>
      </c>
      <c r="S1579" s="4">
        <f t="shared" si="120"/>
        <v>0.55000000000000004</v>
      </c>
      <c r="U1579" t="str">
        <f t="shared" si="123"/>
        <v>publishing</v>
      </c>
      <c r="V1579" t="str">
        <f t="shared" si="124"/>
        <v>art books</v>
      </c>
    </row>
    <row r="1580" spans="1:22" ht="60" x14ac:dyDescent="0.25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v>40423.083333333336</v>
      </c>
      <c r="K1580">
        <v>1281317691</v>
      </c>
      <c r="L1580">
        <f t="shared" si="121"/>
        <v>2010</v>
      </c>
      <c r="M1580" t="str">
        <f t="shared" si="122"/>
        <v>Aug</v>
      </c>
      <c r="N1580" s="13">
        <v>40399.065868055557</v>
      </c>
      <c r="O1580" t="b">
        <v>0</v>
      </c>
      <c r="P1580">
        <v>4</v>
      </c>
      <c r="Q1580" t="b">
        <v>0</v>
      </c>
      <c r="R1580" t="s">
        <v>8290</v>
      </c>
      <c r="S1580" s="4">
        <f t="shared" si="120"/>
        <v>10.80653663679494</v>
      </c>
      <c r="U1580" t="str">
        <f t="shared" si="123"/>
        <v>publishing</v>
      </c>
      <c r="V1580" t="str">
        <f t="shared" si="124"/>
        <v>art books</v>
      </c>
    </row>
    <row r="1581" spans="1:22" ht="45" x14ac:dyDescent="0.25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v>41514.996423611112</v>
      </c>
      <c r="K1581">
        <v>1374882891</v>
      </c>
      <c r="L1581">
        <f t="shared" si="121"/>
        <v>2013</v>
      </c>
      <c r="M1581" t="str">
        <f t="shared" si="122"/>
        <v>Jul</v>
      </c>
      <c r="N1581" s="13">
        <v>41481.996423611112</v>
      </c>
      <c r="O1581" t="b">
        <v>0</v>
      </c>
      <c r="P1581">
        <v>2</v>
      </c>
      <c r="Q1581" t="b">
        <v>0</v>
      </c>
      <c r="R1581" t="s">
        <v>8290</v>
      </c>
      <c r="S1581" s="4">
        <f t="shared" si="120"/>
        <v>0.84008400840084008</v>
      </c>
      <c r="U1581" t="str">
        <f t="shared" si="123"/>
        <v>publishing</v>
      </c>
      <c r="V1581" t="str">
        <f t="shared" si="124"/>
        <v>art books</v>
      </c>
    </row>
    <row r="1582" spans="1:22" ht="45" x14ac:dyDescent="0.25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v>41050.050069444449</v>
      </c>
      <c r="K1582">
        <v>1332378726</v>
      </c>
      <c r="L1582">
        <f t="shared" si="121"/>
        <v>2012</v>
      </c>
      <c r="M1582" t="str">
        <f t="shared" si="122"/>
        <v>Mar</v>
      </c>
      <c r="N1582" s="13">
        <v>40990.050069444449</v>
      </c>
      <c r="O1582" t="b">
        <v>0</v>
      </c>
      <c r="P1582">
        <v>0</v>
      </c>
      <c r="Q1582" t="b">
        <v>0</v>
      </c>
      <c r="R1582" t="s">
        <v>8290</v>
      </c>
      <c r="S1582" s="4">
        <f t="shared" si="120"/>
        <v>0</v>
      </c>
      <c r="U1582" t="str">
        <f t="shared" si="123"/>
        <v>publishing</v>
      </c>
      <c r="V1582" t="str">
        <f t="shared" si="124"/>
        <v>art books</v>
      </c>
    </row>
    <row r="1583" spans="1:22" ht="60" x14ac:dyDescent="0.25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v>42357.448958333334</v>
      </c>
      <c r="K1583">
        <v>1447757190</v>
      </c>
      <c r="L1583">
        <f t="shared" si="121"/>
        <v>2015</v>
      </c>
      <c r="M1583" t="str">
        <f t="shared" si="122"/>
        <v>Nov</v>
      </c>
      <c r="N1583" s="13">
        <v>42325.448958333334</v>
      </c>
      <c r="O1583" t="b">
        <v>0</v>
      </c>
      <c r="P1583">
        <v>1</v>
      </c>
      <c r="Q1583" t="b">
        <v>0</v>
      </c>
      <c r="R1583" t="s">
        <v>8291</v>
      </c>
      <c r="S1583" s="4">
        <f t="shared" si="120"/>
        <v>0.5</v>
      </c>
      <c r="U1583" t="str">
        <f t="shared" si="123"/>
        <v>photography</v>
      </c>
      <c r="V1583" t="str">
        <f t="shared" si="124"/>
        <v>places</v>
      </c>
    </row>
    <row r="1584" spans="1:22" ht="30" x14ac:dyDescent="0.25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v>42303.888888888891</v>
      </c>
      <c r="K1584">
        <v>1440961053</v>
      </c>
      <c r="L1584">
        <f t="shared" si="121"/>
        <v>2015</v>
      </c>
      <c r="M1584" t="str">
        <f t="shared" si="122"/>
        <v>Aug</v>
      </c>
      <c r="N1584" s="13">
        <v>42246.789965277778</v>
      </c>
      <c r="O1584" t="b">
        <v>0</v>
      </c>
      <c r="P1584">
        <v>3</v>
      </c>
      <c r="Q1584" t="b">
        <v>0</v>
      </c>
      <c r="R1584" t="s">
        <v>8291</v>
      </c>
      <c r="S1584" s="4">
        <f t="shared" si="120"/>
        <v>9.3000000000000007</v>
      </c>
      <c r="U1584" t="str">
        <f t="shared" si="123"/>
        <v>photography</v>
      </c>
      <c r="V1584" t="str">
        <f t="shared" si="124"/>
        <v>places</v>
      </c>
    </row>
    <row r="1585" spans="1:22" ht="60" x14ac:dyDescent="0.25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v>41907.904988425929</v>
      </c>
      <c r="K1585">
        <v>1409089391</v>
      </c>
      <c r="L1585">
        <f t="shared" si="121"/>
        <v>2014</v>
      </c>
      <c r="M1585" t="str">
        <f t="shared" si="122"/>
        <v>Aug</v>
      </c>
      <c r="N1585" s="13">
        <v>41877.904988425929</v>
      </c>
      <c r="O1585" t="b">
        <v>0</v>
      </c>
      <c r="P1585">
        <v>1</v>
      </c>
      <c r="Q1585" t="b">
        <v>0</v>
      </c>
      <c r="R1585" t="s">
        <v>8291</v>
      </c>
      <c r="S1585" s="4">
        <f t="shared" si="120"/>
        <v>7.4999999999999997E-2</v>
      </c>
      <c r="U1585" t="str">
        <f t="shared" si="123"/>
        <v>photography</v>
      </c>
      <c r="V1585" t="str">
        <f t="shared" si="124"/>
        <v>places</v>
      </c>
    </row>
    <row r="1586" spans="1:22" ht="60" x14ac:dyDescent="0.25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v>41789.649317129632</v>
      </c>
      <c r="K1586">
        <v>1400600101</v>
      </c>
      <c r="L1586">
        <f t="shared" si="121"/>
        <v>2014</v>
      </c>
      <c r="M1586" t="str">
        <f t="shared" si="122"/>
        <v>May</v>
      </c>
      <c r="N1586" s="13">
        <v>41779.649317129632</v>
      </c>
      <c r="O1586" t="b">
        <v>0</v>
      </c>
      <c r="P1586">
        <v>0</v>
      </c>
      <c r="Q1586" t="b">
        <v>0</v>
      </c>
      <c r="R1586" t="s">
        <v>8291</v>
      </c>
      <c r="S1586" s="4">
        <f t="shared" si="120"/>
        <v>0</v>
      </c>
      <c r="U1586" t="str">
        <f t="shared" si="123"/>
        <v>photography</v>
      </c>
      <c r="V1586" t="str">
        <f t="shared" si="124"/>
        <v>places</v>
      </c>
    </row>
    <row r="1587" spans="1:22" ht="60" x14ac:dyDescent="0.25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v>42729.458333333328</v>
      </c>
      <c r="K1587">
        <v>1480800568</v>
      </c>
      <c r="L1587">
        <f t="shared" si="121"/>
        <v>2016</v>
      </c>
      <c r="M1587" t="str">
        <f t="shared" si="122"/>
        <v>Dec</v>
      </c>
      <c r="N1587" s="13">
        <v>42707.895462962959</v>
      </c>
      <c r="O1587" t="b">
        <v>0</v>
      </c>
      <c r="P1587">
        <v>12</v>
      </c>
      <c r="Q1587" t="b">
        <v>0</v>
      </c>
      <c r="R1587" t="s">
        <v>8291</v>
      </c>
      <c r="S1587" s="4">
        <f t="shared" si="120"/>
        <v>79</v>
      </c>
      <c r="U1587" t="str">
        <f t="shared" si="123"/>
        <v>photography</v>
      </c>
      <c r="V1587" t="str">
        <f t="shared" si="124"/>
        <v>places</v>
      </c>
    </row>
    <row r="1588" spans="1:22" ht="30" x14ac:dyDescent="0.25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v>42099.062754629631</v>
      </c>
      <c r="K1588">
        <v>1425609022</v>
      </c>
      <c r="L1588">
        <f t="shared" si="121"/>
        <v>2015</v>
      </c>
      <c r="M1588" t="str">
        <f t="shared" si="122"/>
        <v>Mar</v>
      </c>
      <c r="N1588" s="13">
        <v>42069.104421296302</v>
      </c>
      <c r="O1588" t="b">
        <v>0</v>
      </c>
      <c r="P1588">
        <v>0</v>
      </c>
      <c r="Q1588" t="b">
        <v>0</v>
      </c>
      <c r="R1588" t="s">
        <v>8291</v>
      </c>
      <c r="S1588" s="4">
        <f t="shared" si="120"/>
        <v>0</v>
      </c>
      <c r="U1588" t="str">
        <f t="shared" si="123"/>
        <v>photography</v>
      </c>
      <c r="V1588" t="str">
        <f t="shared" si="124"/>
        <v>places</v>
      </c>
    </row>
    <row r="1589" spans="1:22" ht="60" x14ac:dyDescent="0.25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v>41986.950983796298</v>
      </c>
      <c r="K1589">
        <v>1415918965</v>
      </c>
      <c r="L1589">
        <f t="shared" si="121"/>
        <v>2014</v>
      </c>
      <c r="M1589" t="str">
        <f t="shared" si="122"/>
        <v>Nov</v>
      </c>
      <c r="N1589" s="13">
        <v>41956.950983796298</v>
      </c>
      <c r="O1589" t="b">
        <v>0</v>
      </c>
      <c r="P1589">
        <v>1</v>
      </c>
      <c r="Q1589" t="b">
        <v>0</v>
      </c>
      <c r="R1589" t="s">
        <v>8291</v>
      </c>
      <c r="S1589" s="4">
        <f t="shared" si="120"/>
        <v>1.3333333333333334E-2</v>
      </c>
      <c r="U1589" t="str">
        <f t="shared" si="123"/>
        <v>photography</v>
      </c>
      <c r="V1589" t="str">
        <f t="shared" si="124"/>
        <v>places</v>
      </c>
    </row>
    <row r="1590" spans="1:22" ht="30" x14ac:dyDescent="0.25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v>42035.841666666667</v>
      </c>
      <c r="K1590">
        <v>1420091999</v>
      </c>
      <c r="L1590">
        <f t="shared" si="121"/>
        <v>2015</v>
      </c>
      <c r="M1590" t="str">
        <f t="shared" si="122"/>
        <v>Jan</v>
      </c>
      <c r="N1590" s="13">
        <v>42005.24998842593</v>
      </c>
      <c r="O1590" t="b">
        <v>0</v>
      </c>
      <c r="P1590">
        <v>0</v>
      </c>
      <c r="Q1590" t="b">
        <v>0</v>
      </c>
      <c r="R1590" t="s">
        <v>8291</v>
      </c>
      <c r="S1590" s="4">
        <f t="shared" si="120"/>
        <v>0</v>
      </c>
      <c r="U1590" t="str">
        <f t="shared" si="123"/>
        <v>photography</v>
      </c>
      <c r="V1590" t="str">
        <f t="shared" si="124"/>
        <v>places</v>
      </c>
    </row>
    <row r="1591" spans="1:22" ht="45" x14ac:dyDescent="0.25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v>42286.984791666662</v>
      </c>
      <c r="K1591">
        <v>1441841886</v>
      </c>
      <c r="L1591">
        <f t="shared" si="121"/>
        <v>2015</v>
      </c>
      <c r="M1591" t="str">
        <f t="shared" si="122"/>
        <v>Sep</v>
      </c>
      <c r="N1591" s="13">
        <v>42256.984791666662</v>
      </c>
      <c r="O1591" t="b">
        <v>0</v>
      </c>
      <c r="P1591">
        <v>0</v>
      </c>
      <c r="Q1591" t="b">
        <v>0</v>
      </c>
      <c r="R1591" t="s">
        <v>8291</v>
      </c>
      <c r="S1591" s="4">
        <f t="shared" si="120"/>
        <v>0</v>
      </c>
      <c r="U1591" t="str">
        <f t="shared" si="123"/>
        <v>photography</v>
      </c>
      <c r="V1591" t="str">
        <f t="shared" si="124"/>
        <v>places</v>
      </c>
    </row>
    <row r="1592" spans="1:22" x14ac:dyDescent="0.25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v>42270.857222222221</v>
      </c>
      <c r="K1592">
        <v>1440448464</v>
      </c>
      <c r="L1592">
        <f t="shared" si="121"/>
        <v>2015</v>
      </c>
      <c r="M1592" t="str">
        <f t="shared" si="122"/>
        <v>Aug</v>
      </c>
      <c r="N1592" s="13">
        <v>42240.857222222221</v>
      </c>
      <c r="O1592" t="b">
        <v>0</v>
      </c>
      <c r="P1592">
        <v>2</v>
      </c>
      <c r="Q1592" t="b">
        <v>0</v>
      </c>
      <c r="R1592" t="s">
        <v>8291</v>
      </c>
      <c r="S1592" s="4">
        <f t="shared" si="120"/>
        <v>1.7</v>
      </c>
      <c r="U1592" t="str">
        <f t="shared" si="123"/>
        <v>photography</v>
      </c>
      <c r="V1592" t="str">
        <f t="shared" si="124"/>
        <v>places</v>
      </c>
    </row>
    <row r="1593" spans="1:22" ht="60" x14ac:dyDescent="0.25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v>42463.68450231482</v>
      </c>
      <c r="K1593">
        <v>1457112341</v>
      </c>
      <c r="L1593">
        <f t="shared" si="121"/>
        <v>2016</v>
      </c>
      <c r="M1593" t="str">
        <f t="shared" si="122"/>
        <v>Mar</v>
      </c>
      <c r="N1593" s="13">
        <v>42433.726168981477</v>
      </c>
      <c r="O1593" t="b">
        <v>0</v>
      </c>
      <c r="P1593">
        <v>92</v>
      </c>
      <c r="Q1593" t="b">
        <v>0</v>
      </c>
      <c r="R1593" t="s">
        <v>8291</v>
      </c>
      <c r="S1593" s="4">
        <f t="shared" si="120"/>
        <v>29.228571428571428</v>
      </c>
      <c r="U1593" t="str">
        <f t="shared" si="123"/>
        <v>photography</v>
      </c>
      <c r="V1593" t="str">
        <f t="shared" si="124"/>
        <v>places</v>
      </c>
    </row>
    <row r="1594" spans="1:22" ht="30" x14ac:dyDescent="0.25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v>42091.031076388885</v>
      </c>
      <c r="K1594">
        <v>1423619085</v>
      </c>
      <c r="L1594">
        <f t="shared" si="121"/>
        <v>2015</v>
      </c>
      <c r="M1594" t="str">
        <f t="shared" si="122"/>
        <v>Feb</v>
      </c>
      <c r="N1594" s="13">
        <v>42046.072743055556</v>
      </c>
      <c r="O1594" t="b">
        <v>0</v>
      </c>
      <c r="P1594">
        <v>0</v>
      </c>
      <c r="Q1594" t="b">
        <v>0</v>
      </c>
      <c r="R1594" t="s">
        <v>8291</v>
      </c>
      <c r="S1594" s="4">
        <f t="shared" si="120"/>
        <v>0</v>
      </c>
      <c r="U1594" t="str">
        <f t="shared" si="123"/>
        <v>photography</v>
      </c>
      <c r="V1594" t="str">
        <f t="shared" si="124"/>
        <v>places</v>
      </c>
    </row>
    <row r="1595" spans="1:22" ht="45" x14ac:dyDescent="0.25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v>42063.845543981486</v>
      </c>
      <c r="K1595">
        <v>1422562655</v>
      </c>
      <c r="L1595">
        <f t="shared" si="121"/>
        <v>2015</v>
      </c>
      <c r="M1595" t="str">
        <f t="shared" si="122"/>
        <v>Jan</v>
      </c>
      <c r="N1595" s="13">
        <v>42033.845543981486</v>
      </c>
      <c r="O1595" t="b">
        <v>0</v>
      </c>
      <c r="P1595">
        <v>3</v>
      </c>
      <c r="Q1595" t="b">
        <v>0</v>
      </c>
      <c r="R1595" t="s">
        <v>8291</v>
      </c>
      <c r="S1595" s="4">
        <f t="shared" si="120"/>
        <v>1.3636363636363636E-2</v>
      </c>
      <c r="U1595" t="str">
        <f t="shared" si="123"/>
        <v>photography</v>
      </c>
      <c r="V1595" t="str">
        <f t="shared" si="124"/>
        <v>places</v>
      </c>
    </row>
    <row r="1596" spans="1:22" ht="45" x14ac:dyDescent="0.25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v>42505.681249999994</v>
      </c>
      <c r="K1596">
        <v>1458147982</v>
      </c>
      <c r="L1596">
        <f t="shared" si="121"/>
        <v>2016</v>
      </c>
      <c r="M1596" t="str">
        <f t="shared" si="122"/>
        <v>Mar</v>
      </c>
      <c r="N1596" s="13">
        <v>42445.712754629625</v>
      </c>
      <c r="O1596" t="b">
        <v>0</v>
      </c>
      <c r="P1596">
        <v>10</v>
      </c>
      <c r="Q1596" t="b">
        <v>0</v>
      </c>
      <c r="R1596" t="s">
        <v>8291</v>
      </c>
      <c r="S1596" s="4">
        <f t="shared" si="120"/>
        <v>20.5</v>
      </c>
      <c r="U1596" t="str">
        <f t="shared" si="123"/>
        <v>photography</v>
      </c>
      <c r="V1596" t="str">
        <f t="shared" si="124"/>
        <v>places</v>
      </c>
    </row>
    <row r="1597" spans="1:22" ht="45" x14ac:dyDescent="0.25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v>41808.842361111114</v>
      </c>
      <c r="K1597">
        <v>1400634728</v>
      </c>
      <c r="L1597">
        <f t="shared" si="121"/>
        <v>2014</v>
      </c>
      <c r="M1597" t="str">
        <f t="shared" si="122"/>
        <v>May</v>
      </c>
      <c r="N1597" s="13">
        <v>41780.050092592595</v>
      </c>
      <c r="O1597" t="b">
        <v>0</v>
      </c>
      <c r="P1597">
        <v>7</v>
      </c>
      <c r="Q1597" t="b">
        <v>0</v>
      </c>
      <c r="R1597" t="s">
        <v>8291</v>
      </c>
      <c r="S1597" s="4">
        <f t="shared" si="120"/>
        <v>0.28000000000000003</v>
      </c>
      <c r="U1597" t="str">
        <f t="shared" si="123"/>
        <v>photography</v>
      </c>
      <c r="V1597" t="str">
        <f t="shared" si="124"/>
        <v>places</v>
      </c>
    </row>
    <row r="1598" spans="1:22" ht="45" x14ac:dyDescent="0.25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v>41986.471863425926</v>
      </c>
      <c r="K1598">
        <v>1414577969</v>
      </c>
      <c r="L1598">
        <f t="shared" si="121"/>
        <v>2014</v>
      </c>
      <c r="M1598" t="str">
        <f t="shared" si="122"/>
        <v>Oct</v>
      </c>
      <c r="N1598" s="13">
        <v>41941.430196759262</v>
      </c>
      <c r="O1598" t="b">
        <v>0</v>
      </c>
      <c r="P1598">
        <v>3</v>
      </c>
      <c r="Q1598" t="b">
        <v>0</v>
      </c>
      <c r="R1598" t="s">
        <v>8291</v>
      </c>
      <c r="S1598" s="4">
        <f t="shared" si="120"/>
        <v>2.3076923076923075</v>
      </c>
      <c r="U1598" t="str">
        <f t="shared" si="123"/>
        <v>photography</v>
      </c>
      <c r="V1598" t="str">
        <f t="shared" si="124"/>
        <v>places</v>
      </c>
    </row>
    <row r="1599" spans="1:22" ht="45" x14ac:dyDescent="0.25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v>42633.354131944448</v>
      </c>
      <c r="K1599">
        <v>1471768197</v>
      </c>
      <c r="L1599">
        <f t="shared" si="121"/>
        <v>2016</v>
      </c>
      <c r="M1599" t="str">
        <f t="shared" si="122"/>
        <v>Aug</v>
      </c>
      <c r="N1599" s="13">
        <v>42603.354131944448</v>
      </c>
      <c r="O1599" t="b">
        <v>0</v>
      </c>
      <c r="P1599">
        <v>0</v>
      </c>
      <c r="Q1599" t="b">
        <v>0</v>
      </c>
      <c r="R1599" t="s">
        <v>8291</v>
      </c>
      <c r="S1599" s="4">
        <f t="shared" si="120"/>
        <v>0</v>
      </c>
      <c r="U1599" t="str">
        <f t="shared" si="123"/>
        <v>photography</v>
      </c>
      <c r="V1599" t="str">
        <f t="shared" si="124"/>
        <v>places</v>
      </c>
    </row>
    <row r="1600" spans="1:22" ht="60" x14ac:dyDescent="0.25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v>42211.667337962965</v>
      </c>
      <c r="K1600">
        <v>1432742458</v>
      </c>
      <c r="L1600">
        <f t="shared" si="121"/>
        <v>2015</v>
      </c>
      <c r="M1600" t="str">
        <f t="shared" si="122"/>
        <v>May</v>
      </c>
      <c r="N1600" s="13">
        <v>42151.667337962965</v>
      </c>
      <c r="O1600" t="b">
        <v>0</v>
      </c>
      <c r="P1600">
        <v>1</v>
      </c>
      <c r="Q1600" t="b">
        <v>0</v>
      </c>
      <c r="R1600" t="s">
        <v>8291</v>
      </c>
      <c r="S1600" s="4">
        <f t="shared" si="120"/>
        <v>0.125</v>
      </c>
      <c r="U1600" t="str">
        <f t="shared" si="123"/>
        <v>photography</v>
      </c>
      <c r="V1600" t="str">
        <f t="shared" si="124"/>
        <v>places</v>
      </c>
    </row>
    <row r="1601" spans="1:22" ht="45" x14ac:dyDescent="0.25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v>42468.497407407413</v>
      </c>
      <c r="K1601">
        <v>1457528176</v>
      </c>
      <c r="L1601">
        <f t="shared" si="121"/>
        <v>2016</v>
      </c>
      <c r="M1601" t="str">
        <f t="shared" si="122"/>
        <v>Mar</v>
      </c>
      <c r="N1601" s="13">
        <v>42438.53907407407</v>
      </c>
      <c r="O1601" t="b">
        <v>0</v>
      </c>
      <c r="P1601">
        <v>0</v>
      </c>
      <c r="Q1601" t="b">
        <v>0</v>
      </c>
      <c r="R1601" t="s">
        <v>8291</v>
      </c>
      <c r="S1601" s="4">
        <f t="shared" si="120"/>
        <v>0</v>
      </c>
      <c r="U1601" t="str">
        <f t="shared" si="123"/>
        <v>photography</v>
      </c>
      <c r="V1601" t="str">
        <f t="shared" si="124"/>
        <v>places</v>
      </c>
    </row>
    <row r="1602" spans="1:22" ht="60" x14ac:dyDescent="0.25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v>41835.21597222222</v>
      </c>
      <c r="K1602">
        <v>1401585752</v>
      </c>
      <c r="L1602">
        <f t="shared" si="121"/>
        <v>2014</v>
      </c>
      <c r="M1602" t="str">
        <f t="shared" si="122"/>
        <v>Jun</v>
      </c>
      <c r="N1602" s="13">
        <v>41791.057314814818</v>
      </c>
      <c r="O1602" t="b">
        <v>0</v>
      </c>
      <c r="P1602">
        <v>9</v>
      </c>
      <c r="Q1602" t="b">
        <v>0</v>
      </c>
      <c r="R1602" t="s">
        <v>8291</v>
      </c>
      <c r="S1602" s="4">
        <f t="shared" ref="S1602:S1665" si="125">E1602*100/D1602</f>
        <v>7.34</v>
      </c>
      <c r="U1602" t="str">
        <f t="shared" si="123"/>
        <v>photography</v>
      </c>
      <c r="V1602" t="str">
        <f t="shared" si="124"/>
        <v>places</v>
      </c>
    </row>
    <row r="1603" spans="1:22" ht="45" x14ac:dyDescent="0.25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v>40668.092974537038</v>
      </c>
      <c r="K1603">
        <v>1301969633</v>
      </c>
      <c r="L1603">
        <f t="shared" ref="L1603:L1666" si="126">YEAR(N1603)</f>
        <v>2011</v>
      </c>
      <c r="M1603" t="str">
        <f t="shared" ref="M1603:M1666" si="127">TEXT(N1603, "MMM")</f>
        <v>Apr</v>
      </c>
      <c r="N1603" s="13">
        <v>40638.092974537038</v>
      </c>
      <c r="O1603" t="b">
        <v>0</v>
      </c>
      <c r="P1603">
        <v>56</v>
      </c>
      <c r="Q1603" t="b">
        <v>1</v>
      </c>
      <c r="R1603" t="s">
        <v>8276</v>
      </c>
      <c r="S1603" s="4">
        <f t="shared" si="125"/>
        <v>108.2492</v>
      </c>
      <c r="U1603" t="str">
        <f t="shared" ref="U1603:U1666" si="128">LEFT(R1603, SEARCH("/",R1603,1)-1)</f>
        <v>music</v>
      </c>
      <c r="V1603" t="str">
        <f t="shared" ref="V1603:V1666" si="129">RIGHT(R1603,LEN(R1603)-SEARCH("/",R1603,SEARCH("/",R1603,1)))</f>
        <v>rock</v>
      </c>
    </row>
    <row r="1604" spans="1:22" ht="45" x14ac:dyDescent="0.25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v>40830.958333333336</v>
      </c>
      <c r="K1604">
        <v>1314947317</v>
      </c>
      <c r="L1604">
        <f t="shared" si="126"/>
        <v>2011</v>
      </c>
      <c r="M1604" t="str">
        <f t="shared" si="127"/>
        <v>Sep</v>
      </c>
      <c r="N1604" s="13">
        <v>40788.297650462962</v>
      </c>
      <c r="O1604" t="b">
        <v>0</v>
      </c>
      <c r="P1604">
        <v>32</v>
      </c>
      <c r="Q1604" t="b">
        <v>1</v>
      </c>
      <c r="R1604" t="s">
        <v>8276</v>
      </c>
      <c r="S1604" s="4">
        <f t="shared" si="125"/>
        <v>100.16666666666667</v>
      </c>
      <c r="U1604" t="str">
        <f t="shared" si="128"/>
        <v>music</v>
      </c>
      <c r="V1604" t="str">
        <f t="shared" si="129"/>
        <v>rock</v>
      </c>
    </row>
    <row r="1605" spans="1:22" ht="45" x14ac:dyDescent="0.25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v>40936.169664351852</v>
      </c>
      <c r="K1605">
        <v>1322539459</v>
      </c>
      <c r="L1605">
        <f t="shared" si="126"/>
        <v>2011</v>
      </c>
      <c r="M1605" t="str">
        <f t="shared" si="127"/>
        <v>Nov</v>
      </c>
      <c r="N1605" s="13">
        <v>40876.169664351852</v>
      </c>
      <c r="O1605" t="b">
        <v>0</v>
      </c>
      <c r="P1605">
        <v>30</v>
      </c>
      <c r="Q1605" t="b">
        <v>1</v>
      </c>
      <c r="R1605" t="s">
        <v>8276</v>
      </c>
      <c r="S1605" s="4">
        <f t="shared" si="125"/>
        <v>100.033</v>
      </c>
      <c r="U1605" t="str">
        <f t="shared" si="128"/>
        <v>music</v>
      </c>
      <c r="V1605" t="str">
        <f t="shared" si="129"/>
        <v>rock</v>
      </c>
    </row>
    <row r="1606" spans="1:22" ht="60" x14ac:dyDescent="0.25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v>40985.80364583333</v>
      </c>
      <c r="K1606">
        <v>1328559435</v>
      </c>
      <c r="L1606">
        <f t="shared" si="126"/>
        <v>2012</v>
      </c>
      <c r="M1606" t="str">
        <f t="shared" si="127"/>
        <v>Feb</v>
      </c>
      <c r="N1606" s="13">
        <v>40945.845312500001</v>
      </c>
      <c r="O1606" t="b">
        <v>0</v>
      </c>
      <c r="P1606">
        <v>70</v>
      </c>
      <c r="Q1606" t="b">
        <v>1</v>
      </c>
      <c r="R1606" t="s">
        <v>8276</v>
      </c>
      <c r="S1606" s="4">
        <f t="shared" si="125"/>
        <v>122.10714285714286</v>
      </c>
      <c r="U1606" t="str">
        <f t="shared" si="128"/>
        <v>music</v>
      </c>
      <c r="V1606" t="str">
        <f t="shared" si="129"/>
        <v>rock</v>
      </c>
    </row>
    <row r="1607" spans="1:22" ht="60" x14ac:dyDescent="0.25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v>40756.291666666664</v>
      </c>
      <c r="K1607">
        <v>1311380313</v>
      </c>
      <c r="L1607">
        <f t="shared" si="126"/>
        <v>2011</v>
      </c>
      <c r="M1607" t="str">
        <f t="shared" si="127"/>
        <v>Jul</v>
      </c>
      <c r="N1607" s="13">
        <v>40747.012881944444</v>
      </c>
      <c r="O1607" t="b">
        <v>0</v>
      </c>
      <c r="P1607">
        <v>44</v>
      </c>
      <c r="Q1607" t="b">
        <v>1</v>
      </c>
      <c r="R1607" t="s">
        <v>8276</v>
      </c>
      <c r="S1607" s="4">
        <f t="shared" si="125"/>
        <v>100.69333333333333</v>
      </c>
      <c r="U1607" t="str">
        <f t="shared" si="128"/>
        <v>music</v>
      </c>
      <c r="V1607" t="str">
        <f t="shared" si="129"/>
        <v>rock</v>
      </c>
    </row>
    <row r="1608" spans="1:22" ht="60" x14ac:dyDescent="0.25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v>40626.069884259261</v>
      </c>
      <c r="K1608">
        <v>1293158438</v>
      </c>
      <c r="L1608">
        <f t="shared" si="126"/>
        <v>2010</v>
      </c>
      <c r="M1608" t="str">
        <f t="shared" si="127"/>
        <v>Dec</v>
      </c>
      <c r="N1608" s="13">
        <v>40536.111550925925</v>
      </c>
      <c r="O1608" t="b">
        <v>0</v>
      </c>
      <c r="P1608">
        <v>92</v>
      </c>
      <c r="Q1608" t="b">
        <v>1</v>
      </c>
      <c r="R1608" t="s">
        <v>8276</v>
      </c>
      <c r="S1608" s="4">
        <f t="shared" si="125"/>
        <v>101.004125</v>
      </c>
      <c r="U1608" t="str">
        <f t="shared" si="128"/>
        <v>music</v>
      </c>
      <c r="V1608" t="str">
        <f t="shared" si="129"/>
        <v>rock</v>
      </c>
    </row>
    <row r="1609" spans="1:22" ht="45" x14ac:dyDescent="0.25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v>41074.80846064815</v>
      </c>
      <c r="K1609">
        <v>1337887451</v>
      </c>
      <c r="L1609">
        <f t="shared" si="126"/>
        <v>2012</v>
      </c>
      <c r="M1609" t="str">
        <f t="shared" si="127"/>
        <v>May</v>
      </c>
      <c r="N1609" s="13">
        <v>41053.80846064815</v>
      </c>
      <c r="O1609" t="b">
        <v>0</v>
      </c>
      <c r="P1609">
        <v>205</v>
      </c>
      <c r="Q1609" t="b">
        <v>1</v>
      </c>
      <c r="R1609" t="s">
        <v>8276</v>
      </c>
      <c r="S1609" s="4">
        <f t="shared" si="125"/>
        <v>145.11000000000001</v>
      </c>
      <c r="U1609" t="str">
        <f t="shared" si="128"/>
        <v>music</v>
      </c>
      <c r="V1609" t="str">
        <f t="shared" si="129"/>
        <v>rock</v>
      </c>
    </row>
    <row r="1610" spans="1:22" ht="45" x14ac:dyDescent="0.25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v>41640.226388888892</v>
      </c>
      <c r="K1610">
        <v>1385754986</v>
      </c>
      <c r="L1610">
        <f t="shared" si="126"/>
        <v>2013</v>
      </c>
      <c r="M1610" t="str">
        <f t="shared" si="127"/>
        <v>Nov</v>
      </c>
      <c r="N1610" s="13">
        <v>41607.83085648148</v>
      </c>
      <c r="O1610" t="b">
        <v>0</v>
      </c>
      <c r="P1610">
        <v>23</v>
      </c>
      <c r="Q1610" t="b">
        <v>1</v>
      </c>
      <c r="R1610" t="s">
        <v>8276</v>
      </c>
      <c r="S1610" s="4">
        <f t="shared" si="125"/>
        <v>101.25</v>
      </c>
      <c r="U1610" t="str">
        <f t="shared" si="128"/>
        <v>music</v>
      </c>
      <c r="V1610" t="str">
        <f t="shared" si="129"/>
        <v>rock</v>
      </c>
    </row>
    <row r="1611" spans="1:22" ht="45" x14ac:dyDescent="0.25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v>40849.333333333336</v>
      </c>
      <c r="K1611">
        <v>1315612909</v>
      </c>
      <c r="L1611">
        <f t="shared" si="126"/>
        <v>2011</v>
      </c>
      <c r="M1611" t="str">
        <f t="shared" si="127"/>
        <v>Sep</v>
      </c>
      <c r="N1611" s="13">
        <v>40796.001261574071</v>
      </c>
      <c r="O1611" t="b">
        <v>0</v>
      </c>
      <c r="P1611">
        <v>4</v>
      </c>
      <c r="Q1611" t="b">
        <v>1</v>
      </c>
      <c r="R1611" t="s">
        <v>8276</v>
      </c>
      <c r="S1611" s="4">
        <f t="shared" si="125"/>
        <v>118.33333333333333</v>
      </c>
      <c r="U1611" t="str">
        <f t="shared" si="128"/>
        <v>music</v>
      </c>
      <c r="V1611" t="str">
        <f t="shared" si="129"/>
        <v>rock</v>
      </c>
    </row>
    <row r="1612" spans="1:22" ht="30" x14ac:dyDescent="0.25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v>41258.924884259257</v>
      </c>
      <c r="K1612">
        <v>1353017510</v>
      </c>
      <c r="L1612">
        <f t="shared" si="126"/>
        <v>2012</v>
      </c>
      <c r="M1612" t="str">
        <f t="shared" si="127"/>
        <v>Nov</v>
      </c>
      <c r="N1612" s="13">
        <v>41228.924884259257</v>
      </c>
      <c r="O1612" t="b">
        <v>0</v>
      </c>
      <c r="P1612">
        <v>112</v>
      </c>
      <c r="Q1612" t="b">
        <v>1</v>
      </c>
      <c r="R1612" t="s">
        <v>8276</v>
      </c>
      <c r="S1612" s="4">
        <f t="shared" si="125"/>
        <v>271.85000000000002</v>
      </c>
      <c r="U1612" t="str">
        <f t="shared" si="128"/>
        <v>music</v>
      </c>
      <c r="V1612" t="str">
        <f t="shared" si="129"/>
        <v>rock</v>
      </c>
    </row>
    <row r="1613" spans="1:22" x14ac:dyDescent="0.25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v>41430.00037037037</v>
      </c>
      <c r="K1613">
        <v>1368576032</v>
      </c>
      <c r="L1613">
        <f t="shared" si="126"/>
        <v>2013</v>
      </c>
      <c r="M1613" t="str">
        <f t="shared" si="127"/>
        <v>May</v>
      </c>
      <c r="N1613" s="13">
        <v>41409.00037037037</v>
      </c>
      <c r="O1613" t="b">
        <v>0</v>
      </c>
      <c r="P1613">
        <v>27</v>
      </c>
      <c r="Q1613" t="b">
        <v>1</v>
      </c>
      <c r="R1613" t="s">
        <v>8276</v>
      </c>
      <c r="S1613" s="4">
        <f t="shared" si="125"/>
        <v>125.125</v>
      </c>
      <c r="U1613" t="str">
        <f t="shared" si="128"/>
        <v>music</v>
      </c>
      <c r="V1613" t="str">
        <f t="shared" si="129"/>
        <v>rock</v>
      </c>
    </row>
    <row r="1614" spans="1:22" ht="45" x14ac:dyDescent="0.25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v>41276.874814814815</v>
      </c>
      <c r="K1614">
        <v>1354568384</v>
      </c>
      <c r="L1614">
        <f t="shared" si="126"/>
        <v>2012</v>
      </c>
      <c r="M1614" t="str">
        <f t="shared" si="127"/>
        <v>Dec</v>
      </c>
      <c r="N1614" s="13">
        <v>41246.874814814815</v>
      </c>
      <c r="O1614" t="b">
        <v>0</v>
      </c>
      <c r="P1614">
        <v>11</v>
      </c>
      <c r="Q1614" t="b">
        <v>1</v>
      </c>
      <c r="R1614" t="s">
        <v>8276</v>
      </c>
      <c r="S1614" s="4">
        <f t="shared" si="125"/>
        <v>110</v>
      </c>
      <c r="U1614" t="str">
        <f t="shared" si="128"/>
        <v>music</v>
      </c>
      <c r="V1614" t="str">
        <f t="shared" si="129"/>
        <v>rock</v>
      </c>
    </row>
    <row r="1615" spans="1:22" ht="60" x14ac:dyDescent="0.25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v>41112.069467592592</v>
      </c>
      <c r="K1615">
        <v>1340329202</v>
      </c>
      <c r="L1615">
        <f t="shared" si="126"/>
        <v>2012</v>
      </c>
      <c r="M1615" t="str">
        <f t="shared" si="127"/>
        <v>Jun</v>
      </c>
      <c r="N1615" s="13">
        <v>41082.069467592592</v>
      </c>
      <c r="O1615" t="b">
        <v>0</v>
      </c>
      <c r="P1615">
        <v>26</v>
      </c>
      <c r="Q1615" t="b">
        <v>1</v>
      </c>
      <c r="R1615" t="s">
        <v>8276</v>
      </c>
      <c r="S1615" s="4">
        <f t="shared" si="125"/>
        <v>101.5</v>
      </c>
      <c r="U1615" t="str">
        <f t="shared" si="128"/>
        <v>music</v>
      </c>
      <c r="V1615" t="str">
        <f t="shared" si="129"/>
        <v>rock</v>
      </c>
    </row>
    <row r="1616" spans="1:22" ht="60" x14ac:dyDescent="0.25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v>41854.708333333336</v>
      </c>
      <c r="K1616">
        <v>1401924769</v>
      </c>
      <c r="L1616">
        <f t="shared" si="126"/>
        <v>2014</v>
      </c>
      <c r="M1616" t="str">
        <f t="shared" si="127"/>
        <v>Jun</v>
      </c>
      <c r="N1616" s="13">
        <v>41794.981122685182</v>
      </c>
      <c r="O1616" t="b">
        <v>0</v>
      </c>
      <c r="P1616">
        <v>77</v>
      </c>
      <c r="Q1616" t="b">
        <v>1</v>
      </c>
      <c r="R1616" t="s">
        <v>8276</v>
      </c>
      <c r="S1616" s="4">
        <f t="shared" si="125"/>
        <v>102.7</v>
      </c>
      <c r="U1616" t="str">
        <f t="shared" si="128"/>
        <v>music</v>
      </c>
      <c r="V1616" t="str">
        <f t="shared" si="129"/>
        <v>rock</v>
      </c>
    </row>
    <row r="1617" spans="1:22" ht="45" x14ac:dyDescent="0.25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v>40890.092546296299</v>
      </c>
      <c r="K1617">
        <v>1319850796</v>
      </c>
      <c r="L1617">
        <f t="shared" si="126"/>
        <v>2011</v>
      </c>
      <c r="M1617" t="str">
        <f t="shared" si="127"/>
        <v>Oct</v>
      </c>
      <c r="N1617" s="13">
        <v>40845.050879629627</v>
      </c>
      <c r="O1617" t="b">
        <v>0</v>
      </c>
      <c r="P1617">
        <v>136</v>
      </c>
      <c r="Q1617" t="b">
        <v>1</v>
      </c>
      <c r="R1617" t="s">
        <v>8276</v>
      </c>
      <c r="S1617" s="4">
        <f t="shared" si="125"/>
        <v>114.125</v>
      </c>
      <c r="U1617" t="str">
        <f t="shared" si="128"/>
        <v>music</v>
      </c>
      <c r="V1617" t="str">
        <f t="shared" si="129"/>
        <v>rock</v>
      </c>
    </row>
    <row r="1618" spans="1:22" ht="45" x14ac:dyDescent="0.25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v>41235.916666666664</v>
      </c>
      <c r="K1618">
        <v>1350061821</v>
      </c>
      <c r="L1618">
        <f t="shared" si="126"/>
        <v>2012</v>
      </c>
      <c r="M1618" t="str">
        <f t="shared" si="127"/>
        <v>Oct</v>
      </c>
      <c r="N1618" s="13">
        <v>41194.715520833335</v>
      </c>
      <c r="O1618" t="b">
        <v>0</v>
      </c>
      <c r="P1618">
        <v>157</v>
      </c>
      <c r="Q1618" t="b">
        <v>1</v>
      </c>
      <c r="R1618" t="s">
        <v>8276</v>
      </c>
      <c r="S1618" s="4">
        <f t="shared" si="125"/>
        <v>104.2</v>
      </c>
      <c r="U1618" t="str">
        <f t="shared" si="128"/>
        <v>music</v>
      </c>
      <c r="V1618" t="str">
        <f t="shared" si="129"/>
        <v>rock</v>
      </c>
    </row>
    <row r="1619" spans="1:22" ht="45" x14ac:dyDescent="0.25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v>41579.791666666664</v>
      </c>
      <c r="K1619">
        <v>1380470188</v>
      </c>
      <c r="L1619">
        <f t="shared" si="126"/>
        <v>2013</v>
      </c>
      <c r="M1619" t="str">
        <f t="shared" si="127"/>
        <v>Sep</v>
      </c>
      <c r="N1619" s="13">
        <v>41546.664212962962</v>
      </c>
      <c r="O1619" t="b">
        <v>0</v>
      </c>
      <c r="P1619">
        <v>158</v>
      </c>
      <c r="Q1619" t="b">
        <v>1</v>
      </c>
      <c r="R1619" t="s">
        <v>8276</v>
      </c>
      <c r="S1619" s="4">
        <f t="shared" si="125"/>
        <v>145.85714285714286</v>
      </c>
      <c r="U1619" t="str">
        <f t="shared" si="128"/>
        <v>music</v>
      </c>
      <c r="V1619" t="str">
        <f t="shared" si="129"/>
        <v>rock</v>
      </c>
    </row>
    <row r="1620" spans="1:22" ht="45" x14ac:dyDescent="0.25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v>41341.654340277775</v>
      </c>
      <c r="K1620">
        <v>1359301335</v>
      </c>
      <c r="L1620">
        <f t="shared" si="126"/>
        <v>2013</v>
      </c>
      <c r="M1620" t="str">
        <f t="shared" si="127"/>
        <v>Jan</v>
      </c>
      <c r="N1620" s="13">
        <v>41301.654340277775</v>
      </c>
      <c r="O1620" t="b">
        <v>0</v>
      </c>
      <c r="P1620">
        <v>27</v>
      </c>
      <c r="Q1620" t="b">
        <v>1</v>
      </c>
      <c r="R1620" t="s">
        <v>8276</v>
      </c>
      <c r="S1620" s="4">
        <f t="shared" si="125"/>
        <v>105.06666666666666</v>
      </c>
      <c r="U1620" t="str">
        <f t="shared" si="128"/>
        <v>music</v>
      </c>
      <c r="V1620" t="str">
        <f t="shared" si="129"/>
        <v>rock</v>
      </c>
    </row>
    <row r="1621" spans="1:22" ht="60" x14ac:dyDescent="0.25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v>41897.18618055556</v>
      </c>
      <c r="K1621">
        <v>1408940886</v>
      </c>
      <c r="L1621">
        <f t="shared" si="126"/>
        <v>2014</v>
      </c>
      <c r="M1621" t="str">
        <f t="shared" si="127"/>
        <v>Aug</v>
      </c>
      <c r="N1621" s="13">
        <v>41876.18618055556</v>
      </c>
      <c r="O1621" t="b">
        <v>0</v>
      </c>
      <c r="P1621">
        <v>23</v>
      </c>
      <c r="Q1621" t="b">
        <v>1</v>
      </c>
      <c r="R1621" t="s">
        <v>8276</v>
      </c>
      <c r="S1621" s="4">
        <f t="shared" si="125"/>
        <v>133.33333333333334</v>
      </c>
      <c r="U1621" t="str">
        <f t="shared" si="128"/>
        <v>music</v>
      </c>
      <c r="V1621" t="str">
        <f t="shared" si="129"/>
        <v>rock</v>
      </c>
    </row>
    <row r="1622" spans="1:22" ht="30" x14ac:dyDescent="0.25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v>41328.339583333334</v>
      </c>
      <c r="K1622">
        <v>1361002140</v>
      </c>
      <c r="L1622">
        <f t="shared" si="126"/>
        <v>2013</v>
      </c>
      <c r="M1622" t="str">
        <f t="shared" si="127"/>
        <v>Feb</v>
      </c>
      <c r="N1622" s="13">
        <v>41321.339583333334</v>
      </c>
      <c r="O1622" t="b">
        <v>0</v>
      </c>
      <c r="P1622">
        <v>17</v>
      </c>
      <c r="Q1622" t="b">
        <v>1</v>
      </c>
      <c r="R1622" t="s">
        <v>8276</v>
      </c>
      <c r="S1622" s="4">
        <f t="shared" si="125"/>
        <v>113</v>
      </c>
      <c r="U1622" t="str">
        <f t="shared" si="128"/>
        <v>music</v>
      </c>
      <c r="V1622" t="str">
        <f t="shared" si="129"/>
        <v>rock</v>
      </c>
    </row>
    <row r="1623" spans="1:22" ht="45" x14ac:dyDescent="0.25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v>41057.165972222225</v>
      </c>
      <c r="K1623">
        <v>1333550015</v>
      </c>
      <c r="L1623">
        <f t="shared" si="126"/>
        <v>2012</v>
      </c>
      <c r="M1623" t="str">
        <f t="shared" si="127"/>
        <v>Apr</v>
      </c>
      <c r="N1623" s="13">
        <v>41003.60665509259</v>
      </c>
      <c r="O1623" t="b">
        <v>0</v>
      </c>
      <c r="P1623">
        <v>37</v>
      </c>
      <c r="Q1623" t="b">
        <v>1</v>
      </c>
      <c r="R1623" t="s">
        <v>8276</v>
      </c>
      <c r="S1623" s="4">
        <f t="shared" si="125"/>
        <v>121.2</v>
      </c>
      <c r="U1623" t="str">
        <f t="shared" si="128"/>
        <v>music</v>
      </c>
      <c r="V1623" t="str">
        <f t="shared" si="129"/>
        <v>rock</v>
      </c>
    </row>
    <row r="1624" spans="1:22" ht="45" x14ac:dyDescent="0.25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v>41990.332638888889</v>
      </c>
      <c r="K1624">
        <v>1415343874</v>
      </c>
      <c r="L1624">
        <f t="shared" si="126"/>
        <v>2014</v>
      </c>
      <c r="M1624" t="str">
        <f t="shared" si="127"/>
        <v>Nov</v>
      </c>
      <c r="N1624" s="13">
        <v>41950.29483796296</v>
      </c>
      <c r="O1624" t="b">
        <v>0</v>
      </c>
      <c r="P1624">
        <v>65</v>
      </c>
      <c r="Q1624" t="b">
        <v>1</v>
      </c>
      <c r="R1624" t="s">
        <v>8276</v>
      </c>
      <c r="S1624" s="4">
        <f t="shared" si="125"/>
        <v>101.72463768115942</v>
      </c>
      <c r="U1624" t="str">
        <f t="shared" si="128"/>
        <v>music</v>
      </c>
      <c r="V1624" t="str">
        <f t="shared" si="129"/>
        <v>rock</v>
      </c>
    </row>
    <row r="1625" spans="1:22" ht="60" x14ac:dyDescent="0.25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v>41513.688530092593</v>
      </c>
      <c r="K1625">
        <v>1372437089</v>
      </c>
      <c r="L1625">
        <f t="shared" si="126"/>
        <v>2013</v>
      </c>
      <c r="M1625" t="str">
        <f t="shared" si="127"/>
        <v>Jun</v>
      </c>
      <c r="N1625" s="13">
        <v>41453.688530092593</v>
      </c>
      <c r="O1625" t="b">
        <v>0</v>
      </c>
      <c r="P1625">
        <v>18</v>
      </c>
      <c r="Q1625" t="b">
        <v>1</v>
      </c>
      <c r="R1625" t="s">
        <v>8276</v>
      </c>
      <c r="S1625" s="4">
        <f t="shared" si="125"/>
        <v>101.06666666666666</v>
      </c>
      <c r="U1625" t="str">
        <f t="shared" si="128"/>
        <v>music</v>
      </c>
      <c r="V1625" t="str">
        <f t="shared" si="129"/>
        <v>rock</v>
      </c>
    </row>
    <row r="1626" spans="1:22" ht="45" x14ac:dyDescent="0.25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v>41283.367303240739</v>
      </c>
      <c r="K1626">
        <v>1354265335</v>
      </c>
      <c r="L1626">
        <f t="shared" si="126"/>
        <v>2012</v>
      </c>
      <c r="M1626" t="str">
        <f t="shared" si="127"/>
        <v>Nov</v>
      </c>
      <c r="N1626" s="13">
        <v>41243.367303240739</v>
      </c>
      <c r="O1626" t="b">
        <v>0</v>
      </c>
      <c r="P1626">
        <v>25</v>
      </c>
      <c r="Q1626" t="b">
        <v>1</v>
      </c>
      <c r="R1626" t="s">
        <v>8276</v>
      </c>
      <c r="S1626" s="4">
        <f t="shared" si="125"/>
        <v>118</v>
      </c>
      <c r="U1626" t="str">
        <f t="shared" si="128"/>
        <v>music</v>
      </c>
      <c r="V1626" t="str">
        <f t="shared" si="129"/>
        <v>rock</v>
      </c>
    </row>
    <row r="1627" spans="1:22" ht="60" x14ac:dyDescent="0.25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v>41163.699687500004</v>
      </c>
      <c r="K1627">
        <v>1344962853</v>
      </c>
      <c r="L1627">
        <f t="shared" si="126"/>
        <v>2012</v>
      </c>
      <c r="M1627" t="str">
        <f t="shared" si="127"/>
        <v>Aug</v>
      </c>
      <c r="N1627" s="13">
        <v>41135.699687500004</v>
      </c>
      <c r="O1627" t="b">
        <v>0</v>
      </c>
      <c r="P1627">
        <v>104</v>
      </c>
      <c r="Q1627" t="b">
        <v>1</v>
      </c>
      <c r="R1627" t="s">
        <v>8276</v>
      </c>
      <c r="S1627" s="4">
        <f t="shared" si="125"/>
        <v>155.33333333333334</v>
      </c>
      <c r="U1627" t="str">
        <f t="shared" si="128"/>
        <v>music</v>
      </c>
      <c r="V1627" t="str">
        <f t="shared" si="129"/>
        <v>rock</v>
      </c>
    </row>
    <row r="1628" spans="1:22" ht="45" x14ac:dyDescent="0.25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v>41609.889664351853</v>
      </c>
      <c r="K1628">
        <v>1383337267</v>
      </c>
      <c r="L1628">
        <f t="shared" si="126"/>
        <v>2013</v>
      </c>
      <c r="M1628" t="str">
        <f t="shared" si="127"/>
        <v>Nov</v>
      </c>
      <c r="N1628" s="13">
        <v>41579.847997685189</v>
      </c>
      <c r="O1628" t="b">
        <v>0</v>
      </c>
      <c r="P1628">
        <v>108</v>
      </c>
      <c r="Q1628" t="b">
        <v>1</v>
      </c>
      <c r="R1628" t="s">
        <v>8276</v>
      </c>
      <c r="S1628" s="4">
        <f t="shared" si="125"/>
        <v>101.1875</v>
      </c>
      <c r="U1628" t="str">
        <f t="shared" si="128"/>
        <v>music</v>
      </c>
      <c r="V1628" t="str">
        <f t="shared" si="129"/>
        <v>rock</v>
      </c>
    </row>
    <row r="1629" spans="1:22" ht="60" x14ac:dyDescent="0.25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v>41239.207638888889</v>
      </c>
      <c r="K1629">
        <v>1351011489</v>
      </c>
      <c r="L1629">
        <f t="shared" si="126"/>
        <v>2012</v>
      </c>
      <c r="M1629" t="str">
        <f t="shared" si="127"/>
        <v>Oct</v>
      </c>
      <c r="N1629" s="13">
        <v>41205.707048611112</v>
      </c>
      <c r="O1629" t="b">
        <v>0</v>
      </c>
      <c r="P1629">
        <v>38</v>
      </c>
      <c r="Q1629" t="b">
        <v>1</v>
      </c>
      <c r="R1629" t="s">
        <v>8276</v>
      </c>
      <c r="S1629" s="4">
        <f t="shared" si="125"/>
        <v>117</v>
      </c>
      <c r="U1629" t="str">
        <f t="shared" si="128"/>
        <v>music</v>
      </c>
      <c r="V1629" t="str">
        <f t="shared" si="129"/>
        <v>rock</v>
      </c>
    </row>
    <row r="1630" spans="1:22" ht="30" x14ac:dyDescent="0.25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v>41807.737060185187</v>
      </c>
      <c r="K1630">
        <v>1400175682</v>
      </c>
      <c r="L1630">
        <f t="shared" si="126"/>
        <v>2014</v>
      </c>
      <c r="M1630" t="str">
        <f t="shared" si="127"/>
        <v>May</v>
      </c>
      <c r="N1630" s="13">
        <v>41774.737060185187</v>
      </c>
      <c r="O1630" t="b">
        <v>0</v>
      </c>
      <c r="P1630">
        <v>88</v>
      </c>
      <c r="Q1630" t="b">
        <v>1</v>
      </c>
      <c r="R1630" t="s">
        <v>8276</v>
      </c>
      <c r="S1630" s="4">
        <f t="shared" si="125"/>
        <v>100.925</v>
      </c>
      <c r="U1630" t="str">
        <f t="shared" si="128"/>
        <v>music</v>
      </c>
      <c r="V1630" t="str">
        <f t="shared" si="129"/>
        <v>rock</v>
      </c>
    </row>
    <row r="1631" spans="1:22" ht="30" x14ac:dyDescent="0.25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v>41690.867280092592</v>
      </c>
      <c r="K1631">
        <v>1389041333</v>
      </c>
      <c r="L1631">
        <f t="shared" si="126"/>
        <v>2014</v>
      </c>
      <c r="M1631" t="str">
        <f t="shared" si="127"/>
        <v>Jan</v>
      </c>
      <c r="N1631" s="13">
        <v>41645.867280092592</v>
      </c>
      <c r="O1631" t="b">
        <v>0</v>
      </c>
      <c r="P1631">
        <v>82</v>
      </c>
      <c r="Q1631" t="b">
        <v>1</v>
      </c>
      <c r="R1631" t="s">
        <v>8276</v>
      </c>
      <c r="S1631" s="4">
        <f t="shared" si="125"/>
        <v>103.66666666666667</v>
      </c>
      <c r="U1631" t="str">
        <f t="shared" si="128"/>
        <v>music</v>
      </c>
      <c r="V1631" t="str">
        <f t="shared" si="129"/>
        <v>rock</v>
      </c>
    </row>
    <row r="1632" spans="1:22" ht="60" x14ac:dyDescent="0.25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v>40970.290972222225</v>
      </c>
      <c r="K1632">
        <v>1328040375</v>
      </c>
      <c r="L1632">
        <f t="shared" si="126"/>
        <v>2012</v>
      </c>
      <c r="M1632" t="str">
        <f t="shared" si="127"/>
        <v>Jan</v>
      </c>
      <c r="N1632" s="13">
        <v>40939.837673611109</v>
      </c>
      <c r="O1632" t="b">
        <v>0</v>
      </c>
      <c r="P1632">
        <v>126</v>
      </c>
      <c r="Q1632" t="b">
        <v>1</v>
      </c>
      <c r="R1632" t="s">
        <v>8276</v>
      </c>
      <c r="S1632" s="4">
        <f t="shared" si="125"/>
        <v>265.25</v>
      </c>
      <c r="U1632" t="str">
        <f t="shared" si="128"/>
        <v>music</v>
      </c>
      <c r="V1632" t="str">
        <f t="shared" si="129"/>
        <v>rock</v>
      </c>
    </row>
    <row r="1633" spans="1:22" ht="60" x14ac:dyDescent="0.25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v>41194.859502314815</v>
      </c>
      <c r="K1633">
        <v>1347482261</v>
      </c>
      <c r="L1633">
        <f t="shared" si="126"/>
        <v>2012</v>
      </c>
      <c r="M1633" t="str">
        <f t="shared" si="127"/>
        <v>Sep</v>
      </c>
      <c r="N1633" s="13">
        <v>41164.859502314815</v>
      </c>
      <c r="O1633" t="b">
        <v>0</v>
      </c>
      <c r="P1633">
        <v>133</v>
      </c>
      <c r="Q1633" t="b">
        <v>1</v>
      </c>
      <c r="R1633" t="s">
        <v>8276</v>
      </c>
      <c r="S1633" s="4">
        <f t="shared" si="125"/>
        <v>155.91</v>
      </c>
      <c r="U1633" t="str">
        <f t="shared" si="128"/>
        <v>music</v>
      </c>
      <c r="V1633" t="str">
        <f t="shared" si="129"/>
        <v>rock</v>
      </c>
    </row>
    <row r="1634" spans="1:22" ht="60" x14ac:dyDescent="0.25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v>40810.340902777774</v>
      </c>
      <c r="K1634">
        <v>1311667854</v>
      </c>
      <c r="L1634">
        <f t="shared" si="126"/>
        <v>2011</v>
      </c>
      <c r="M1634" t="str">
        <f t="shared" si="127"/>
        <v>Jul</v>
      </c>
      <c r="N1634" s="13">
        <v>40750.340902777774</v>
      </c>
      <c r="O1634" t="b">
        <v>0</v>
      </c>
      <c r="P1634">
        <v>47</v>
      </c>
      <c r="Q1634" t="b">
        <v>1</v>
      </c>
      <c r="R1634" t="s">
        <v>8276</v>
      </c>
      <c r="S1634" s="4">
        <f t="shared" si="125"/>
        <v>101.625</v>
      </c>
      <c r="U1634" t="str">
        <f t="shared" si="128"/>
        <v>music</v>
      </c>
      <c r="V1634" t="str">
        <f t="shared" si="129"/>
        <v>rock</v>
      </c>
    </row>
    <row r="1635" spans="1:22" ht="60" x14ac:dyDescent="0.25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v>40924.208333333336</v>
      </c>
      <c r="K1635">
        <v>1324329156</v>
      </c>
      <c r="L1635">
        <f t="shared" si="126"/>
        <v>2011</v>
      </c>
      <c r="M1635" t="str">
        <f t="shared" si="127"/>
        <v>Dec</v>
      </c>
      <c r="N1635" s="13">
        <v>40896.883750000001</v>
      </c>
      <c r="O1635" t="b">
        <v>0</v>
      </c>
      <c r="P1635">
        <v>58</v>
      </c>
      <c r="Q1635" t="b">
        <v>1</v>
      </c>
      <c r="R1635" t="s">
        <v>8276</v>
      </c>
      <c r="S1635" s="4">
        <f t="shared" si="125"/>
        <v>100</v>
      </c>
      <c r="U1635" t="str">
        <f t="shared" si="128"/>
        <v>music</v>
      </c>
      <c r="V1635" t="str">
        <f t="shared" si="129"/>
        <v>rock</v>
      </c>
    </row>
    <row r="1636" spans="1:22" ht="45" x14ac:dyDescent="0.25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v>40696.249305555553</v>
      </c>
      <c r="K1636">
        <v>1303706001</v>
      </c>
      <c r="L1636">
        <f t="shared" si="126"/>
        <v>2011</v>
      </c>
      <c r="M1636" t="str">
        <f t="shared" si="127"/>
        <v>Apr</v>
      </c>
      <c r="N1636" s="13">
        <v>40658.189826388887</v>
      </c>
      <c r="O1636" t="b">
        <v>0</v>
      </c>
      <c r="P1636">
        <v>32</v>
      </c>
      <c r="Q1636" t="b">
        <v>1</v>
      </c>
      <c r="R1636" t="s">
        <v>8276</v>
      </c>
      <c r="S1636" s="4">
        <f t="shared" si="125"/>
        <v>100.5</v>
      </c>
      <c r="U1636" t="str">
        <f t="shared" si="128"/>
        <v>music</v>
      </c>
      <c r="V1636" t="str">
        <f t="shared" si="129"/>
        <v>rock</v>
      </c>
    </row>
    <row r="1637" spans="1:22" ht="60" x14ac:dyDescent="0.25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v>42562.868761574078</v>
      </c>
      <c r="K1637">
        <v>1463086261</v>
      </c>
      <c r="L1637">
        <f t="shared" si="126"/>
        <v>2016</v>
      </c>
      <c r="M1637" t="str">
        <f t="shared" si="127"/>
        <v>May</v>
      </c>
      <c r="N1637" s="13">
        <v>42502.868761574078</v>
      </c>
      <c r="O1637" t="b">
        <v>0</v>
      </c>
      <c r="P1637">
        <v>37</v>
      </c>
      <c r="Q1637" t="b">
        <v>1</v>
      </c>
      <c r="R1637" t="s">
        <v>8276</v>
      </c>
      <c r="S1637" s="4">
        <f t="shared" si="125"/>
        <v>125.3</v>
      </c>
      <c r="U1637" t="str">
        <f t="shared" si="128"/>
        <v>music</v>
      </c>
      <c r="V1637" t="str">
        <f t="shared" si="129"/>
        <v>rock</v>
      </c>
    </row>
    <row r="1638" spans="1:22" ht="45" x14ac:dyDescent="0.25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v>40706.166666666664</v>
      </c>
      <c r="K1638">
        <v>1304129088</v>
      </c>
      <c r="L1638">
        <f t="shared" si="126"/>
        <v>2011</v>
      </c>
      <c r="M1638" t="str">
        <f t="shared" si="127"/>
        <v>Apr</v>
      </c>
      <c r="N1638" s="13">
        <v>40663.08666666667</v>
      </c>
      <c r="O1638" t="b">
        <v>0</v>
      </c>
      <c r="P1638">
        <v>87</v>
      </c>
      <c r="Q1638" t="b">
        <v>1</v>
      </c>
      <c r="R1638" t="s">
        <v>8276</v>
      </c>
      <c r="S1638" s="4">
        <f t="shared" si="125"/>
        <v>103.55555555555556</v>
      </c>
      <c r="U1638" t="str">
        <f t="shared" si="128"/>
        <v>music</v>
      </c>
      <c r="V1638" t="str">
        <f t="shared" si="129"/>
        <v>rock</v>
      </c>
    </row>
    <row r="1639" spans="1:22" ht="45" x14ac:dyDescent="0.25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v>40178.98541666667</v>
      </c>
      <c r="K1639">
        <v>1257444140</v>
      </c>
      <c r="L1639">
        <f t="shared" si="126"/>
        <v>2009</v>
      </c>
      <c r="M1639" t="str">
        <f t="shared" si="127"/>
        <v>Nov</v>
      </c>
      <c r="N1639" s="13">
        <v>40122.751620370371</v>
      </c>
      <c r="O1639" t="b">
        <v>0</v>
      </c>
      <c r="P1639">
        <v>15</v>
      </c>
      <c r="Q1639" t="b">
        <v>1</v>
      </c>
      <c r="R1639" t="s">
        <v>8276</v>
      </c>
      <c r="S1639" s="4">
        <f t="shared" si="125"/>
        <v>103.8</v>
      </c>
      <c r="U1639" t="str">
        <f t="shared" si="128"/>
        <v>music</v>
      </c>
      <c r="V1639" t="str">
        <f t="shared" si="129"/>
        <v>rock</v>
      </c>
    </row>
    <row r="1640" spans="1:22" ht="30" x14ac:dyDescent="0.25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v>41333.892361111109</v>
      </c>
      <c r="K1640">
        <v>1358180968</v>
      </c>
      <c r="L1640">
        <f t="shared" si="126"/>
        <v>2013</v>
      </c>
      <c r="M1640" t="str">
        <f t="shared" si="127"/>
        <v>Jan</v>
      </c>
      <c r="N1640" s="13">
        <v>41288.68712962963</v>
      </c>
      <c r="O1640" t="b">
        <v>0</v>
      </c>
      <c r="P1640">
        <v>27</v>
      </c>
      <c r="Q1640" t="b">
        <v>1</v>
      </c>
      <c r="R1640" t="s">
        <v>8276</v>
      </c>
      <c r="S1640" s="4">
        <f t="shared" si="125"/>
        <v>105</v>
      </c>
      <c r="U1640" t="str">
        <f t="shared" si="128"/>
        <v>music</v>
      </c>
      <c r="V1640" t="str">
        <f t="shared" si="129"/>
        <v>rock</v>
      </c>
    </row>
    <row r="1641" spans="1:22" ht="60" x14ac:dyDescent="0.25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v>40971.652372685188</v>
      </c>
      <c r="K1641">
        <v>1328197165</v>
      </c>
      <c r="L1641">
        <f t="shared" si="126"/>
        <v>2012</v>
      </c>
      <c r="M1641" t="str">
        <f t="shared" si="127"/>
        <v>Feb</v>
      </c>
      <c r="N1641" s="13">
        <v>40941.652372685188</v>
      </c>
      <c r="O1641" t="b">
        <v>0</v>
      </c>
      <c r="P1641">
        <v>19</v>
      </c>
      <c r="Q1641" t="b">
        <v>1</v>
      </c>
      <c r="R1641" t="s">
        <v>8276</v>
      </c>
      <c r="S1641" s="4">
        <f t="shared" si="125"/>
        <v>100</v>
      </c>
      <c r="U1641" t="str">
        <f t="shared" si="128"/>
        <v>music</v>
      </c>
      <c r="V1641" t="str">
        <f t="shared" si="129"/>
        <v>rock</v>
      </c>
    </row>
    <row r="1642" spans="1:22" ht="60" x14ac:dyDescent="0.25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v>40393.082638888889</v>
      </c>
      <c r="K1642">
        <v>1279603955</v>
      </c>
      <c r="L1642">
        <f t="shared" si="126"/>
        <v>2010</v>
      </c>
      <c r="M1642" t="str">
        <f t="shared" si="127"/>
        <v>Jul</v>
      </c>
      <c r="N1642" s="13">
        <v>40379.23096064815</v>
      </c>
      <c r="O1642" t="b">
        <v>0</v>
      </c>
      <c r="P1642">
        <v>17</v>
      </c>
      <c r="Q1642" t="b">
        <v>1</v>
      </c>
      <c r="R1642" t="s">
        <v>8276</v>
      </c>
      <c r="S1642" s="4">
        <f t="shared" si="125"/>
        <v>169.86</v>
      </c>
      <c r="U1642" t="str">
        <f t="shared" si="128"/>
        <v>music</v>
      </c>
      <c r="V1642" t="str">
        <f t="shared" si="129"/>
        <v>rock</v>
      </c>
    </row>
    <row r="1643" spans="1:22" ht="30" x14ac:dyDescent="0.25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v>41992.596574074079</v>
      </c>
      <c r="K1643">
        <v>1416406744</v>
      </c>
      <c r="L1643">
        <f t="shared" si="126"/>
        <v>2014</v>
      </c>
      <c r="M1643" t="str">
        <f t="shared" si="127"/>
        <v>Nov</v>
      </c>
      <c r="N1643" s="13">
        <v>41962.596574074079</v>
      </c>
      <c r="O1643" t="b">
        <v>0</v>
      </c>
      <c r="P1643">
        <v>26</v>
      </c>
      <c r="Q1643" t="b">
        <v>1</v>
      </c>
      <c r="R1643" t="s">
        <v>8292</v>
      </c>
      <c r="S1643" s="4">
        <f t="shared" si="125"/>
        <v>101.4</v>
      </c>
      <c r="U1643" t="str">
        <f t="shared" si="128"/>
        <v>music</v>
      </c>
      <c r="V1643" t="str">
        <f t="shared" si="129"/>
        <v>pop</v>
      </c>
    </row>
    <row r="1644" spans="1:22" ht="45" x14ac:dyDescent="0.25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v>40708.024618055555</v>
      </c>
      <c r="K1644">
        <v>1306283727</v>
      </c>
      <c r="L1644">
        <f t="shared" si="126"/>
        <v>2011</v>
      </c>
      <c r="M1644" t="str">
        <f t="shared" si="127"/>
        <v>May</v>
      </c>
      <c r="N1644" s="13">
        <v>40688.024618055555</v>
      </c>
      <c r="O1644" t="b">
        <v>0</v>
      </c>
      <c r="P1644">
        <v>28</v>
      </c>
      <c r="Q1644" t="b">
        <v>1</v>
      </c>
      <c r="R1644" t="s">
        <v>8292</v>
      </c>
      <c r="S1644" s="4">
        <f t="shared" si="125"/>
        <v>100</v>
      </c>
      <c r="U1644" t="str">
        <f t="shared" si="128"/>
        <v>music</v>
      </c>
      <c r="V1644" t="str">
        <f t="shared" si="129"/>
        <v>pop</v>
      </c>
    </row>
    <row r="1645" spans="1:22" ht="30" x14ac:dyDescent="0.25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v>41176.824212962965</v>
      </c>
      <c r="K1645">
        <v>1345924012</v>
      </c>
      <c r="L1645">
        <f t="shared" si="126"/>
        <v>2012</v>
      </c>
      <c r="M1645" t="str">
        <f t="shared" si="127"/>
        <v>Aug</v>
      </c>
      <c r="N1645" s="13">
        <v>41146.824212962965</v>
      </c>
      <c r="O1645" t="b">
        <v>0</v>
      </c>
      <c r="P1645">
        <v>37</v>
      </c>
      <c r="Q1645" t="b">
        <v>1</v>
      </c>
      <c r="R1645" t="s">
        <v>8292</v>
      </c>
      <c r="S1645" s="4">
        <f t="shared" si="125"/>
        <v>124.7</v>
      </c>
      <c r="U1645" t="str">
        <f t="shared" si="128"/>
        <v>music</v>
      </c>
      <c r="V1645" t="str">
        <f t="shared" si="129"/>
        <v>pop</v>
      </c>
    </row>
    <row r="1646" spans="1:22" ht="60" x14ac:dyDescent="0.25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v>41235.101388888892</v>
      </c>
      <c r="K1646">
        <v>1348363560</v>
      </c>
      <c r="L1646">
        <f t="shared" si="126"/>
        <v>2012</v>
      </c>
      <c r="M1646" t="str">
        <f t="shared" si="127"/>
        <v>Sep</v>
      </c>
      <c r="N1646" s="13">
        <v>41175.05972222222</v>
      </c>
      <c r="O1646" t="b">
        <v>0</v>
      </c>
      <c r="P1646">
        <v>128</v>
      </c>
      <c r="Q1646" t="b">
        <v>1</v>
      </c>
      <c r="R1646" t="s">
        <v>8292</v>
      </c>
      <c r="S1646" s="4">
        <f t="shared" si="125"/>
        <v>109.5</v>
      </c>
      <c r="U1646" t="str">
        <f t="shared" si="128"/>
        <v>music</v>
      </c>
      <c r="V1646" t="str">
        <f t="shared" si="129"/>
        <v>pop</v>
      </c>
    </row>
    <row r="1647" spans="1:22" ht="45" x14ac:dyDescent="0.25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v>41535.617361111108</v>
      </c>
      <c r="K1647">
        <v>1378306140</v>
      </c>
      <c r="L1647">
        <f t="shared" si="126"/>
        <v>2013</v>
      </c>
      <c r="M1647" t="str">
        <f t="shared" si="127"/>
        <v>Sep</v>
      </c>
      <c r="N1647" s="13">
        <v>41521.617361111108</v>
      </c>
      <c r="O1647" t="b">
        <v>0</v>
      </c>
      <c r="P1647">
        <v>10</v>
      </c>
      <c r="Q1647" t="b">
        <v>1</v>
      </c>
      <c r="R1647" t="s">
        <v>8292</v>
      </c>
      <c r="S1647" s="4">
        <f t="shared" si="125"/>
        <v>110.8</v>
      </c>
      <c r="U1647" t="str">
        <f t="shared" si="128"/>
        <v>music</v>
      </c>
      <c r="V1647" t="str">
        <f t="shared" si="129"/>
        <v>pop</v>
      </c>
    </row>
    <row r="1648" spans="1:22" ht="60" x14ac:dyDescent="0.25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v>41865.757638888892</v>
      </c>
      <c r="K1648">
        <v>1405248503</v>
      </c>
      <c r="L1648">
        <f t="shared" si="126"/>
        <v>2014</v>
      </c>
      <c r="M1648" t="str">
        <f t="shared" si="127"/>
        <v>Jul</v>
      </c>
      <c r="N1648" s="13">
        <v>41833.450266203705</v>
      </c>
      <c r="O1648" t="b">
        <v>0</v>
      </c>
      <c r="P1648">
        <v>83</v>
      </c>
      <c r="Q1648" t="b">
        <v>1</v>
      </c>
      <c r="R1648" t="s">
        <v>8292</v>
      </c>
      <c r="S1648" s="4">
        <f t="shared" si="125"/>
        <v>110.2</v>
      </c>
      <c r="U1648" t="str">
        <f t="shared" si="128"/>
        <v>music</v>
      </c>
      <c r="V1648" t="str">
        <f t="shared" si="129"/>
        <v>pop</v>
      </c>
    </row>
    <row r="1649" spans="1:22" ht="45" x14ac:dyDescent="0.25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v>41069.409456018519</v>
      </c>
      <c r="K1649">
        <v>1336643377</v>
      </c>
      <c r="L1649">
        <f t="shared" si="126"/>
        <v>2012</v>
      </c>
      <c r="M1649" t="str">
        <f t="shared" si="127"/>
        <v>May</v>
      </c>
      <c r="N1649" s="13">
        <v>41039.409456018519</v>
      </c>
      <c r="O1649" t="b">
        <v>0</v>
      </c>
      <c r="P1649">
        <v>46</v>
      </c>
      <c r="Q1649" t="b">
        <v>1</v>
      </c>
      <c r="R1649" t="s">
        <v>8292</v>
      </c>
      <c r="S1649" s="4">
        <f t="shared" si="125"/>
        <v>104.72</v>
      </c>
      <c r="U1649" t="str">
        <f t="shared" si="128"/>
        <v>music</v>
      </c>
      <c r="V1649" t="str">
        <f t="shared" si="129"/>
        <v>pop</v>
      </c>
    </row>
    <row r="1650" spans="1:22" ht="45" x14ac:dyDescent="0.25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v>40622.662986111114</v>
      </c>
      <c r="K1650">
        <v>1298048082</v>
      </c>
      <c r="L1650">
        <f t="shared" si="126"/>
        <v>2011</v>
      </c>
      <c r="M1650" t="str">
        <f t="shared" si="127"/>
        <v>Feb</v>
      </c>
      <c r="N1650" s="13">
        <v>40592.704652777778</v>
      </c>
      <c r="O1650" t="b">
        <v>0</v>
      </c>
      <c r="P1650">
        <v>90</v>
      </c>
      <c r="Q1650" t="b">
        <v>1</v>
      </c>
      <c r="R1650" t="s">
        <v>8292</v>
      </c>
      <c r="S1650" s="4">
        <f t="shared" si="125"/>
        <v>125.26086956521739</v>
      </c>
      <c r="U1650" t="str">
        <f t="shared" si="128"/>
        <v>music</v>
      </c>
      <c r="V1650" t="str">
        <f t="shared" si="129"/>
        <v>pop</v>
      </c>
    </row>
    <row r="1651" spans="1:22" ht="60" x14ac:dyDescent="0.25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v>41782.684664351851</v>
      </c>
      <c r="K1651">
        <v>1396974355</v>
      </c>
      <c r="L1651">
        <f t="shared" si="126"/>
        <v>2014</v>
      </c>
      <c r="M1651" t="str">
        <f t="shared" si="127"/>
        <v>Apr</v>
      </c>
      <c r="N1651" s="13">
        <v>41737.684664351851</v>
      </c>
      <c r="O1651" t="b">
        <v>0</v>
      </c>
      <c r="P1651">
        <v>81</v>
      </c>
      <c r="Q1651" t="b">
        <v>1</v>
      </c>
      <c r="R1651" t="s">
        <v>8292</v>
      </c>
      <c r="S1651" s="4">
        <f t="shared" si="125"/>
        <v>100.58763157894737</v>
      </c>
      <c r="U1651" t="str">
        <f t="shared" si="128"/>
        <v>music</v>
      </c>
      <c r="V1651" t="str">
        <f t="shared" si="129"/>
        <v>pop</v>
      </c>
    </row>
    <row r="1652" spans="1:22" ht="45" x14ac:dyDescent="0.25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v>41556.435613425929</v>
      </c>
      <c r="K1652">
        <v>1378722437</v>
      </c>
      <c r="L1652">
        <f t="shared" si="126"/>
        <v>2013</v>
      </c>
      <c r="M1652" t="str">
        <f t="shared" si="127"/>
        <v>Sep</v>
      </c>
      <c r="N1652" s="13">
        <v>41526.435613425929</v>
      </c>
      <c r="O1652" t="b">
        <v>0</v>
      </c>
      <c r="P1652">
        <v>32</v>
      </c>
      <c r="Q1652" t="b">
        <v>1</v>
      </c>
      <c r="R1652" t="s">
        <v>8292</v>
      </c>
      <c r="S1652" s="4">
        <f t="shared" si="125"/>
        <v>141.55000000000001</v>
      </c>
      <c r="U1652" t="str">
        <f t="shared" si="128"/>
        <v>music</v>
      </c>
      <c r="V1652" t="str">
        <f t="shared" si="129"/>
        <v>pop</v>
      </c>
    </row>
    <row r="1653" spans="1:22" ht="60" x14ac:dyDescent="0.25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v>40659.290972222225</v>
      </c>
      <c r="K1653">
        <v>1300916220</v>
      </c>
      <c r="L1653">
        <f t="shared" si="126"/>
        <v>2011</v>
      </c>
      <c r="M1653" t="str">
        <f t="shared" si="127"/>
        <v>Mar</v>
      </c>
      <c r="N1653" s="13">
        <v>40625.900694444441</v>
      </c>
      <c r="O1653" t="b">
        <v>0</v>
      </c>
      <c r="P1653">
        <v>20</v>
      </c>
      <c r="Q1653" t="b">
        <v>1</v>
      </c>
      <c r="R1653" t="s">
        <v>8292</v>
      </c>
      <c r="S1653" s="4">
        <f t="shared" si="125"/>
        <v>100.75</v>
      </c>
      <c r="U1653" t="str">
        <f t="shared" si="128"/>
        <v>music</v>
      </c>
      <c r="V1653" t="str">
        <f t="shared" si="129"/>
        <v>pop</v>
      </c>
    </row>
    <row r="1654" spans="1:22" ht="60" x14ac:dyDescent="0.25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v>41602.534641203703</v>
      </c>
      <c r="K1654">
        <v>1382701793</v>
      </c>
      <c r="L1654">
        <f t="shared" si="126"/>
        <v>2013</v>
      </c>
      <c r="M1654" t="str">
        <f t="shared" si="127"/>
        <v>Oct</v>
      </c>
      <c r="N1654" s="13">
        <v>41572.492974537039</v>
      </c>
      <c r="O1654" t="b">
        <v>0</v>
      </c>
      <c r="P1654">
        <v>70</v>
      </c>
      <c r="Q1654" t="b">
        <v>1</v>
      </c>
      <c r="R1654" t="s">
        <v>8292</v>
      </c>
      <c r="S1654" s="4">
        <f t="shared" si="125"/>
        <v>100.66666666666667</v>
      </c>
      <c r="U1654" t="str">
        <f t="shared" si="128"/>
        <v>music</v>
      </c>
      <c r="V1654" t="str">
        <f t="shared" si="129"/>
        <v>pop</v>
      </c>
    </row>
    <row r="1655" spans="1:22" ht="45" x14ac:dyDescent="0.25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v>40657.834444444445</v>
      </c>
      <c r="K1655">
        <v>1300996896</v>
      </c>
      <c r="L1655">
        <f t="shared" si="126"/>
        <v>2011</v>
      </c>
      <c r="M1655" t="str">
        <f t="shared" si="127"/>
        <v>Mar</v>
      </c>
      <c r="N1655" s="13">
        <v>40626.834444444445</v>
      </c>
      <c r="O1655" t="b">
        <v>0</v>
      </c>
      <c r="P1655">
        <v>168</v>
      </c>
      <c r="Q1655" t="b">
        <v>1</v>
      </c>
      <c r="R1655" t="s">
        <v>8292</v>
      </c>
      <c r="S1655" s="4">
        <f t="shared" si="125"/>
        <v>174.2304</v>
      </c>
      <c r="U1655" t="str">
        <f t="shared" si="128"/>
        <v>music</v>
      </c>
      <c r="V1655" t="str">
        <f t="shared" si="129"/>
        <v>pop</v>
      </c>
    </row>
    <row r="1656" spans="1:22" ht="60" x14ac:dyDescent="0.25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v>41017.890740740739</v>
      </c>
      <c r="K1656">
        <v>1332192160</v>
      </c>
      <c r="L1656">
        <f t="shared" si="126"/>
        <v>2012</v>
      </c>
      <c r="M1656" t="str">
        <f t="shared" si="127"/>
        <v>Mar</v>
      </c>
      <c r="N1656" s="13">
        <v>40987.890740740739</v>
      </c>
      <c r="O1656" t="b">
        <v>0</v>
      </c>
      <c r="P1656">
        <v>34</v>
      </c>
      <c r="Q1656" t="b">
        <v>1</v>
      </c>
      <c r="R1656" t="s">
        <v>8292</v>
      </c>
      <c r="S1656" s="4">
        <f t="shared" si="125"/>
        <v>119.90909090909091</v>
      </c>
      <c r="U1656" t="str">
        <f t="shared" si="128"/>
        <v>music</v>
      </c>
      <c r="V1656" t="str">
        <f t="shared" si="129"/>
        <v>pop</v>
      </c>
    </row>
    <row r="1657" spans="1:22" ht="45" x14ac:dyDescent="0.25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v>41004.750231481477</v>
      </c>
      <c r="K1657">
        <v>1331060420</v>
      </c>
      <c r="L1657">
        <f t="shared" si="126"/>
        <v>2012</v>
      </c>
      <c r="M1657" t="str">
        <f t="shared" si="127"/>
        <v>Mar</v>
      </c>
      <c r="N1657" s="13">
        <v>40974.791898148149</v>
      </c>
      <c r="O1657" t="b">
        <v>0</v>
      </c>
      <c r="P1657">
        <v>48</v>
      </c>
      <c r="Q1657" t="b">
        <v>1</v>
      </c>
      <c r="R1657" t="s">
        <v>8292</v>
      </c>
      <c r="S1657" s="4">
        <f t="shared" si="125"/>
        <v>142.86666666666667</v>
      </c>
      <c r="U1657" t="str">
        <f t="shared" si="128"/>
        <v>music</v>
      </c>
      <c r="V1657" t="str">
        <f t="shared" si="129"/>
        <v>pop</v>
      </c>
    </row>
    <row r="1658" spans="1:22" ht="60" x14ac:dyDescent="0.25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v>41256.928842592592</v>
      </c>
      <c r="K1658">
        <v>1352845052</v>
      </c>
      <c r="L1658">
        <f t="shared" si="126"/>
        <v>2012</v>
      </c>
      <c r="M1658" t="str">
        <f t="shared" si="127"/>
        <v>Nov</v>
      </c>
      <c r="N1658" s="13">
        <v>41226.928842592592</v>
      </c>
      <c r="O1658" t="b">
        <v>0</v>
      </c>
      <c r="P1658">
        <v>48</v>
      </c>
      <c r="Q1658" t="b">
        <v>1</v>
      </c>
      <c r="R1658" t="s">
        <v>8292</v>
      </c>
      <c r="S1658" s="4">
        <f t="shared" si="125"/>
        <v>100.33493333333334</v>
      </c>
      <c r="U1658" t="str">
        <f t="shared" si="128"/>
        <v>music</v>
      </c>
      <c r="V1658" t="str">
        <f t="shared" si="129"/>
        <v>pop</v>
      </c>
    </row>
    <row r="1659" spans="1:22" ht="60" x14ac:dyDescent="0.25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v>41053.782037037039</v>
      </c>
      <c r="K1659">
        <v>1335293168</v>
      </c>
      <c r="L1659">
        <f t="shared" si="126"/>
        <v>2012</v>
      </c>
      <c r="M1659" t="str">
        <f t="shared" si="127"/>
        <v>Apr</v>
      </c>
      <c r="N1659" s="13">
        <v>41023.782037037039</v>
      </c>
      <c r="O1659" t="b">
        <v>0</v>
      </c>
      <c r="P1659">
        <v>221</v>
      </c>
      <c r="Q1659" t="b">
        <v>1</v>
      </c>
      <c r="R1659" t="s">
        <v>8292</v>
      </c>
      <c r="S1659" s="4">
        <f t="shared" si="125"/>
        <v>104.93380000000001</v>
      </c>
      <c r="U1659" t="str">
        <f t="shared" si="128"/>
        <v>music</v>
      </c>
      <c r="V1659" t="str">
        <f t="shared" si="129"/>
        <v>pop</v>
      </c>
    </row>
    <row r="1660" spans="1:22" ht="60" x14ac:dyDescent="0.25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v>41261.597222222219</v>
      </c>
      <c r="K1660">
        <v>1352524767</v>
      </c>
      <c r="L1660">
        <f t="shared" si="126"/>
        <v>2012</v>
      </c>
      <c r="M1660" t="str">
        <f t="shared" si="127"/>
        <v>Nov</v>
      </c>
      <c r="N1660" s="13">
        <v>41223.22184027778</v>
      </c>
      <c r="O1660" t="b">
        <v>0</v>
      </c>
      <c r="P1660">
        <v>107</v>
      </c>
      <c r="Q1660" t="b">
        <v>1</v>
      </c>
      <c r="R1660" t="s">
        <v>8292</v>
      </c>
      <c r="S1660" s="4">
        <f t="shared" si="125"/>
        <v>132.23333333333332</v>
      </c>
      <c r="U1660" t="str">
        <f t="shared" si="128"/>
        <v>music</v>
      </c>
      <c r="V1660" t="str">
        <f t="shared" si="129"/>
        <v>pop</v>
      </c>
    </row>
    <row r="1661" spans="1:22" ht="60" x14ac:dyDescent="0.25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v>41625.5</v>
      </c>
      <c r="K1661">
        <v>1384811721</v>
      </c>
      <c r="L1661">
        <f t="shared" si="126"/>
        <v>2013</v>
      </c>
      <c r="M1661" t="str">
        <f t="shared" si="127"/>
        <v>Nov</v>
      </c>
      <c r="N1661" s="13">
        <v>41596.913437499999</v>
      </c>
      <c r="O1661" t="b">
        <v>0</v>
      </c>
      <c r="P1661">
        <v>45</v>
      </c>
      <c r="Q1661" t="b">
        <v>1</v>
      </c>
      <c r="R1661" t="s">
        <v>8292</v>
      </c>
      <c r="S1661" s="4">
        <f t="shared" si="125"/>
        <v>112.8</v>
      </c>
      <c r="U1661" t="str">
        <f t="shared" si="128"/>
        <v>music</v>
      </c>
      <c r="V1661" t="str">
        <f t="shared" si="129"/>
        <v>pop</v>
      </c>
    </row>
    <row r="1662" spans="1:22" ht="60" x14ac:dyDescent="0.25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v>42490.915972222225</v>
      </c>
      <c r="K1662">
        <v>1459355950</v>
      </c>
      <c r="L1662">
        <f t="shared" si="126"/>
        <v>2016</v>
      </c>
      <c r="M1662" t="str">
        <f t="shared" si="127"/>
        <v>Mar</v>
      </c>
      <c r="N1662" s="13">
        <v>42459.693865740745</v>
      </c>
      <c r="O1662" t="b">
        <v>0</v>
      </c>
      <c r="P1662">
        <v>36</v>
      </c>
      <c r="Q1662" t="b">
        <v>1</v>
      </c>
      <c r="R1662" t="s">
        <v>8292</v>
      </c>
      <c r="S1662" s="4">
        <f t="shared" si="125"/>
        <v>1253.75</v>
      </c>
      <c r="U1662" t="str">
        <f t="shared" si="128"/>
        <v>music</v>
      </c>
      <c r="V1662" t="str">
        <f t="shared" si="129"/>
        <v>pop</v>
      </c>
    </row>
    <row r="1663" spans="1:22" ht="75" x14ac:dyDescent="0.25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v>42386.875</v>
      </c>
      <c r="K1663">
        <v>1449359831</v>
      </c>
      <c r="L1663">
        <f t="shared" si="126"/>
        <v>2015</v>
      </c>
      <c r="M1663" t="str">
        <f t="shared" si="127"/>
        <v>Dec</v>
      </c>
      <c r="N1663" s="13">
        <v>42343.998043981483</v>
      </c>
      <c r="O1663" t="b">
        <v>0</v>
      </c>
      <c r="P1663">
        <v>101</v>
      </c>
      <c r="Q1663" t="b">
        <v>1</v>
      </c>
      <c r="R1663" t="s">
        <v>8292</v>
      </c>
      <c r="S1663" s="4">
        <f t="shared" si="125"/>
        <v>102.50632911392405</v>
      </c>
      <c r="U1663" t="str">
        <f t="shared" si="128"/>
        <v>music</v>
      </c>
      <c r="V1663" t="str">
        <f t="shared" si="129"/>
        <v>pop</v>
      </c>
    </row>
    <row r="1664" spans="1:22" ht="60" x14ac:dyDescent="0.25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v>40908.239999999998</v>
      </c>
      <c r="K1664">
        <v>1320122736</v>
      </c>
      <c r="L1664">
        <f t="shared" si="126"/>
        <v>2011</v>
      </c>
      <c r="M1664" t="str">
        <f t="shared" si="127"/>
        <v>Nov</v>
      </c>
      <c r="N1664" s="13">
        <v>40848.198333333334</v>
      </c>
      <c r="O1664" t="b">
        <v>0</v>
      </c>
      <c r="P1664">
        <v>62</v>
      </c>
      <c r="Q1664" t="b">
        <v>1</v>
      </c>
      <c r="R1664" t="s">
        <v>8292</v>
      </c>
      <c r="S1664" s="4">
        <f t="shared" si="125"/>
        <v>102.6375</v>
      </c>
      <c r="U1664" t="str">
        <f t="shared" si="128"/>
        <v>music</v>
      </c>
      <c r="V1664" t="str">
        <f t="shared" si="129"/>
        <v>pop</v>
      </c>
    </row>
    <row r="1665" spans="1:22" ht="45" x14ac:dyDescent="0.25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v>42036.02207175926</v>
      </c>
      <c r="K1665">
        <v>1420158707</v>
      </c>
      <c r="L1665">
        <f t="shared" si="126"/>
        <v>2015</v>
      </c>
      <c r="M1665" t="str">
        <f t="shared" si="127"/>
        <v>Jan</v>
      </c>
      <c r="N1665" s="13">
        <v>42006.02207175926</v>
      </c>
      <c r="O1665" t="b">
        <v>0</v>
      </c>
      <c r="P1665">
        <v>32</v>
      </c>
      <c r="Q1665" t="b">
        <v>1</v>
      </c>
      <c r="R1665" t="s">
        <v>8292</v>
      </c>
      <c r="S1665" s="4">
        <f t="shared" si="125"/>
        <v>108</v>
      </c>
      <c r="U1665" t="str">
        <f t="shared" si="128"/>
        <v>music</v>
      </c>
      <c r="V1665" t="str">
        <f t="shared" si="129"/>
        <v>pop</v>
      </c>
    </row>
    <row r="1666" spans="1:22" ht="45" x14ac:dyDescent="0.25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v>40984.165972222225</v>
      </c>
      <c r="K1666">
        <v>1328033818</v>
      </c>
      <c r="L1666">
        <f t="shared" si="126"/>
        <v>2012</v>
      </c>
      <c r="M1666" t="str">
        <f t="shared" si="127"/>
        <v>Jan</v>
      </c>
      <c r="N1666" s="13">
        <v>40939.761782407404</v>
      </c>
      <c r="O1666" t="b">
        <v>0</v>
      </c>
      <c r="P1666">
        <v>89</v>
      </c>
      <c r="Q1666" t="b">
        <v>1</v>
      </c>
      <c r="R1666" t="s">
        <v>8292</v>
      </c>
      <c r="S1666" s="4">
        <f t="shared" ref="S1666:S1729" si="130">E1666*100/D1666</f>
        <v>122.4088</v>
      </c>
      <c r="U1666" t="str">
        <f t="shared" si="128"/>
        <v>music</v>
      </c>
      <c r="V1666" t="str">
        <f t="shared" si="129"/>
        <v>pop</v>
      </c>
    </row>
    <row r="1667" spans="1:22" ht="60" x14ac:dyDescent="0.25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v>40596.125</v>
      </c>
      <c r="K1667">
        <v>1295624113</v>
      </c>
      <c r="L1667">
        <f t="shared" ref="L1667:L1730" si="131">YEAR(N1667)</f>
        <v>2011</v>
      </c>
      <c r="M1667" t="str">
        <f t="shared" ref="M1667:M1730" si="132">TEXT(N1667, "MMM")</f>
        <v>Jan</v>
      </c>
      <c r="N1667" s="13">
        <v>40564.649456018517</v>
      </c>
      <c r="O1667" t="b">
        <v>0</v>
      </c>
      <c r="P1667">
        <v>93</v>
      </c>
      <c r="Q1667" t="b">
        <v>1</v>
      </c>
      <c r="R1667" t="s">
        <v>8292</v>
      </c>
      <c r="S1667" s="4">
        <f t="shared" si="130"/>
        <v>119.45714285714286</v>
      </c>
      <c r="U1667" t="str">
        <f t="shared" ref="U1667:U1730" si="133">LEFT(R1667, SEARCH("/",R1667,1)-1)</f>
        <v>music</v>
      </c>
      <c r="V1667" t="str">
        <f t="shared" ref="V1667:V1730" si="134">RIGHT(R1667,LEN(R1667)-SEARCH("/",R1667,SEARCH("/",R1667,1)))</f>
        <v>pop</v>
      </c>
    </row>
    <row r="1668" spans="1:22" ht="45" x14ac:dyDescent="0.25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v>41361.211493055554</v>
      </c>
      <c r="K1668">
        <v>1361858673</v>
      </c>
      <c r="L1668">
        <f t="shared" si="131"/>
        <v>2013</v>
      </c>
      <c r="M1668" t="str">
        <f t="shared" si="132"/>
        <v>Feb</v>
      </c>
      <c r="N1668" s="13">
        <v>41331.253159722226</v>
      </c>
      <c r="O1668" t="b">
        <v>0</v>
      </c>
      <c r="P1668">
        <v>98</v>
      </c>
      <c r="Q1668" t="b">
        <v>1</v>
      </c>
      <c r="R1668" t="s">
        <v>8292</v>
      </c>
      <c r="S1668" s="4">
        <f t="shared" si="130"/>
        <v>160.88</v>
      </c>
      <c r="U1668" t="str">
        <f t="shared" si="133"/>
        <v>music</v>
      </c>
      <c r="V1668" t="str">
        <f t="shared" si="134"/>
        <v>pop</v>
      </c>
    </row>
    <row r="1669" spans="1:22" ht="45" x14ac:dyDescent="0.25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v>41709.290972222225</v>
      </c>
      <c r="K1669">
        <v>1392169298</v>
      </c>
      <c r="L1669">
        <f t="shared" si="131"/>
        <v>2014</v>
      </c>
      <c r="M1669" t="str">
        <f t="shared" si="132"/>
        <v>Feb</v>
      </c>
      <c r="N1669" s="13">
        <v>41682.0705787037</v>
      </c>
      <c r="O1669" t="b">
        <v>0</v>
      </c>
      <c r="P1669">
        <v>82</v>
      </c>
      <c r="Q1669" t="b">
        <v>1</v>
      </c>
      <c r="R1669" t="s">
        <v>8292</v>
      </c>
      <c r="S1669" s="4">
        <f t="shared" si="130"/>
        <v>126.85294117647059</v>
      </c>
      <c r="U1669" t="str">
        <f t="shared" si="133"/>
        <v>music</v>
      </c>
      <c r="V1669" t="str">
        <f t="shared" si="134"/>
        <v>pop</v>
      </c>
    </row>
    <row r="1670" spans="1:22" ht="60" x14ac:dyDescent="0.25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v>40875.191423611112</v>
      </c>
      <c r="K1670">
        <v>1319859339</v>
      </c>
      <c r="L1670">
        <f t="shared" si="131"/>
        <v>2011</v>
      </c>
      <c r="M1670" t="str">
        <f t="shared" si="132"/>
        <v>Oct</v>
      </c>
      <c r="N1670" s="13">
        <v>40845.14975694444</v>
      </c>
      <c r="O1670" t="b">
        <v>0</v>
      </c>
      <c r="P1670">
        <v>116</v>
      </c>
      <c r="Q1670" t="b">
        <v>1</v>
      </c>
      <c r="R1670" t="s">
        <v>8292</v>
      </c>
      <c r="S1670" s="4">
        <f t="shared" si="130"/>
        <v>102.6375</v>
      </c>
      <c r="U1670" t="str">
        <f t="shared" si="133"/>
        <v>music</v>
      </c>
      <c r="V1670" t="str">
        <f t="shared" si="134"/>
        <v>pop</v>
      </c>
    </row>
    <row r="1671" spans="1:22" ht="60" x14ac:dyDescent="0.25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v>42521.885138888887</v>
      </c>
      <c r="K1671">
        <v>1459545276</v>
      </c>
      <c r="L1671">
        <f t="shared" si="131"/>
        <v>2016</v>
      </c>
      <c r="M1671" t="str">
        <f t="shared" si="132"/>
        <v>Apr</v>
      </c>
      <c r="N1671" s="13">
        <v>42461.885138888887</v>
      </c>
      <c r="O1671" t="b">
        <v>0</v>
      </c>
      <c r="P1671">
        <v>52</v>
      </c>
      <c r="Q1671" t="b">
        <v>1</v>
      </c>
      <c r="R1671" t="s">
        <v>8292</v>
      </c>
      <c r="S1671" s="4">
        <f t="shared" si="130"/>
        <v>139.75</v>
      </c>
      <c r="U1671" t="str">
        <f t="shared" si="133"/>
        <v>music</v>
      </c>
      <c r="V1671" t="str">
        <f t="shared" si="134"/>
        <v>pop</v>
      </c>
    </row>
    <row r="1672" spans="1:22" ht="60" x14ac:dyDescent="0.25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v>40364.166666666664</v>
      </c>
      <c r="K1672">
        <v>1273961999</v>
      </c>
      <c r="L1672">
        <f t="shared" si="131"/>
        <v>2010</v>
      </c>
      <c r="M1672" t="str">
        <f t="shared" si="132"/>
        <v>May</v>
      </c>
      <c r="N1672" s="13">
        <v>40313.930543981485</v>
      </c>
      <c r="O1672" t="b">
        <v>0</v>
      </c>
      <c r="P1672">
        <v>23</v>
      </c>
      <c r="Q1672" t="b">
        <v>1</v>
      </c>
      <c r="R1672" t="s">
        <v>8292</v>
      </c>
      <c r="S1672" s="4">
        <f t="shared" si="130"/>
        <v>102.6</v>
      </c>
      <c r="U1672" t="str">
        <f t="shared" si="133"/>
        <v>music</v>
      </c>
      <c r="V1672" t="str">
        <f t="shared" si="134"/>
        <v>pop</v>
      </c>
    </row>
    <row r="1673" spans="1:22" ht="30" x14ac:dyDescent="0.25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v>42583.54414351852</v>
      </c>
      <c r="K1673">
        <v>1467464614</v>
      </c>
      <c r="L1673">
        <f t="shared" si="131"/>
        <v>2016</v>
      </c>
      <c r="M1673" t="str">
        <f t="shared" si="132"/>
        <v>Jul</v>
      </c>
      <c r="N1673" s="13">
        <v>42553.54414351852</v>
      </c>
      <c r="O1673" t="b">
        <v>0</v>
      </c>
      <c r="P1673">
        <v>77</v>
      </c>
      <c r="Q1673" t="b">
        <v>1</v>
      </c>
      <c r="R1673" t="s">
        <v>8292</v>
      </c>
      <c r="S1673" s="4">
        <f t="shared" si="130"/>
        <v>100.6735</v>
      </c>
      <c r="U1673" t="str">
        <f t="shared" si="133"/>
        <v>music</v>
      </c>
      <c r="V1673" t="str">
        <f t="shared" si="134"/>
        <v>pop</v>
      </c>
    </row>
    <row r="1674" spans="1:22" ht="45" x14ac:dyDescent="0.25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v>41064.656597222223</v>
      </c>
      <c r="K1674">
        <v>1336232730</v>
      </c>
      <c r="L1674">
        <f t="shared" si="131"/>
        <v>2012</v>
      </c>
      <c r="M1674" t="str">
        <f t="shared" si="132"/>
        <v>May</v>
      </c>
      <c r="N1674" s="13">
        <v>41034.656597222223</v>
      </c>
      <c r="O1674" t="b">
        <v>0</v>
      </c>
      <c r="P1674">
        <v>49</v>
      </c>
      <c r="Q1674" t="b">
        <v>1</v>
      </c>
      <c r="R1674" t="s">
        <v>8292</v>
      </c>
      <c r="S1674" s="4">
        <f t="shared" si="130"/>
        <v>112.94117647058823</v>
      </c>
      <c r="U1674" t="str">
        <f t="shared" si="133"/>
        <v>music</v>
      </c>
      <c r="V1674" t="str">
        <f t="shared" si="134"/>
        <v>pop</v>
      </c>
    </row>
    <row r="1675" spans="1:22" ht="45" x14ac:dyDescent="0.25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v>42069.878379629634</v>
      </c>
      <c r="K1675">
        <v>1423083892</v>
      </c>
      <c r="L1675">
        <f t="shared" si="131"/>
        <v>2015</v>
      </c>
      <c r="M1675" t="str">
        <f t="shared" si="132"/>
        <v>Feb</v>
      </c>
      <c r="N1675" s="13">
        <v>42039.878379629634</v>
      </c>
      <c r="O1675" t="b">
        <v>0</v>
      </c>
      <c r="P1675">
        <v>59</v>
      </c>
      <c r="Q1675" t="b">
        <v>1</v>
      </c>
      <c r="R1675" t="s">
        <v>8292</v>
      </c>
      <c r="S1675" s="4">
        <f t="shared" si="130"/>
        <v>128.0952380952381</v>
      </c>
      <c r="U1675" t="str">
        <f t="shared" si="133"/>
        <v>music</v>
      </c>
      <c r="V1675" t="str">
        <f t="shared" si="134"/>
        <v>pop</v>
      </c>
    </row>
    <row r="1676" spans="1:22" ht="60" x14ac:dyDescent="0.25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v>42600.290972222225</v>
      </c>
      <c r="K1676">
        <v>1468852306</v>
      </c>
      <c r="L1676">
        <f t="shared" si="131"/>
        <v>2016</v>
      </c>
      <c r="M1676" t="str">
        <f t="shared" si="132"/>
        <v>Jul</v>
      </c>
      <c r="N1676" s="13">
        <v>42569.605393518519</v>
      </c>
      <c r="O1676" t="b">
        <v>0</v>
      </c>
      <c r="P1676">
        <v>113</v>
      </c>
      <c r="Q1676" t="b">
        <v>1</v>
      </c>
      <c r="R1676" t="s">
        <v>8292</v>
      </c>
      <c r="S1676" s="4">
        <f t="shared" si="130"/>
        <v>201.7</v>
      </c>
      <c r="U1676" t="str">
        <f t="shared" si="133"/>
        <v>music</v>
      </c>
      <c r="V1676" t="str">
        <f t="shared" si="134"/>
        <v>pop</v>
      </c>
    </row>
    <row r="1677" spans="1:22" ht="30" x14ac:dyDescent="0.25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v>40832.918749999997</v>
      </c>
      <c r="K1677">
        <v>1316194540</v>
      </c>
      <c r="L1677">
        <f t="shared" si="131"/>
        <v>2011</v>
      </c>
      <c r="M1677" t="str">
        <f t="shared" si="132"/>
        <v>Sep</v>
      </c>
      <c r="N1677" s="13">
        <v>40802.733101851853</v>
      </c>
      <c r="O1677" t="b">
        <v>0</v>
      </c>
      <c r="P1677">
        <v>34</v>
      </c>
      <c r="Q1677" t="b">
        <v>1</v>
      </c>
      <c r="R1677" t="s">
        <v>8292</v>
      </c>
      <c r="S1677" s="4">
        <f t="shared" si="130"/>
        <v>137.416</v>
      </c>
      <c r="U1677" t="str">
        <f t="shared" si="133"/>
        <v>music</v>
      </c>
      <c r="V1677" t="str">
        <f t="shared" si="134"/>
        <v>pop</v>
      </c>
    </row>
    <row r="1678" spans="1:22" ht="45" x14ac:dyDescent="0.25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v>41020.165972222225</v>
      </c>
      <c r="K1678">
        <v>1330968347</v>
      </c>
      <c r="L1678">
        <f t="shared" si="131"/>
        <v>2012</v>
      </c>
      <c r="M1678" t="str">
        <f t="shared" si="132"/>
        <v>Mar</v>
      </c>
      <c r="N1678" s="13">
        <v>40973.72623842593</v>
      </c>
      <c r="O1678" t="b">
        <v>0</v>
      </c>
      <c r="P1678">
        <v>42</v>
      </c>
      <c r="Q1678" t="b">
        <v>1</v>
      </c>
      <c r="R1678" t="s">
        <v>8292</v>
      </c>
      <c r="S1678" s="4">
        <f t="shared" si="130"/>
        <v>115.33333333333333</v>
      </c>
      <c r="U1678" t="str">
        <f t="shared" si="133"/>
        <v>music</v>
      </c>
      <c r="V1678" t="str">
        <f t="shared" si="134"/>
        <v>pop</v>
      </c>
    </row>
    <row r="1679" spans="1:22" ht="45" x14ac:dyDescent="0.25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v>42476.249305555553</v>
      </c>
      <c r="K1679">
        <v>1455615976</v>
      </c>
      <c r="L1679">
        <f t="shared" si="131"/>
        <v>2016</v>
      </c>
      <c r="M1679" t="str">
        <f t="shared" si="132"/>
        <v>Feb</v>
      </c>
      <c r="N1679" s="13">
        <v>42416.407129629632</v>
      </c>
      <c r="O1679" t="b">
        <v>0</v>
      </c>
      <c r="P1679">
        <v>42</v>
      </c>
      <c r="Q1679" t="b">
        <v>1</v>
      </c>
      <c r="R1679" t="s">
        <v>8292</v>
      </c>
      <c r="S1679" s="4">
        <f t="shared" si="130"/>
        <v>111.66666666666667</v>
      </c>
      <c r="U1679" t="str">
        <f t="shared" si="133"/>
        <v>music</v>
      </c>
      <c r="V1679" t="str">
        <f t="shared" si="134"/>
        <v>pop</v>
      </c>
    </row>
    <row r="1680" spans="1:22" ht="45" x14ac:dyDescent="0.25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v>41676.854988425926</v>
      </c>
      <c r="K1680">
        <v>1390509071</v>
      </c>
      <c r="L1680">
        <f t="shared" si="131"/>
        <v>2014</v>
      </c>
      <c r="M1680" t="str">
        <f t="shared" si="132"/>
        <v>Jan</v>
      </c>
      <c r="N1680" s="13">
        <v>41662.854988425926</v>
      </c>
      <c r="O1680" t="b">
        <v>0</v>
      </c>
      <c r="P1680">
        <v>49</v>
      </c>
      <c r="Q1680" t="b">
        <v>1</v>
      </c>
      <c r="R1680" t="s">
        <v>8292</v>
      </c>
      <c r="S1680" s="4">
        <f t="shared" si="130"/>
        <v>118.4</v>
      </c>
      <c r="U1680" t="str">
        <f t="shared" si="133"/>
        <v>music</v>
      </c>
      <c r="V1680" t="str">
        <f t="shared" si="134"/>
        <v>pop</v>
      </c>
    </row>
    <row r="1681" spans="1:22" ht="60" x14ac:dyDescent="0.25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v>40746.068807870368</v>
      </c>
      <c r="K1681">
        <v>1309311545</v>
      </c>
      <c r="L1681">
        <f t="shared" si="131"/>
        <v>2011</v>
      </c>
      <c r="M1681" t="str">
        <f t="shared" si="132"/>
        <v>Jun</v>
      </c>
      <c r="N1681" s="13">
        <v>40723.068807870368</v>
      </c>
      <c r="O1681" t="b">
        <v>0</v>
      </c>
      <c r="P1681">
        <v>56</v>
      </c>
      <c r="Q1681" t="b">
        <v>1</v>
      </c>
      <c r="R1681" t="s">
        <v>8292</v>
      </c>
      <c r="S1681" s="4">
        <f t="shared" si="130"/>
        <v>175</v>
      </c>
      <c r="U1681" t="str">
        <f t="shared" si="133"/>
        <v>music</v>
      </c>
      <c r="V1681" t="str">
        <f t="shared" si="134"/>
        <v>pop</v>
      </c>
    </row>
    <row r="1682" spans="1:22" ht="30" x14ac:dyDescent="0.25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v>41832.757719907408</v>
      </c>
      <c r="K1682">
        <v>1402596667</v>
      </c>
      <c r="L1682">
        <f t="shared" si="131"/>
        <v>2014</v>
      </c>
      <c r="M1682" t="str">
        <f t="shared" si="132"/>
        <v>Jun</v>
      </c>
      <c r="N1682" s="13">
        <v>41802.757719907408</v>
      </c>
      <c r="O1682" t="b">
        <v>0</v>
      </c>
      <c r="P1682">
        <v>25</v>
      </c>
      <c r="Q1682" t="b">
        <v>1</v>
      </c>
      <c r="R1682" t="s">
        <v>8292</v>
      </c>
      <c r="S1682" s="4">
        <f t="shared" si="130"/>
        <v>117.5</v>
      </c>
      <c r="U1682" t="str">
        <f t="shared" si="133"/>
        <v>music</v>
      </c>
      <c r="V1682" t="str">
        <f t="shared" si="134"/>
        <v>pop</v>
      </c>
    </row>
    <row r="1683" spans="1:22" ht="60" x14ac:dyDescent="0.25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v>42823.083333333328</v>
      </c>
      <c r="K1683">
        <v>1486522484</v>
      </c>
      <c r="L1683">
        <f t="shared" si="131"/>
        <v>2017</v>
      </c>
      <c r="M1683" t="str">
        <f t="shared" si="132"/>
        <v>Feb</v>
      </c>
      <c r="N1683" s="13">
        <v>42774.121342592596</v>
      </c>
      <c r="O1683" t="b">
        <v>0</v>
      </c>
      <c r="P1683">
        <v>884</v>
      </c>
      <c r="Q1683" t="b">
        <v>0</v>
      </c>
      <c r="R1683" t="s">
        <v>8293</v>
      </c>
      <c r="S1683" s="4">
        <f t="shared" si="130"/>
        <v>101.42212307692307</v>
      </c>
      <c r="U1683" t="str">
        <f t="shared" si="133"/>
        <v>music</v>
      </c>
      <c r="V1683" t="str">
        <f t="shared" si="134"/>
        <v>faith</v>
      </c>
    </row>
    <row r="1684" spans="1:22" ht="45" x14ac:dyDescent="0.25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v>42839.171990740739</v>
      </c>
      <c r="K1684">
        <v>1486962460</v>
      </c>
      <c r="L1684">
        <f t="shared" si="131"/>
        <v>2017</v>
      </c>
      <c r="M1684" t="str">
        <f t="shared" si="132"/>
        <v>Feb</v>
      </c>
      <c r="N1684" s="13">
        <v>42779.21365740741</v>
      </c>
      <c r="O1684" t="b">
        <v>0</v>
      </c>
      <c r="P1684">
        <v>0</v>
      </c>
      <c r="Q1684" t="b">
        <v>0</v>
      </c>
      <c r="R1684" t="s">
        <v>8293</v>
      </c>
      <c r="S1684" s="4">
        <f t="shared" si="130"/>
        <v>0</v>
      </c>
      <c r="U1684" t="str">
        <f t="shared" si="133"/>
        <v>music</v>
      </c>
      <c r="V1684" t="str">
        <f t="shared" si="134"/>
        <v>faith</v>
      </c>
    </row>
    <row r="1685" spans="1:22" ht="45" x14ac:dyDescent="0.25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v>42832.781689814816</v>
      </c>
      <c r="K1685">
        <v>1489517138</v>
      </c>
      <c r="L1685">
        <f t="shared" si="131"/>
        <v>2017</v>
      </c>
      <c r="M1685" t="str">
        <f t="shared" si="132"/>
        <v>Mar</v>
      </c>
      <c r="N1685" s="13">
        <v>42808.781689814816</v>
      </c>
      <c r="O1685" t="b">
        <v>0</v>
      </c>
      <c r="P1685">
        <v>10</v>
      </c>
      <c r="Q1685" t="b">
        <v>0</v>
      </c>
      <c r="R1685" t="s">
        <v>8293</v>
      </c>
      <c r="S1685" s="4">
        <f t="shared" si="130"/>
        <v>21.714285714285715</v>
      </c>
      <c r="U1685" t="str">
        <f t="shared" si="133"/>
        <v>music</v>
      </c>
      <c r="V1685" t="str">
        <f t="shared" si="134"/>
        <v>faith</v>
      </c>
    </row>
    <row r="1686" spans="1:22" ht="30" x14ac:dyDescent="0.25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v>42811.773622685185</v>
      </c>
      <c r="K1686">
        <v>1487360041</v>
      </c>
      <c r="L1686">
        <f t="shared" si="131"/>
        <v>2017</v>
      </c>
      <c r="M1686" t="str">
        <f t="shared" si="132"/>
        <v>Feb</v>
      </c>
      <c r="N1686" s="13">
        <v>42783.815289351856</v>
      </c>
      <c r="O1686" t="b">
        <v>0</v>
      </c>
      <c r="P1686">
        <v>101</v>
      </c>
      <c r="Q1686" t="b">
        <v>0</v>
      </c>
      <c r="R1686" t="s">
        <v>8293</v>
      </c>
      <c r="S1686" s="4">
        <f t="shared" si="130"/>
        <v>109.125</v>
      </c>
      <c r="U1686" t="str">
        <f t="shared" si="133"/>
        <v>music</v>
      </c>
      <c r="V1686" t="str">
        <f t="shared" si="134"/>
        <v>faith</v>
      </c>
    </row>
    <row r="1687" spans="1:22" ht="60" x14ac:dyDescent="0.25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v>42818.208599537036</v>
      </c>
      <c r="K1687">
        <v>1487743223</v>
      </c>
      <c r="L1687">
        <f t="shared" si="131"/>
        <v>2017</v>
      </c>
      <c r="M1687" t="str">
        <f t="shared" si="132"/>
        <v>Feb</v>
      </c>
      <c r="N1687" s="13">
        <v>42788.2502662037</v>
      </c>
      <c r="O1687" t="b">
        <v>0</v>
      </c>
      <c r="P1687">
        <v>15</v>
      </c>
      <c r="Q1687" t="b">
        <v>0</v>
      </c>
      <c r="R1687" t="s">
        <v>8293</v>
      </c>
      <c r="S1687" s="4">
        <f t="shared" si="130"/>
        <v>102.85714285714286</v>
      </c>
      <c r="U1687" t="str">
        <f t="shared" si="133"/>
        <v>music</v>
      </c>
      <c r="V1687" t="str">
        <f t="shared" si="134"/>
        <v>faith</v>
      </c>
    </row>
    <row r="1688" spans="1:22" ht="60" x14ac:dyDescent="0.25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v>42852.802303240736</v>
      </c>
      <c r="K1688">
        <v>1488140119</v>
      </c>
      <c r="L1688">
        <f t="shared" si="131"/>
        <v>2017</v>
      </c>
      <c r="M1688" t="str">
        <f t="shared" si="132"/>
        <v>Feb</v>
      </c>
      <c r="N1688" s="13">
        <v>42792.843969907408</v>
      </c>
      <c r="O1688" t="b">
        <v>0</v>
      </c>
      <c r="P1688">
        <v>1</v>
      </c>
      <c r="Q1688" t="b">
        <v>0</v>
      </c>
      <c r="R1688" t="s">
        <v>8293</v>
      </c>
      <c r="S1688" s="4">
        <f t="shared" si="130"/>
        <v>0.36</v>
      </c>
      <c r="U1688" t="str">
        <f t="shared" si="133"/>
        <v>music</v>
      </c>
      <c r="V1688" t="str">
        <f t="shared" si="134"/>
        <v>faith</v>
      </c>
    </row>
    <row r="1689" spans="1:22" ht="60" x14ac:dyDescent="0.25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v>42835.84375</v>
      </c>
      <c r="K1689">
        <v>1488935245</v>
      </c>
      <c r="L1689">
        <f t="shared" si="131"/>
        <v>2017</v>
      </c>
      <c r="M1689" t="str">
        <f t="shared" si="132"/>
        <v>Mar</v>
      </c>
      <c r="N1689" s="13">
        <v>42802.046817129631</v>
      </c>
      <c r="O1689" t="b">
        <v>0</v>
      </c>
      <c r="P1689">
        <v>39</v>
      </c>
      <c r="Q1689" t="b">
        <v>0</v>
      </c>
      <c r="R1689" t="s">
        <v>8293</v>
      </c>
      <c r="S1689" s="4">
        <f t="shared" si="130"/>
        <v>31.25</v>
      </c>
      <c r="U1689" t="str">
        <f t="shared" si="133"/>
        <v>music</v>
      </c>
      <c r="V1689" t="str">
        <f t="shared" si="134"/>
        <v>faith</v>
      </c>
    </row>
    <row r="1690" spans="1:22" ht="60" x14ac:dyDescent="0.25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v>42834.492986111116</v>
      </c>
      <c r="K1690">
        <v>1489150194</v>
      </c>
      <c r="L1690">
        <f t="shared" si="131"/>
        <v>2017</v>
      </c>
      <c r="M1690" t="str">
        <f t="shared" si="132"/>
        <v>Mar</v>
      </c>
      <c r="N1690" s="13">
        <v>42804.534652777773</v>
      </c>
      <c r="O1690" t="b">
        <v>0</v>
      </c>
      <c r="P1690">
        <v>7</v>
      </c>
      <c r="Q1690" t="b">
        <v>0</v>
      </c>
      <c r="R1690" t="s">
        <v>8293</v>
      </c>
      <c r="S1690" s="4">
        <f t="shared" si="130"/>
        <v>44.3</v>
      </c>
      <c r="U1690" t="str">
        <f t="shared" si="133"/>
        <v>music</v>
      </c>
      <c r="V1690" t="str">
        <f t="shared" si="134"/>
        <v>faith</v>
      </c>
    </row>
    <row r="1691" spans="1:22" ht="30" x14ac:dyDescent="0.25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v>42810.900810185187</v>
      </c>
      <c r="K1691">
        <v>1487111830</v>
      </c>
      <c r="L1691">
        <f t="shared" si="131"/>
        <v>2017</v>
      </c>
      <c r="M1691" t="str">
        <f t="shared" si="132"/>
        <v>Feb</v>
      </c>
      <c r="N1691" s="13">
        <v>42780.942476851851</v>
      </c>
      <c r="O1691" t="b">
        <v>0</v>
      </c>
      <c r="P1691">
        <v>14</v>
      </c>
      <c r="Q1691" t="b">
        <v>0</v>
      </c>
      <c r="R1691" t="s">
        <v>8293</v>
      </c>
      <c r="S1691" s="4">
        <f t="shared" si="130"/>
        <v>100</v>
      </c>
      <c r="U1691" t="str">
        <f t="shared" si="133"/>
        <v>music</v>
      </c>
      <c r="V1691" t="str">
        <f t="shared" si="134"/>
        <v>faith</v>
      </c>
    </row>
    <row r="1692" spans="1:22" ht="45" x14ac:dyDescent="0.25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v>42831.389374999999</v>
      </c>
      <c r="K1692">
        <v>1488882042</v>
      </c>
      <c r="L1692">
        <f t="shared" si="131"/>
        <v>2017</v>
      </c>
      <c r="M1692" t="str">
        <f t="shared" si="132"/>
        <v>Mar</v>
      </c>
      <c r="N1692" s="13">
        <v>42801.43104166667</v>
      </c>
      <c r="O1692" t="b">
        <v>0</v>
      </c>
      <c r="P1692">
        <v>11</v>
      </c>
      <c r="Q1692" t="b">
        <v>0</v>
      </c>
      <c r="R1692" t="s">
        <v>8293</v>
      </c>
      <c r="S1692" s="4">
        <f t="shared" si="130"/>
        <v>25.4</v>
      </c>
      <c r="U1692" t="str">
        <f t="shared" si="133"/>
        <v>music</v>
      </c>
      <c r="V1692" t="str">
        <f t="shared" si="134"/>
        <v>faith</v>
      </c>
    </row>
    <row r="1693" spans="1:22" ht="60" x14ac:dyDescent="0.25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v>42828.041666666672</v>
      </c>
      <c r="K1693">
        <v>1488387008</v>
      </c>
      <c r="L1693">
        <f t="shared" si="131"/>
        <v>2017</v>
      </c>
      <c r="M1693" t="str">
        <f t="shared" si="132"/>
        <v>Mar</v>
      </c>
      <c r="N1693" s="13">
        <v>42795.701481481476</v>
      </c>
      <c r="O1693" t="b">
        <v>0</v>
      </c>
      <c r="P1693">
        <v>38</v>
      </c>
      <c r="Q1693" t="b">
        <v>0</v>
      </c>
      <c r="R1693" t="s">
        <v>8293</v>
      </c>
      <c r="S1693" s="4">
        <f t="shared" si="130"/>
        <v>33.473333333333336</v>
      </c>
      <c r="U1693" t="str">
        <f t="shared" si="133"/>
        <v>music</v>
      </c>
      <c r="V1693" t="str">
        <f t="shared" si="134"/>
        <v>faith</v>
      </c>
    </row>
    <row r="1694" spans="1:22" ht="45" x14ac:dyDescent="0.25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v>42820.999305555553</v>
      </c>
      <c r="K1694">
        <v>1487734667</v>
      </c>
      <c r="L1694">
        <f t="shared" si="131"/>
        <v>2017</v>
      </c>
      <c r="M1694" t="str">
        <f t="shared" si="132"/>
        <v>Feb</v>
      </c>
      <c r="N1694" s="13">
        <v>42788.151238425926</v>
      </c>
      <c r="O1694" t="b">
        <v>0</v>
      </c>
      <c r="P1694">
        <v>15</v>
      </c>
      <c r="Q1694" t="b">
        <v>0</v>
      </c>
      <c r="R1694" t="s">
        <v>8293</v>
      </c>
      <c r="S1694" s="4">
        <f t="shared" si="130"/>
        <v>47.8</v>
      </c>
      <c r="U1694" t="str">
        <f t="shared" si="133"/>
        <v>music</v>
      </c>
      <c r="V1694" t="str">
        <f t="shared" si="134"/>
        <v>faith</v>
      </c>
    </row>
    <row r="1695" spans="1:22" ht="60" x14ac:dyDescent="0.25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v>42834.833333333328</v>
      </c>
      <c r="K1695">
        <v>1489097112</v>
      </c>
      <c r="L1695">
        <f t="shared" si="131"/>
        <v>2017</v>
      </c>
      <c r="M1695" t="str">
        <f t="shared" si="132"/>
        <v>Mar</v>
      </c>
      <c r="N1695" s="13">
        <v>42803.920277777783</v>
      </c>
      <c r="O1695" t="b">
        <v>0</v>
      </c>
      <c r="P1695">
        <v>8</v>
      </c>
      <c r="Q1695" t="b">
        <v>0</v>
      </c>
      <c r="R1695" t="s">
        <v>8293</v>
      </c>
      <c r="S1695" s="4">
        <f t="shared" si="130"/>
        <v>9.3333333333333339</v>
      </c>
      <c r="U1695" t="str">
        <f t="shared" si="133"/>
        <v>music</v>
      </c>
      <c r="V1695" t="str">
        <f t="shared" si="134"/>
        <v>faith</v>
      </c>
    </row>
    <row r="1696" spans="1:22" ht="60" x14ac:dyDescent="0.25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v>42821.191666666666</v>
      </c>
      <c r="K1696">
        <v>1488038674</v>
      </c>
      <c r="L1696">
        <f t="shared" si="131"/>
        <v>2017</v>
      </c>
      <c r="M1696" t="str">
        <f t="shared" si="132"/>
        <v>Feb</v>
      </c>
      <c r="N1696" s="13">
        <v>42791.669837962967</v>
      </c>
      <c r="O1696" t="b">
        <v>0</v>
      </c>
      <c r="P1696">
        <v>1</v>
      </c>
      <c r="Q1696" t="b">
        <v>0</v>
      </c>
      <c r="R1696" t="s">
        <v>8293</v>
      </c>
      <c r="S1696" s="4">
        <f t="shared" si="130"/>
        <v>0.05</v>
      </c>
      <c r="U1696" t="str">
        <f t="shared" si="133"/>
        <v>music</v>
      </c>
      <c r="V1696" t="str">
        <f t="shared" si="134"/>
        <v>faith</v>
      </c>
    </row>
    <row r="1697" spans="1:22" ht="60" x14ac:dyDescent="0.25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v>42835.041666666672</v>
      </c>
      <c r="K1697">
        <v>1488847514</v>
      </c>
      <c r="L1697">
        <f t="shared" si="131"/>
        <v>2017</v>
      </c>
      <c r="M1697" t="str">
        <f t="shared" si="132"/>
        <v>Mar</v>
      </c>
      <c r="N1697" s="13">
        <v>42801.031412037039</v>
      </c>
      <c r="O1697" t="b">
        <v>0</v>
      </c>
      <c r="P1697">
        <v>23</v>
      </c>
      <c r="Q1697" t="b">
        <v>0</v>
      </c>
      <c r="R1697" t="s">
        <v>8293</v>
      </c>
      <c r="S1697" s="4">
        <f t="shared" si="130"/>
        <v>11.708333333333334</v>
      </c>
      <c r="U1697" t="str">
        <f t="shared" si="133"/>
        <v>music</v>
      </c>
      <c r="V1697" t="str">
        <f t="shared" si="134"/>
        <v>faith</v>
      </c>
    </row>
    <row r="1698" spans="1:22" ht="60" x14ac:dyDescent="0.25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v>42826.027905092589</v>
      </c>
      <c r="K1698">
        <v>1488418811</v>
      </c>
      <c r="L1698">
        <f t="shared" si="131"/>
        <v>2017</v>
      </c>
      <c r="M1698" t="str">
        <f t="shared" si="132"/>
        <v>Mar</v>
      </c>
      <c r="N1698" s="13">
        <v>42796.069571759261</v>
      </c>
      <c r="O1698" t="b">
        <v>0</v>
      </c>
      <c r="P1698">
        <v>0</v>
      </c>
      <c r="Q1698" t="b">
        <v>0</v>
      </c>
      <c r="R1698" t="s">
        <v>8293</v>
      </c>
      <c r="S1698" s="4">
        <f t="shared" si="130"/>
        <v>0</v>
      </c>
      <c r="U1698" t="str">
        <f t="shared" si="133"/>
        <v>music</v>
      </c>
      <c r="V1698" t="str">
        <f t="shared" si="134"/>
        <v>faith</v>
      </c>
    </row>
    <row r="1699" spans="1:22" ht="45" x14ac:dyDescent="0.25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v>42834.991296296299</v>
      </c>
      <c r="K1699">
        <v>1489193248</v>
      </c>
      <c r="L1699">
        <f t="shared" si="131"/>
        <v>2017</v>
      </c>
      <c r="M1699" t="str">
        <f t="shared" si="132"/>
        <v>Mar</v>
      </c>
      <c r="N1699" s="13">
        <v>42805.032962962956</v>
      </c>
      <c r="O1699" t="b">
        <v>0</v>
      </c>
      <c r="P1699">
        <v>22</v>
      </c>
      <c r="Q1699" t="b">
        <v>0</v>
      </c>
      <c r="R1699" t="s">
        <v>8293</v>
      </c>
      <c r="S1699" s="4">
        <f t="shared" si="130"/>
        <v>20.207999999999998</v>
      </c>
      <c r="U1699" t="str">
        <f t="shared" si="133"/>
        <v>music</v>
      </c>
      <c r="V1699" t="str">
        <f t="shared" si="134"/>
        <v>faith</v>
      </c>
    </row>
    <row r="1700" spans="1:22" ht="75" x14ac:dyDescent="0.25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v>42820.147916666669</v>
      </c>
      <c r="K1700">
        <v>1488430760</v>
      </c>
      <c r="L1700">
        <f t="shared" si="131"/>
        <v>2017</v>
      </c>
      <c r="M1700" t="str">
        <f t="shared" si="132"/>
        <v>Mar</v>
      </c>
      <c r="N1700" s="13">
        <v>42796.207870370374</v>
      </c>
      <c r="O1700" t="b">
        <v>0</v>
      </c>
      <c r="P1700">
        <v>0</v>
      </c>
      <c r="Q1700" t="b">
        <v>0</v>
      </c>
      <c r="R1700" t="s">
        <v>8293</v>
      </c>
      <c r="S1700" s="4">
        <f t="shared" si="130"/>
        <v>0</v>
      </c>
      <c r="U1700" t="str">
        <f t="shared" si="133"/>
        <v>music</v>
      </c>
      <c r="V1700" t="str">
        <f t="shared" si="134"/>
        <v>faith</v>
      </c>
    </row>
    <row r="1701" spans="1:22" ht="60" x14ac:dyDescent="0.25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v>42836.863946759258</v>
      </c>
      <c r="K1701">
        <v>1489351445</v>
      </c>
      <c r="L1701">
        <f t="shared" si="131"/>
        <v>2017</v>
      </c>
      <c r="M1701" t="str">
        <f t="shared" si="132"/>
        <v>Mar</v>
      </c>
      <c r="N1701" s="13">
        <v>42806.863946759258</v>
      </c>
      <c r="O1701" t="b">
        <v>0</v>
      </c>
      <c r="P1701">
        <v>4</v>
      </c>
      <c r="Q1701" t="b">
        <v>0</v>
      </c>
      <c r="R1701" t="s">
        <v>8293</v>
      </c>
      <c r="S1701" s="4">
        <f t="shared" si="130"/>
        <v>4.2311459353574925</v>
      </c>
      <c r="U1701" t="str">
        <f t="shared" si="133"/>
        <v>music</v>
      </c>
      <c r="V1701" t="str">
        <f t="shared" si="134"/>
        <v>faith</v>
      </c>
    </row>
    <row r="1702" spans="1:22" ht="60" x14ac:dyDescent="0.25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v>42826.166666666672</v>
      </c>
      <c r="K1702">
        <v>1488418990</v>
      </c>
      <c r="L1702">
        <f t="shared" si="131"/>
        <v>2017</v>
      </c>
      <c r="M1702" t="str">
        <f t="shared" si="132"/>
        <v>Mar</v>
      </c>
      <c r="N1702" s="13">
        <v>42796.071643518517</v>
      </c>
      <c r="O1702" t="b">
        <v>0</v>
      </c>
      <c r="P1702">
        <v>79</v>
      </c>
      <c r="Q1702" t="b">
        <v>0</v>
      </c>
      <c r="R1702" t="s">
        <v>8293</v>
      </c>
      <c r="S1702" s="4">
        <f t="shared" si="130"/>
        <v>26.06</v>
      </c>
      <c r="U1702" t="str">
        <f t="shared" si="133"/>
        <v>music</v>
      </c>
      <c r="V1702" t="str">
        <f t="shared" si="134"/>
        <v>faith</v>
      </c>
    </row>
    <row r="1703" spans="1:22" ht="60" x14ac:dyDescent="0.25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v>42019.664409722223</v>
      </c>
      <c r="K1703">
        <v>1418745405</v>
      </c>
      <c r="L1703">
        <f t="shared" si="131"/>
        <v>2014</v>
      </c>
      <c r="M1703" t="str">
        <f t="shared" si="132"/>
        <v>Dec</v>
      </c>
      <c r="N1703" s="13">
        <v>41989.664409722223</v>
      </c>
      <c r="O1703" t="b">
        <v>0</v>
      </c>
      <c r="P1703">
        <v>2</v>
      </c>
      <c r="Q1703" t="b">
        <v>0</v>
      </c>
      <c r="R1703" t="s">
        <v>8293</v>
      </c>
      <c r="S1703" s="4">
        <f t="shared" si="130"/>
        <v>0.19801980198019803</v>
      </c>
      <c r="U1703" t="str">
        <f t="shared" si="133"/>
        <v>music</v>
      </c>
      <c r="V1703" t="str">
        <f t="shared" si="134"/>
        <v>faith</v>
      </c>
    </row>
    <row r="1704" spans="1:22" ht="30" x14ac:dyDescent="0.25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v>42093.828125</v>
      </c>
      <c r="K1704">
        <v>1425156750</v>
      </c>
      <c r="L1704">
        <f t="shared" si="131"/>
        <v>2015</v>
      </c>
      <c r="M1704" t="str">
        <f t="shared" si="132"/>
        <v>Feb</v>
      </c>
      <c r="N1704" s="13">
        <v>42063.869791666672</v>
      </c>
      <c r="O1704" t="b">
        <v>0</v>
      </c>
      <c r="P1704">
        <v>1</v>
      </c>
      <c r="Q1704" t="b">
        <v>0</v>
      </c>
      <c r="R1704" t="s">
        <v>8293</v>
      </c>
      <c r="S1704" s="4">
        <f t="shared" si="130"/>
        <v>6.0606060606060606E-3</v>
      </c>
      <c r="U1704" t="str">
        <f t="shared" si="133"/>
        <v>music</v>
      </c>
      <c r="V1704" t="str">
        <f t="shared" si="134"/>
        <v>faith</v>
      </c>
    </row>
    <row r="1705" spans="1:22" ht="60" x14ac:dyDescent="0.25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v>42247.281678240746</v>
      </c>
      <c r="K1705">
        <v>1435819537</v>
      </c>
      <c r="L1705">
        <f t="shared" si="131"/>
        <v>2015</v>
      </c>
      <c r="M1705" t="str">
        <f t="shared" si="132"/>
        <v>Jul</v>
      </c>
      <c r="N1705" s="13">
        <v>42187.281678240746</v>
      </c>
      <c r="O1705" t="b">
        <v>0</v>
      </c>
      <c r="P1705">
        <v>2</v>
      </c>
      <c r="Q1705" t="b">
        <v>0</v>
      </c>
      <c r="R1705" t="s">
        <v>8293</v>
      </c>
      <c r="S1705" s="4">
        <f t="shared" si="130"/>
        <v>1.02</v>
      </c>
      <c r="U1705" t="str">
        <f t="shared" si="133"/>
        <v>music</v>
      </c>
      <c r="V1705" t="str">
        <f t="shared" si="134"/>
        <v>faith</v>
      </c>
    </row>
    <row r="1706" spans="1:22" ht="45" x14ac:dyDescent="0.25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v>42051.139733796299</v>
      </c>
      <c r="K1706">
        <v>1421464873</v>
      </c>
      <c r="L1706">
        <f t="shared" si="131"/>
        <v>2015</v>
      </c>
      <c r="M1706" t="str">
        <f t="shared" si="132"/>
        <v>Jan</v>
      </c>
      <c r="N1706" s="13">
        <v>42021.139733796299</v>
      </c>
      <c r="O1706" t="b">
        <v>0</v>
      </c>
      <c r="P1706">
        <v>11</v>
      </c>
      <c r="Q1706" t="b">
        <v>0</v>
      </c>
      <c r="R1706" t="s">
        <v>8293</v>
      </c>
      <c r="S1706" s="4">
        <f t="shared" si="130"/>
        <v>65.099999999999994</v>
      </c>
      <c r="U1706" t="str">
        <f t="shared" si="133"/>
        <v>music</v>
      </c>
      <c r="V1706" t="str">
        <f t="shared" si="134"/>
        <v>faith</v>
      </c>
    </row>
    <row r="1707" spans="1:22" ht="45" x14ac:dyDescent="0.25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v>42256.666666666672</v>
      </c>
      <c r="K1707">
        <v>1440807846</v>
      </c>
      <c r="L1707">
        <f t="shared" si="131"/>
        <v>2015</v>
      </c>
      <c r="M1707" t="str">
        <f t="shared" si="132"/>
        <v>Aug</v>
      </c>
      <c r="N1707" s="13">
        <v>42245.016736111109</v>
      </c>
      <c r="O1707" t="b">
        <v>0</v>
      </c>
      <c r="P1707">
        <v>0</v>
      </c>
      <c r="Q1707" t="b">
        <v>0</v>
      </c>
      <c r="R1707" t="s">
        <v>8293</v>
      </c>
      <c r="S1707" s="4">
        <f t="shared" si="130"/>
        <v>0</v>
      </c>
      <c r="U1707" t="str">
        <f t="shared" si="133"/>
        <v>music</v>
      </c>
      <c r="V1707" t="str">
        <f t="shared" si="134"/>
        <v>faith</v>
      </c>
    </row>
    <row r="1708" spans="1:22" ht="45" x14ac:dyDescent="0.25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v>42239.306388888886</v>
      </c>
      <c r="K1708">
        <v>1435130472</v>
      </c>
      <c r="L1708">
        <f t="shared" si="131"/>
        <v>2015</v>
      </c>
      <c r="M1708" t="str">
        <f t="shared" si="132"/>
        <v>Jun</v>
      </c>
      <c r="N1708" s="13">
        <v>42179.306388888886</v>
      </c>
      <c r="O1708" t="b">
        <v>0</v>
      </c>
      <c r="P1708">
        <v>0</v>
      </c>
      <c r="Q1708" t="b">
        <v>0</v>
      </c>
      <c r="R1708" t="s">
        <v>8293</v>
      </c>
      <c r="S1708" s="4">
        <f t="shared" si="130"/>
        <v>0</v>
      </c>
      <c r="U1708" t="str">
        <f t="shared" si="133"/>
        <v>music</v>
      </c>
      <c r="V1708" t="str">
        <f t="shared" si="134"/>
        <v>faith</v>
      </c>
    </row>
    <row r="1709" spans="1:22" ht="60" x14ac:dyDescent="0.25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v>42457.679340277777</v>
      </c>
      <c r="K1709">
        <v>1456593495</v>
      </c>
      <c r="L1709">
        <f t="shared" si="131"/>
        <v>2016</v>
      </c>
      <c r="M1709" t="str">
        <f t="shared" si="132"/>
        <v>Feb</v>
      </c>
      <c r="N1709" s="13">
        <v>42427.721006944441</v>
      </c>
      <c r="O1709" t="b">
        <v>0</v>
      </c>
      <c r="P1709">
        <v>9</v>
      </c>
      <c r="Q1709" t="b">
        <v>0</v>
      </c>
      <c r="R1709" t="s">
        <v>8293</v>
      </c>
      <c r="S1709" s="4">
        <f t="shared" si="130"/>
        <v>9.74</v>
      </c>
      <c r="U1709" t="str">
        <f t="shared" si="133"/>
        <v>music</v>
      </c>
      <c r="V1709" t="str">
        <f t="shared" si="134"/>
        <v>faith</v>
      </c>
    </row>
    <row r="1710" spans="1:22" ht="60" x14ac:dyDescent="0.25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v>42491.866967592592</v>
      </c>
      <c r="K1710">
        <v>1458679706</v>
      </c>
      <c r="L1710">
        <f t="shared" si="131"/>
        <v>2016</v>
      </c>
      <c r="M1710" t="str">
        <f t="shared" si="132"/>
        <v>Mar</v>
      </c>
      <c r="N1710" s="13">
        <v>42451.866967592592</v>
      </c>
      <c r="O1710" t="b">
        <v>0</v>
      </c>
      <c r="P1710">
        <v>0</v>
      </c>
      <c r="Q1710" t="b">
        <v>0</v>
      </c>
      <c r="R1710" t="s">
        <v>8293</v>
      </c>
      <c r="S1710" s="4">
        <f t="shared" si="130"/>
        <v>0</v>
      </c>
      <c r="U1710" t="str">
        <f t="shared" si="133"/>
        <v>music</v>
      </c>
      <c r="V1710" t="str">
        <f t="shared" si="134"/>
        <v>faith</v>
      </c>
    </row>
    <row r="1711" spans="1:22" ht="45" x14ac:dyDescent="0.25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v>41882.818749999999</v>
      </c>
      <c r="K1711">
        <v>1405949514</v>
      </c>
      <c r="L1711">
        <f t="shared" si="131"/>
        <v>2014</v>
      </c>
      <c r="M1711" t="str">
        <f t="shared" si="132"/>
        <v>Jul</v>
      </c>
      <c r="N1711" s="13">
        <v>41841.56381944444</v>
      </c>
      <c r="O1711" t="b">
        <v>0</v>
      </c>
      <c r="P1711">
        <v>4</v>
      </c>
      <c r="Q1711" t="b">
        <v>0</v>
      </c>
      <c r="R1711" t="s">
        <v>8293</v>
      </c>
      <c r="S1711" s="4">
        <f t="shared" si="130"/>
        <v>4.8571428571428568</v>
      </c>
      <c r="U1711" t="str">
        <f t="shared" si="133"/>
        <v>music</v>
      </c>
      <c r="V1711" t="str">
        <f t="shared" si="134"/>
        <v>faith</v>
      </c>
    </row>
    <row r="1712" spans="1:22" ht="30" x14ac:dyDescent="0.25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v>42387.541666666672</v>
      </c>
      <c r="K1712">
        <v>1449151888</v>
      </c>
      <c r="L1712">
        <f t="shared" si="131"/>
        <v>2015</v>
      </c>
      <c r="M1712" t="str">
        <f t="shared" si="132"/>
        <v>Dec</v>
      </c>
      <c r="N1712" s="13">
        <v>42341.59129629629</v>
      </c>
      <c r="O1712" t="b">
        <v>0</v>
      </c>
      <c r="P1712">
        <v>1</v>
      </c>
      <c r="Q1712" t="b">
        <v>0</v>
      </c>
      <c r="R1712" t="s">
        <v>8293</v>
      </c>
      <c r="S1712" s="4">
        <f t="shared" si="130"/>
        <v>0.68</v>
      </c>
      <c r="U1712" t="str">
        <f t="shared" si="133"/>
        <v>music</v>
      </c>
      <c r="V1712" t="str">
        <f t="shared" si="134"/>
        <v>faith</v>
      </c>
    </row>
    <row r="1713" spans="1:22" ht="60" x14ac:dyDescent="0.25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v>41883.646226851852</v>
      </c>
      <c r="K1713">
        <v>1406907034</v>
      </c>
      <c r="L1713">
        <f t="shared" si="131"/>
        <v>2014</v>
      </c>
      <c r="M1713" t="str">
        <f t="shared" si="132"/>
        <v>Aug</v>
      </c>
      <c r="N1713" s="13">
        <v>41852.646226851852</v>
      </c>
      <c r="O1713" t="b">
        <v>0</v>
      </c>
      <c r="P1713">
        <v>2</v>
      </c>
      <c r="Q1713" t="b">
        <v>0</v>
      </c>
      <c r="R1713" t="s">
        <v>8293</v>
      </c>
      <c r="S1713" s="4">
        <f t="shared" si="130"/>
        <v>10.5</v>
      </c>
      <c r="U1713" t="str">
        <f t="shared" si="133"/>
        <v>music</v>
      </c>
      <c r="V1713" t="str">
        <f t="shared" si="134"/>
        <v>faith</v>
      </c>
    </row>
    <row r="1714" spans="1:22" ht="60" x14ac:dyDescent="0.25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v>42185.913807870369</v>
      </c>
      <c r="K1714">
        <v>1430517353</v>
      </c>
      <c r="L1714">
        <f t="shared" si="131"/>
        <v>2015</v>
      </c>
      <c r="M1714" t="str">
        <f t="shared" si="132"/>
        <v>May</v>
      </c>
      <c r="N1714" s="13">
        <v>42125.913807870369</v>
      </c>
      <c r="O1714" t="b">
        <v>0</v>
      </c>
      <c r="P1714">
        <v>0</v>
      </c>
      <c r="Q1714" t="b">
        <v>0</v>
      </c>
      <c r="R1714" t="s">
        <v>8293</v>
      </c>
      <c r="S1714" s="4">
        <f t="shared" si="130"/>
        <v>0</v>
      </c>
      <c r="U1714" t="str">
        <f t="shared" si="133"/>
        <v>music</v>
      </c>
      <c r="V1714" t="str">
        <f t="shared" si="134"/>
        <v>faith</v>
      </c>
    </row>
    <row r="1715" spans="1:22" ht="60" x14ac:dyDescent="0.25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v>41917.801064814819</v>
      </c>
      <c r="K1715">
        <v>1409944412</v>
      </c>
      <c r="L1715">
        <f t="shared" si="131"/>
        <v>2014</v>
      </c>
      <c r="M1715" t="str">
        <f t="shared" si="132"/>
        <v>Sep</v>
      </c>
      <c r="N1715" s="13">
        <v>41887.801064814819</v>
      </c>
      <c r="O1715" t="b">
        <v>0</v>
      </c>
      <c r="P1715">
        <v>1</v>
      </c>
      <c r="Q1715" t="b">
        <v>0</v>
      </c>
      <c r="R1715" t="s">
        <v>8293</v>
      </c>
      <c r="S1715" s="4">
        <f t="shared" si="130"/>
        <v>1.6666666666666667</v>
      </c>
      <c r="U1715" t="str">
        <f t="shared" si="133"/>
        <v>music</v>
      </c>
      <c r="V1715" t="str">
        <f t="shared" si="134"/>
        <v>faith</v>
      </c>
    </row>
    <row r="1716" spans="1:22" ht="60" x14ac:dyDescent="0.25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v>42125.918530092589</v>
      </c>
      <c r="K1716">
        <v>1427925761</v>
      </c>
      <c r="L1716">
        <f t="shared" si="131"/>
        <v>2015</v>
      </c>
      <c r="M1716" t="str">
        <f t="shared" si="132"/>
        <v>Apr</v>
      </c>
      <c r="N1716" s="13">
        <v>42095.918530092589</v>
      </c>
      <c r="O1716" t="b">
        <v>0</v>
      </c>
      <c r="P1716">
        <v>17</v>
      </c>
      <c r="Q1716" t="b">
        <v>0</v>
      </c>
      <c r="R1716" t="s">
        <v>8293</v>
      </c>
      <c r="S1716" s="4">
        <f t="shared" si="130"/>
        <v>7.8680000000000003</v>
      </c>
      <c r="U1716" t="str">
        <f t="shared" si="133"/>
        <v>music</v>
      </c>
      <c r="V1716" t="str">
        <f t="shared" si="134"/>
        <v>faith</v>
      </c>
    </row>
    <row r="1717" spans="1:22" ht="45" x14ac:dyDescent="0.25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v>42094.140277777777</v>
      </c>
      <c r="K1717">
        <v>1425186785</v>
      </c>
      <c r="L1717">
        <f t="shared" si="131"/>
        <v>2015</v>
      </c>
      <c r="M1717" t="str">
        <f t="shared" si="132"/>
        <v>Mar</v>
      </c>
      <c r="N1717" s="13">
        <v>42064.217418981483</v>
      </c>
      <c r="O1717" t="b">
        <v>0</v>
      </c>
      <c r="P1717">
        <v>2</v>
      </c>
      <c r="Q1717" t="b">
        <v>0</v>
      </c>
      <c r="R1717" t="s">
        <v>8293</v>
      </c>
      <c r="S1717" s="4">
        <f t="shared" si="130"/>
        <v>0.22</v>
      </c>
      <c r="U1717" t="str">
        <f t="shared" si="133"/>
        <v>music</v>
      </c>
      <c r="V1717" t="str">
        <f t="shared" si="134"/>
        <v>faith</v>
      </c>
    </row>
    <row r="1718" spans="1:22" ht="60" x14ac:dyDescent="0.25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v>42713.619201388887</v>
      </c>
      <c r="K1718">
        <v>1477835499</v>
      </c>
      <c r="L1718">
        <f t="shared" si="131"/>
        <v>2016</v>
      </c>
      <c r="M1718" t="str">
        <f t="shared" si="132"/>
        <v>Oct</v>
      </c>
      <c r="N1718" s="13">
        <v>42673.577534722222</v>
      </c>
      <c r="O1718" t="b">
        <v>0</v>
      </c>
      <c r="P1718">
        <v>3</v>
      </c>
      <c r="Q1718" t="b">
        <v>0</v>
      </c>
      <c r="R1718" t="s">
        <v>8293</v>
      </c>
      <c r="S1718" s="4">
        <f t="shared" si="130"/>
        <v>7.5</v>
      </c>
      <c r="U1718" t="str">
        <f t="shared" si="133"/>
        <v>music</v>
      </c>
      <c r="V1718" t="str">
        <f t="shared" si="134"/>
        <v>faith</v>
      </c>
    </row>
    <row r="1719" spans="1:22" ht="45" x14ac:dyDescent="0.25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v>42481.166666666672</v>
      </c>
      <c r="K1719">
        <v>1459467238</v>
      </c>
      <c r="L1719">
        <f t="shared" si="131"/>
        <v>2016</v>
      </c>
      <c r="M1719" t="str">
        <f t="shared" si="132"/>
        <v>Mar</v>
      </c>
      <c r="N1719" s="13">
        <v>42460.98192129629</v>
      </c>
      <c r="O1719" t="b">
        <v>0</v>
      </c>
      <c r="P1719">
        <v>41</v>
      </c>
      <c r="Q1719" t="b">
        <v>0</v>
      </c>
      <c r="R1719" t="s">
        <v>8293</v>
      </c>
      <c r="S1719" s="4">
        <f t="shared" si="130"/>
        <v>42.725880551301685</v>
      </c>
      <c r="U1719" t="str">
        <f t="shared" si="133"/>
        <v>music</v>
      </c>
      <c r="V1719" t="str">
        <f t="shared" si="134"/>
        <v>faith</v>
      </c>
    </row>
    <row r="1720" spans="1:22" x14ac:dyDescent="0.25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v>42504.207638888889</v>
      </c>
      <c r="K1720">
        <v>1459435149</v>
      </c>
      <c r="L1720">
        <f t="shared" si="131"/>
        <v>2016</v>
      </c>
      <c r="M1720" t="str">
        <f t="shared" si="132"/>
        <v>Mar</v>
      </c>
      <c r="N1720" s="13">
        <v>42460.610520833332</v>
      </c>
      <c r="O1720" t="b">
        <v>0</v>
      </c>
      <c r="P1720">
        <v>2</v>
      </c>
      <c r="Q1720" t="b">
        <v>0</v>
      </c>
      <c r="R1720" t="s">
        <v>8293</v>
      </c>
      <c r="S1720" s="4">
        <f t="shared" si="130"/>
        <v>0.21428571428571427</v>
      </c>
      <c r="U1720" t="str">
        <f t="shared" si="133"/>
        <v>music</v>
      </c>
      <c r="V1720" t="str">
        <f t="shared" si="134"/>
        <v>faith</v>
      </c>
    </row>
    <row r="1721" spans="1:22" ht="60" x14ac:dyDescent="0.25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v>41899.534618055557</v>
      </c>
      <c r="K1721">
        <v>1408366191</v>
      </c>
      <c r="L1721">
        <f t="shared" si="131"/>
        <v>2014</v>
      </c>
      <c r="M1721" t="str">
        <f t="shared" si="132"/>
        <v>Aug</v>
      </c>
      <c r="N1721" s="13">
        <v>41869.534618055557</v>
      </c>
      <c r="O1721" t="b">
        <v>0</v>
      </c>
      <c r="P1721">
        <v>3</v>
      </c>
      <c r="Q1721" t="b">
        <v>0</v>
      </c>
      <c r="R1721" t="s">
        <v>8293</v>
      </c>
      <c r="S1721" s="4">
        <f t="shared" si="130"/>
        <v>0.875</v>
      </c>
      <c r="U1721" t="str">
        <f t="shared" si="133"/>
        <v>music</v>
      </c>
      <c r="V1721" t="str">
        <f t="shared" si="134"/>
        <v>faith</v>
      </c>
    </row>
    <row r="1722" spans="1:22" ht="60" x14ac:dyDescent="0.25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v>41952.824895833335</v>
      </c>
      <c r="K1722">
        <v>1412966871</v>
      </c>
      <c r="L1722">
        <f t="shared" si="131"/>
        <v>2014</v>
      </c>
      <c r="M1722" t="str">
        <f t="shared" si="132"/>
        <v>Oct</v>
      </c>
      <c r="N1722" s="13">
        <v>41922.783229166671</v>
      </c>
      <c r="O1722" t="b">
        <v>0</v>
      </c>
      <c r="P1722">
        <v>8</v>
      </c>
      <c r="Q1722" t="b">
        <v>0</v>
      </c>
      <c r="R1722" t="s">
        <v>8293</v>
      </c>
      <c r="S1722" s="4">
        <f t="shared" si="130"/>
        <v>5.625</v>
      </c>
      <c r="U1722" t="str">
        <f t="shared" si="133"/>
        <v>music</v>
      </c>
      <c r="V1722" t="str">
        <f t="shared" si="134"/>
        <v>faith</v>
      </c>
    </row>
    <row r="1723" spans="1:22" ht="45" x14ac:dyDescent="0.25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v>42349.461377314816</v>
      </c>
      <c r="K1723">
        <v>1447239863</v>
      </c>
      <c r="L1723">
        <f t="shared" si="131"/>
        <v>2015</v>
      </c>
      <c r="M1723" t="str">
        <f t="shared" si="132"/>
        <v>Nov</v>
      </c>
      <c r="N1723" s="13">
        <v>42319.461377314816</v>
      </c>
      <c r="O1723" t="b">
        <v>0</v>
      </c>
      <c r="P1723">
        <v>0</v>
      </c>
      <c r="Q1723" t="b">
        <v>0</v>
      </c>
      <c r="R1723" t="s">
        <v>8293</v>
      </c>
      <c r="S1723" s="4">
        <f t="shared" si="130"/>
        <v>0</v>
      </c>
      <c r="U1723" t="str">
        <f t="shared" si="133"/>
        <v>music</v>
      </c>
      <c r="V1723" t="str">
        <f t="shared" si="134"/>
        <v>faith</v>
      </c>
    </row>
    <row r="1724" spans="1:22" ht="45" x14ac:dyDescent="0.25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v>42463.006944444445</v>
      </c>
      <c r="K1724">
        <v>1456441429</v>
      </c>
      <c r="L1724">
        <f t="shared" si="131"/>
        <v>2016</v>
      </c>
      <c r="M1724" t="str">
        <f t="shared" si="132"/>
        <v>Feb</v>
      </c>
      <c r="N1724" s="13">
        <v>42425.960983796293</v>
      </c>
      <c r="O1724" t="b">
        <v>0</v>
      </c>
      <c r="P1724">
        <v>1</v>
      </c>
      <c r="Q1724" t="b">
        <v>0</v>
      </c>
      <c r="R1724" t="s">
        <v>8293</v>
      </c>
      <c r="S1724" s="4">
        <f t="shared" si="130"/>
        <v>3.4722222222222224E-2</v>
      </c>
      <c r="U1724" t="str">
        <f t="shared" si="133"/>
        <v>music</v>
      </c>
      <c r="V1724" t="str">
        <f t="shared" si="134"/>
        <v>faith</v>
      </c>
    </row>
    <row r="1725" spans="1:22" ht="60" x14ac:dyDescent="0.25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v>42186.25</v>
      </c>
      <c r="K1725">
        <v>1430855315</v>
      </c>
      <c r="L1725">
        <f t="shared" si="131"/>
        <v>2015</v>
      </c>
      <c r="M1725" t="str">
        <f t="shared" si="132"/>
        <v>May</v>
      </c>
      <c r="N1725" s="13">
        <v>42129.82540509259</v>
      </c>
      <c r="O1725" t="b">
        <v>0</v>
      </c>
      <c r="P1725">
        <v>3</v>
      </c>
      <c r="Q1725" t="b">
        <v>0</v>
      </c>
      <c r="R1725" t="s">
        <v>8293</v>
      </c>
      <c r="S1725" s="4">
        <f t="shared" si="130"/>
        <v>6.5</v>
      </c>
      <c r="U1725" t="str">
        <f t="shared" si="133"/>
        <v>music</v>
      </c>
      <c r="V1725" t="str">
        <f t="shared" si="134"/>
        <v>faith</v>
      </c>
    </row>
    <row r="1726" spans="1:22" ht="60" x14ac:dyDescent="0.25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v>41942.932430555556</v>
      </c>
      <c r="K1726">
        <v>1412115762</v>
      </c>
      <c r="L1726">
        <f t="shared" si="131"/>
        <v>2014</v>
      </c>
      <c r="M1726" t="str">
        <f t="shared" si="132"/>
        <v>Sep</v>
      </c>
      <c r="N1726" s="13">
        <v>41912.932430555556</v>
      </c>
      <c r="O1726" t="b">
        <v>0</v>
      </c>
      <c r="P1726">
        <v>4</v>
      </c>
      <c r="Q1726" t="b">
        <v>0</v>
      </c>
      <c r="R1726" t="s">
        <v>8293</v>
      </c>
      <c r="S1726" s="4">
        <f t="shared" si="130"/>
        <v>0.58333333333333337</v>
      </c>
      <c r="U1726" t="str">
        <f t="shared" si="133"/>
        <v>music</v>
      </c>
      <c r="V1726" t="str">
        <f t="shared" si="134"/>
        <v>faith</v>
      </c>
    </row>
    <row r="1727" spans="1:22" ht="60" x14ac:dyDescent="0.25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v>41875.968159722222</v>
      </c>
      <c r="K1727">
        <v>1406330049</v>
      </c>
      <c r="L1727">
        <f t="shared" si="131"/>
        <v>2014</v>
      </c>
      <c r="M1727" t="str">
        <f t="shared" si="132"/>
        <v>Jul</v>
      </c>
      <c r="N1727" s="13">
        <v>41845.968159722222</v>
      </c>
      <c r="O1727" t="b">
        <v>0</v>
      </c>
      <c r="P1727">
        <v>9</v>
      </c>
      <c r="Q1727" t="b">
        <v>0</v>
      </c>
      <c r="R1727" t="s">
        <v>8293</v>
      </c>
      <c r="S1727" s="4">
        <f t="shared" si="130"/>
        <v>10.181818181818182</v>
      </c>
      <c r="U1727" t="str">
        <f t="shared" si="133"/>
        <v>music</v>
      </c>
      <c r="V1727" t="str">
        <f t="shared" si="134"/>
        <v>faith</v>
      </c>
    </row>
    <row r="1728" spans="1:22" ht="30" x14ac:dyDescent="0.25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v>41817.919722222221</v>
      </c>
      <c r="K1728">
        <v>1401401064</v>
      </c>
      <c r="L1728">
        <f t="shared" si="131"/>
        <v>2014</v>
      </c>
      <c r="M1728" t="str">
        <f t="shared" si="132"/>
        <v>May</v>
      </c>
      <c r="N1728" s="13">
        <v>41788.919722222221</v>
      </c>
      <c r="O1728" t="b">
        <v>0</v>
      </c>
      <c r="P1728">
        <v>16</v>
      </c>
      <c r="Q1728" t="b">
        <v>0</v>
      </c>
      <c r="R1728" t="s">
        <v>8293</v>
      </c>
      <c r="S1728" s="4">
        <f t="shared" si="130"/>
        <v>33.784615384615385</v>
      </c>
      <c r="U1728" t="str">
        <f t="shared" si="133"/>
        <v>music</v>
      </c>
      <c r="V1728" t="str">
        <f t="shared" si="134"/>
        <v>faith</v>
      </c>
    </row>
    <row r="1729" spans="1:22" ht="60" x14ac:dyDescent="0.25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v>42099.458333333328</v>
      </c>
      <c r="K1729">
        <v>1423520177</v>
      </c>
      <c r="L1729">
        <f t="shared" si="131"/>
        <v>2015</v>
      </c>
      <c r="M1729" t="str">
        <f t="shared" si="132"/>
        <v>Feb</v>
      </c>
      <c r="N1729" s="13">
        <v>42044.927974537044</v>
      </c>
      <c r="O1729" t="b">
        <v>0</v>
      </c>
      <c r="P1729">
        <v>1</v>
      </c>
      <c r="Q1729" t="b">
        <v>0</v>
      </c>
      <c r="R1729" t="s">
        <v>8293</v>
      </c>
      <c r="S1729" s="4">
        <f t="shared" si="130"/>
        <v>3.3333333333333333E-2</v>
      </c>
      <c r="U1729" t="str">
        <f t="shared" si="133"/>
        <v>music</v>
      </c>
      <c r="V1729" t="str">
        <f t="shared" si="134"/>
        <v>faith</v>
      </c>
    </row>
    <row r="1730" spans="1:22" ht="45" x14ac:dyDescent="0.25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v>42298.625856481478</v>
      </c>
      <c r="K1730">
        <v>1442847674</v>
      </c>
      <c r="L1730">
        <f t="shared" si="131"/>
        <v>2015</v>
      </c>
      <c r="M1730" t="str">
        <f t="shared" si="132"/>
        <v>Sep</v>
      </c>
      <c r="N1730" s="13">
        <v>42268.625856481478</v>
      </c>
      <c r="O1730" t="b">
        <v>0</v>
      </c>
      <c r="P1730">
        <v>7</v>
      </c>
      <c r="Q1730" t="b">
        <v>0</v>
      </c>
      <c r="R1730" t="s">
        <v>8293</v>
      </c>
      <c r="S1730" s="4">
        <f t="shared" ref="S1730:S1793" si="135">E1730*100/D1730</f>
        <v>68.400000000000006</v>
      </c>
      <c r="U1730" t="str">
        <f t="shared" si="133"/>
        <v>music</v>
      </c>
      <c r="V1730" t="str">
        <f t="shared" si="134"/>
        <v>faith</v>
      </c>
    </row>
    <row r="1731" spans="1:22" ht="60" x14ac:dyDescent="0.25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v>42531.052152777775</v>
      </c>
      <c r="K1731">
        <v>1460337306</v>
      </c>
      <c r="L1731">
        <f t="shared" ref="L1731:L1794" si="136">YEAR(N1731)</f>
        <v>2016</v>
      </c>
      <c r="M1731" t="str">
        <f t="shared" ref="M1731:M1794" si="137">TEXT(N1731, "MMM")</f>
        <v>Apr</v>
      </c>
      <c r="N1731" s="13">
        <v>42471.052152777775</v>
      </c>
      <c r="O1731" t="b">
        <v>0</v>
      </c>
      <c r="P1731">
        <v>0</v>
      </c>
      <c r="Q1731" t="b">
        <v>0</v>
      </c>
      <c r="R1731" t="s">
        <v>8293</v>
      </c>
      <c r="S1731" s="4">
        <f t="shared" si="135"/>
        <v>0</v>
      </c>
      <c r="U1731" t="str">
        <f t="shared" ref="U1731:U1794" si="138">LEFT(R1731, SEARCH("/",R1731,1)-1)</f>
        <v>music</v>
      </c>
      <c r="V1731" t="str">
        <f t="shared" ref="V1731:V1794" si="139">RIGHT(R1731,LEN(R1731)-SEARCH("/",R1731,SEARCH("/",R1731,1)))</f>
        <v>faith</v>
      </c>
    </row>
    <row r="1732" spans="1:22" ht="45" x14ac:dyDescent="0.25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v>42302.087766203709</v>
      </c>
      <c r="K1732">
        <v>1443146783</v>
      </c>
      <c r="L1732">
        <f t="shared" si="136"/>
        <v>2015</v>
      </c>
      <c r="M1732" t="str">
        <f t="shared" si="137"/>
        <v>Sep</v>
      </c>
      <c r="N1732" s="13">
        <v>42272.087766203709</v>
      </c>
      <c r="O1732" t="b">
        <v>0</v>
      </c>
      <c r="P1732">
        <v>0</v>
      </c>
      <c r="Q1732" t="b">
        <v>0</v>
      </c>
      <c r="R1732" t="s">
        <v>8293</v>
      </c>
      <c r="S1732" s="4">
        <f t="shared" si="135"/>
        <v>0</v>
      </c>
      <c r="U1732" t="str">
        <f t="shared" si="138"/>
        <v>music</v>
      </c>
      <c r="V1732" t="str">
        <f t="shared" si="139"/>
        <v>faith</v>
      </c>
    </row>
    <row r="1733" spans="1:22" ht="30" x14ac:dyDescent="0.25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v>42166.625</v>
      </c>
      <c r="K1733">
        <v>1432849552</v>
      </c>
      <c r="L1733">
        <f t="shared" si="136"/>
        <v>2015</v>
      </c>
      <c r="M1733" t="str">
        <f t="shared" si="137"/>
        <v>May</v>
      </c>
      <c r="N1733" s="13">
        <v>42152.906851851847</v>
      </c>
      <c r="O1733" t="b">
        <v>0</v>
      </c>
      <c r="P1733">
        <v>0</v>
      </c>
      <c r="Q1733" t="b">
        <v>0</v>
      </c>
      <c r="R1733" t="s">
        <v>8293</v>
      </c>
      <c r="S1733" s="4">
        <f t="shared" si="135"/>
        <v>0</v>
      </c>
      <c r="U1733" t="str">
        <f t="shared" si="138"/>
        <v>music</v>
      </c>
      <c r="V1733" t="str">
        <f t="shared" si="139"/>
        <v>faith</v>
      </c>
    </row>
    <row r="1734" spans="1:22" ht="60" x14ac:dyDescent="0.25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v>42385.208333333328</v>
      </c>
      <c r="K1734">
        <v>1447777481</v>
      </c>
      <c r="L1734">
        <f t="shared" si="136"/>
        <v>2015</v>
      </c>
      <c r="M1734" t="str">
        <f t="shared" si="137"/>
        <v>Nov</v>
      </c>
      <c r="N1734" s="13">
        <v>42325.683807870373</v>
      </c>
      <c r="O1734" t="b">
        <v>0</v>
      </c>
      <c r="P1734">
        <v>0</v>
      </c>
      <c r="Q1734" t="b">
        <v>0</v>
      </c>
      <c r="R1734" t="s">
        <v>8293</v>
      </c>
      <c r="S1734" s="4">
        <f t="shared" si="135"/>
        <v>0</v>
      </c>
      <c r="U1734" t="str">
        <f t="shared" si="138"/>
        <v>music</v>
      </c>
      <c r="V1734" t="str">
        <f t="shared" si="139"/>
        <v>faith</v>
      </c>
    </row>
    <row r="1735" spans="1:22" ht="60" x14ac:dyDescent="0.25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v>42626.895833333328</v>
      </c>
      <c r="K1735">
        <v>1472746374</v>
      </c>
      <c r="L1735">
        <f t="shared" si="136"/>
        <v>2016</v>
      </c>
      <c r="M1735" t="str">
        <f t="shared" si="137"/>
        <v>Sep</v>
      </c>
      <c r="N1735" s="13">
        <v>42614.675625000003</v>
      </c>
      <c r="O1735" t="b">
        <v>0</v>
      </c>
      <c r="P1735">
        <v>0</v>
      </c>
      <c r="Q1735" t="b">
        <v>0</v>
      </c>
      <c r="R1735" t="s">
        <v>8293</v>
      </c>
      <c r="S1735" s="4">
        <f t="shared" si="135"/>
        <v>0</v>
      </c>
      <c r="U1735" t="str">
        <f t="shared" si="138"/>
        <v>music</v>
      </c>
      <c r="V1735" t="str">
        <f t="shared" si="139"/>
        <v>faith</v>
      </c>
    </row>
    <row r="1736" spans="1:22" ht="45" x14ac:dyDescent="0.25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v>42132.036527777775</v>
      </c>
      <c r="K1736">
        <v>1428454356</v>
      </c>
      <c r="L1736">
        <f t="shared" si="136"/>
        <v>2015</v>
      </c>
      <c r="M1736" t="str">
        <f t="shared" si="137"/>
        <v>Apr</v>
      </c>
      <c r="N1736" s="13">
        <v>42102.036527777775</v>
      </c>
      <c r="O1736" t="b">
        <v>0</v>
      </c>
      <c r="P1736">
        <v>1</v>
      </c>
      <c r="Q1736" t="b">
        <v>0</v>
      </c>
      <c r="R1736" t="s">
        <v>8293</v>
      </c>
      <c r="S1736" s="4">
        <f t="shared" si="135"/>
        <v>2.2222222222222223E-2</v>
      </c>
      <c r="U1736" t="str">
        <f t="shared" si="138"/>
        <v>music</v>
      </c>
      <c r="V1736" t="str">
        <f t="shared" si="139"/>
        <v>faith</v>
      </c>
    </row>
    <row r="1737" spans="1:22" ht="45" x14ac:dyDescent="0.25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v>42589.814178240747</v>
      </c>
      <c r="K1737">
        <v>1468006345</v>
      </c>
      <c r="L1737">
        <f t="shared" si="136"/>
        <v>2016</v>
      </c>
      <c r="M1737" t="str">
        <f t="shared" si="137"/>
        <v>Jul</v>
      </c>
      <c r="N1737" s="13">
        <v>42559.814178240747</v>
      </c>
      <c r="O1737" t="b">
        <v>0</v>
      </c>
      <c r="P1737">
        <v>2</v>
      </c>
      <c r="Q1737" t="b">
        <v>0</v>
      </c>
      <c r="R1737" t="s">
        <v>8293</v>
      </c>
      <c r="S1737" s="4">
        <f t="shared" si="135"/>
        <v>11</v>
      </c>
      <c r="U1737" t="str">
        <f t="shared" si="138"/>
        <v>music</v>
      </c>
      <c r="V1737" t="str">
        <f t="shared" si="139"/>
        <v>faith</v>
      </c>
    </row>
    <row r="1738" spans="1:22" ht="45" x14ac:dyDescent="0.25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v>42316.90315972222</v>
      </c>
      <c r="K1738">
        <v>1444423233</v>
      </c>
      <c r="L1738">
        <f t="shared" si="136"/>
        <v>2015</v>
      </c>
      <c r="M1738" t="str">
        <f t="shared" si="137"/>
        <v>Oct</v>
      </c>
      <c r="N1738" s="13">
        <v>42286.861493055556</v>
      </c>
      <c r="O1738" t="b">
        <v>0</v>
      </c>
      <c r="P1738">
        <v>1</v>
      </c>
      <c r="Q1738" t="b">
        <v>0</v>
      </c>
      <c r="R1738" t="s">
        <v>8293</v>
      </c>
      <c r="S1738" s="4">
        <f t="shared" si="135"/>
        <v>0.73333333333333328</v>
      </c>
      <c r="U1738" t="str">
        <f t="shared" si="138"/>
        <v>music</v>
      </c>
      <c r="V1738" t="str">
        <f t="shared" si="139"/>
        <v>faith</v>
      </c>
    </row>
    <row r="1739" spans="1:22" ht="60" x14ac:dyDescent="0.25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v>42205.948981481488</v>
      </c>
      <c r="K1739">
        <v>1434840392</v>
      </c>
      <c r="L1739">
        <f t="shared" si="136"/>
        <v>2015</v>
      </c>
      <c r="M1739" t="str">
        <f t="shared" si="137"/>
        <v>Jun</v>
      </c>
      <c r="N1739" s="13">
        <v>42175.948981481488</v>
      </c>
      <c r="O1739" t="b">
        <v>0</v>
      </c>
      <c r="P1739">
        <v>15</v>
      </c>
      <c r="Q1739" t="b">
        <v>0</v>
      </c>
      <c r="R1739" t="s">
        <v>8293</v>
      </c>
      <c r="S1739" s="4">
        <f t="shared" si="135"/>
        <v>21.25</v>
      </c>
      <c r="U1739" t="str">
        <f t="shared" si="138"/>
        <v>music</v>
      </c>
      <c r="V1739" t="str">
        <f t="shared" si="139"/>
        <v>faith</v>
      </c>
    </row>
    <row r="1740" spans="1:22" ht="45" x14ac:dyDescent="0.25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v>41914.874328703707</v>
      </c>
      <c r="K1740">
        <v>1409691542</v>
      </c>
      <c r="L1740">
        <f t="shared" si="136"/>
        <v>2014</v>
      </c>
      <c r="M1740" t="str">
        <f t="shared" si="137"/>
        <v>Sep</v>
      </c>
      <c r="N1740" s="13">
        <v>41884.874328703707</v>
      </c>
      <c r="O1740" t="b">
        <v>0</v>
      </c>
      <c r="P1740">
        <v>1</v>
      </c>
      <c r="Q1740" t="b">
        <v>0</v>
      </c>
      <c r="R1740" t="s">
        <v>8293</v>
      </c>
      <c r="S1740" s="4">
        <f t="shared" si="135"/>
        <v>0.4</v>
      </c>
      <c r="U1740" t="str">
        <f t="shared" si="138"/>
        <v>music</v>
      </c>
      <c r="V1740" t="str">
        <f t="shared" si="139"/>
        <v>faith</v>
      </c>
    </row>
    <row r="1741" spans="1:22" ht="45" x14ac:dyDescent="0.25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v>42494.832546296297</v>
      </c>
      <c r="K1741">
        <v>1457297932</v>
      </c>
      <c r="L1741">
        <f t="shared" si="136"/>
        <v>2016</v>
      </c>
      <c r="M1741" t="str">
        <f t="shared" si="137"/>
        <v>Mar</v>
      </c>
      <c r="N1741" s="13">
        <v>42435.874212962968</v>
      </c>
      <c r="O1741" t="b">
        <v>0</v>
      </c>
      <c r="P1741">
        <v>1</v>
      </c>
      <c r="Q1741" t="b">
        <v>0</v>
      </c>
      <c r="R1741" t="s">
        <v>8293</v>
      </c>
      <c r="S1741" s="4">
        <f t="shared" si="135"/>
        <v>0.1</v>
      </c>
      <c r="U1741" t="str">
        <f t="shared" si="138"/>
        <v>music</v>
      </c>
      <c r="V1741" t="str">
        <f t="shared" si="139"/>
        <v>faith</v>
      </c>
    </row>
    <row r="1742" spans="1:22" ht="45" x14ac:dyDescent="0.25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v>42201.817384259266</v>
      </c>
      <c r="K1742">
        <v>1434483422</v>
      </c>
      <c r="L1742">
        <f t="shared" si="136"/>
        <v>2015</v>
      </c>
      <c r="M1742" t="str">
        <f t="shared" si="137"/>
        <v>Jun</v>
      </c>
      <c r="N1742" s="13">
        <v>42171.817384259266</v>
      </c>
      <c r="O1742" t="b">
        <v>0</v>
      </c>
      <c r="P1742">
        <v>0</v>
      </c>
      <c r="Q1742" t="b">
        <v>0</v>
      </c>
      <c r="R1742" t="s">
        <v>8293</v>
      </c>
      <c r="S1742" s="4">
        <f t="shared" si="135"/>
        <v>0</v>
      </c>
      <c r="U1742" t="str">
        <f t="shared" si="138"/>
        <v>music</v>
      </c>
      <c r="V1742" t="str">
        <f t="shared" si="139"/>
        <v>faith</v>
      </c>
    </row>
    <row r="1743" spans="1:22" ht="45" x14ac:dyDescent="0.25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v>42165.628136574072</v>
      </c>
      <c r="K1743">
        <v>1430060671</v>
      </c>
      <c r="L1743">
        <f t="shared" si="136"/>
        <v>2015</v>
      </c>
      <c r="M1743" t="str">
        <f t="shared" si="137"/>
        <v>Apr</v>
      </c>
      <c r="N1743" s="13">
        <v>42120.628136574072</v>
      </c>
      <c r="O1743" t="b">
        <v>0</v>
      </c>
      <c r="P1743">
        <v>52</v>
      </c>
      <c r="Q1743" t="b">
        <v>1</v>
      </c>
      <c r="R1743" t="s">
        <v>8285</v>
      </c>
      <c r="S1743" s="4">
        <f t="shared" si="135"/>
        <v>110.83333333333333</v>
      </c>
      <c r="U1743" t="str">
        <f t="shared" si="138"/>
        <v>photography</v>
      </c>
      <c r="V1743" t="str">
        <f t="shared" si="139"/>
        <v>photobooks</v>
      </c>
    </row>
    <row r="1744" spans="1:22" ht="60" x14ac:dyDescent="0.25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v>42742.875</v>
      </c>
      <c r="K1744">
        <v>1481058170</v>
      </c>
      <c r="L1744">
        <f t="shared" si="136"/>
        <v>2016</v>
      </c>
      <c r="M1744" t="str">
        <f t="shared" si="137"/>
        <v>Dec</v>
      </c>
      <c r="N1744" s="13">
        <v>42710.876967592587</v>
      </c>
      <c r="O1744" t="b">
        <v>0</v>
      </c>
      <c r="P1744">
        <v>34</v>
      </c>
      <c r="Q1744" t="b">
        <v>1</v>
      </c>
      <c r="R1744" t="s">
        <v>8285</v>
      </c>
      <c r="S1744" s="4">
        <f t="shared" si="135"/>
        <v>108.75</v>
      </c>
      <c r="U1744" t="str">
        <f t="shared" si="138"/>
        <v>photography</v>
      </c>
      <c r="V1744" t="str">
        <f t="shared" si="139"/>
        <v>photobooks</v>
      </c>
    </row>
    <row r="1745" spans="1:22" ht="45" x14ac:dyDescent="0.25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v>42609.165972222225</v>
      </c>
      <c r="K1745">
        <v>1470348775</v>
      </c>
      <c r="L1745">
        <f t="shared" si="136"/>
        <v>2016</v>
      </c>
      <c r="M1745" t="str">
        <f t="shared" si="137"/>
        <v>Aug</v>
      </c>
      <c r="N1745" s="13">
        <v>42586.925636574073</v>
      </c>
      <c r="O1745" t="b">
        <v>0</v>
      </c>
      <c r="P1745">
        <v>67</v>
      </c>
      <c r="Q1745" t="b">
        <v>1</v>
      </c>
      <c r="R1745" t="s">
        <v>8285</v>
      </c>
      <c r="S1745" s="4">
        <f t="shared" si="135"/>
        <v>100.41666666666667</v>
      </c>
      <c r="U1745" t="str">
        <f t="shared" si="138"/>
        <v>photography</v>
      </c>
      <c r="V1745" t="str">
        <f t="shared" si="139"/>
        <v>photobooks</v>
      </c>
    </row>
    <row r="1746" spans="1:22" ht="60" x14ac:dyDescent="0.25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v>42071.563391203701</v>
      </c>
      <c r="K1746">
        <v>1421937077</v>
      </c>
      <c r="L1746">
        <f t="shared" si="136"/>
        <v>2015</v>
      </c>
      <c r="M1746" t="str">
        <f t="shared" si="137"/>
        <v>Jan</v>
      </c>
      <c r="N1746" s="13">
        <v>42026.605057870373</v>
      </c>
      <c r="O1746" t="b">
        <v>0</v>
      </c>
      <c r="P1746">
        <v>70</v>
      </c>
      <c r="Q1746" t="b">
        <v>1</v>
      </c>
      <c r="R1746" t="s">
        <v>8285</v>
      </c>
      <c r="S1746" s="4">
        <f t="shared" si="135"/>
        <v>118.45454545454545</v>
      </c>
      <c r="U1746" t="str">
        <f t="shared" si="138"/>
        <v>photography</v>
      </c>
      <c r="V1746" t="str">
        <f t="shared" si="139"/>
        <v>photobooks</v>
      </c>
    </row>
    <row r="1747" spans="1:22" ht="60" x14ac:dyDescent="0.25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v>42726.083333333328</v>
      </c>
      <c r="K1747">
        <v>1479276838</v>
      </c>
      <c r="L1747">
        <f t="shared" si="136"/>
        <v>2016</v>
      </c>
      <c r="M1747" t="str">
        <f t="shared" si="137"/>
        <v>Nov</v>
      </c>
      <c r="N1747" s="13">
        <v>42690.259699074071</v>
      </c>
      <c r="O1747" t="b">
        <v>0</v>
      </c>
      <c r="P1747">
        <v>89</v>
      </c>
      <c r="Q1747" t="b">
        <v>1</v>
      </c>
      <c r="R1747" t="s">
        <v>8285</v>
      </c>
      <c r="S1747" s="4">
        <f t="shared" si="135"/>
        <v>114.01428571428572</v>
      </c>
      <c r="U1747" t="str">
        <f t="shared" si="138"/>
        <v>photography</v>
      </c>
      <c r="V1747" t="str">
        <f t="shared" si="139"/>
        <v>photobooks</v>
      </c>
    </row>
    <row r="1748" spans="1:22" ht="60" x14ac:dyDescent="0.25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v>42698.083333333328</v>
      </c>
      <c r="K1748">
        <v>1477368867</v>
      </c>
      <c r="L1748">
        <f t="shared" si="136"/>
        <v>2016</v>
      </c>
      <c r="M1748" t="str">
        <f t="shared" si="137"/>
        <v>Oct</v>
      </c>
      <c r="N1748" s="13">
        <v>42668.176701388889</v>
      </c>
      <c r="O1748" t="b">
        <v>0</v>
      </c>
      <c r="P1748">
        <v>107</v>
      </c>
      <c r="Q1748" t="b">
        <v>1</v>
      </c>
      <c r="R1748" t="s">
        <v>8285</v>
      </c>
      <c r="S1748" s="4">
        <f t="shared" si="135"/>
        <v>148.1</v>
      </c>
      <c r="U1748" t="str">
        <f t="shared" si="138"/>
        <v>photography</v>
      </c>
      <c r="V1748" t="str">
        <f t="shared" si="139"/>
        <v>photobooks</v>
      </c>
    </row>
    <row r="1749" spans="1:22" ht="60" x14ac:dyDescent="0.25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v>42321.625</v>
      </c>
      <c r="K1749">
        <v>1444904830</v>
      </c>
      <c r="L1749">
        <f t="shared" si="136"/>
        <v>2015</v>
      </c>
      <c r="M1749" t="str">
        <f t="shared" si="137"/>
        <v>Oct</v>
      </c>
      <c r="N1749" s="13">
        <v>42292.435532407413</v>
      </c>
      <c r="O1749" t="b">
        <v>0</v>
      </c>
      <c r="P1749">
        <v>159</v>
      </c>
      <c r="Q1749" t="b">
        <v>1</v>
      </c>
      <c r="R1749" t="s">
        <v>8285</v>
      </c>
      <c r="S1749" s="4">
        <f t="shared" si="135"/>
        <v>104.95555555555555</v>
      </c>
      <c r="U1749" t="str">
        <f t="shared" si="138"/>
        <v>photography</v>
      </c>
      <c r="V1749" t="str">
        <f t="shared" si="139"/>
        <v>photobooks</v>
      </c>
    </row>
    <row r="1750" spans="1:22" ht="45" x14ac:dyDescent="0.25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v>42249.950729166667</v>
      </c>
      <c r="K1750">
        <v>1438642143</v>
      </c>
      <c r="L1750">
        <f t="shared" si="136"/>
        <v>2015</v>
      </c>
      <c r="M1750" t="str">
        <f t="shared" si="137"/>
        <v>Aug</v>
      </c>
      <c r="N1750" s="13">
        <v>42219.950729166667</v>
      </c>
      <c r="O1750" t="b">
        <v>0</v>
      </c>
      <c r="P1750">
        <v>181</v>
      </c>
      <c r="Q1750" t="b">
        <v>1</v>
      </c>
      <c r="R1750" t="s">
        <v>8285</v>
      </c>
      <c r="S1750" s="4">
        <f t="shared" si="135"/>
        <v>129.94800000000001</v>
      </c>
      <c r="U1750" t="str">
        <f t="shared" si="138"/>
        <v>photography</v>
      </c>
      <c r="V1750" t="str">
        <f t="shared" si="139"/>
        <v>photobooks</v>
      </c>
    </row>
    <row r="1751" spans="1:22" ht="45" x14ac:dyDescent="0.25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v>42795.791666666672</v>
      </c>
      <c r="K1751">
        <v>1485213921</v>
      </c>
      <c r="L1751">
        <f t="shared" si="136"/>
        <v>2017</v>
      </c>
      <c r="M1751" t="str">
        <f t="shared" si="137"/>
        <v>Jan</v>
      </c>
      <c r="N1751" s="13">
        <v>42758.975937499999</v>
      </c>
      <c r="O1751" t="b">
        <v>0</v>
      </c>
      <c r="P1751">
        <v>131</v>
      </c>
      <c r="Q1751" t="b">
        <v>1</v>
      </c>
      <c r="R1751" t="s">
        <v>8285</v>
      </c>
      <c r="S1751" s="4">
        <f t="shared" si="135"/>
        <v>123.48756218905473</v>
      </c>
      <c r="U1751" t="str">
        <f t="shared" si="138"/>
        <v>photography</v>
      </c>
      <c r="V1751" t="str">
        <f t="shared" si="139"/>
        <v>photobooks</v>
      </c>
    </row>
    <row r="1752" spans="1:22" ht="60" x14ac:dyDescent="0.25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v>42479.836851851855</v>
      </c>
      <c r="K1752">
        <v>1458936304</v>
      </c>
      <c r="L1752">
        <f t="shared" si="136"/>
        <v>2016</v>
      </c>
      <c r="M1752" t="str">
        <f t="shared" si="137"/>
        <v>Mar</v>
      </c>
      <c r="N1752" s="13">
        <v>42454.836851851855</v>
      </c>
      <c r="O1752" t="b">
        <v>0</v>
      </c>
      <c r="P1752">
        <v>125</v>
      </c>
      <c r="Q1752" t="b">
        <v>1</v>
      </c>
      <c r="R1752" t="s">
        <v>8285</v>
      </c>
      <c r="S1752" s="4">
        <f t="shared" si="135"/>
        <v>201.62</v>
      </c>
      <c r="U1752" t="str">
        <f t="shared" si="138"/>
        <v>photography</v>
      </c>
      <c r="V1752" t="str">
        <f t="shared" si="139"/>
        <v>photobooks</v>
      </c>
    </row>
    <row r="1753" spans="1:22" ht="30" x14ac:dyDescent="0.25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v>42082.739849537036</v>
      </c>
      <c r="K1753">
        <v>1424198723</v>
      </c>
      <c r="L1753">
        <f t="shared" si="136"/>
        <v>2015</v>
      </c>
      <c r="M1753" t="str">
        <f t="shared" si="137"/>
        <v>Feb</v>
      </c>
      <c r="N1753" s="13">
        <v>42052.7815162037</v>
      </c>
      <c r="O1753" t="b">
        <v>0</v>
      </c>
      <c r="P1753">
        <v>61</v>
      </c>
      <c r="Q1753" t="b">
        <v>1</v>
      </c>
      <c r="R1753" t="s">
        <v>8285</v>
      </c>
      <c r="S1753" s="4">
        <f t="shared" si="135"/>
        <v>102.9</v>
      </c>
      <c r="U1753" t="str">
        <f t="shared" si="138"/>
        <v>photography</v>
      </c>
      <c r="V1753" t="str">
        <f t="shared" si="139"/>
        <v>photobooks</v>
      </c>
    </row>
    <row r="1754" spans="1:22" ht="45" x14ac:dyDescent="0.25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v>42657.253263888888</v>
      </c>
      <c r="K1754">
        <v>1473833082</v>
      </c>
      <c r="L1754">
        <f t="shared" si="136"/>
        <v>2016</v>
      </c>
      <c r="M1754" t="str">
        <f t="shared" si="137"/>
        <v>Sep</v>
      </c>
      <c r="N1754" s="13">
        <v>42627.253263888888</v>
      </c>
      <c r="O1754" t="b">
        <v>0</v>
      </c>
      <c r="P1754">
        <v>90</v>
      </c>
      <c r="Q1754" t="b">
        <v>1</v>
      </c>
      <c r="R1754" t="s">
        <v>8285</v>
      </c>
      <c r="S1754" s="4">
        <f t="shared" si="135"/>
        <v>260.16666666666669</v>
      </c>
      <c r="U1754" t="str">
        <f t="shared" si="138"/>
        <v>photography</v>
      </c>
      <c r="V1754" t="str">
        <f t="shared" si="139"/>
        <v>photobooks</v>
      </c>
    </row>
    <row r="1755" spans="1:22" ht="45" x14ac:dyDescent="0.25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v>42450.707962962959</v>
      </c>
      <c r="K1755">
        <v>1455991168</v>
      </c>
      <c r="L1755">
        <f t="shared" si="136"/>
        <v>2016</v>
      </c>
      <c r="M1755" t="str">
        <f t="shared" si="137"/>
        <v>Feb</v>
      </c>
      <c r="N1755" s="13">
        <v>42420.74962962963</v>
      </c>
      <c r="O1755" t="b">
        <v>0</v>
      </c>
      <c r="P1755">
        <v>35</v>
      </c>
      <c r="Q1755" t="b">
        <v>1</v>
      </c>
      <c r="R1755" t="s">
        <v>8285</v>
      </c>
      <c r="S1755" s="4">
        <f t="shared" si="135"/>
        <v>108</v>
      </c>
      <c r="U1755" t="str">
        <f t="shared" si="138"/>
        <v>photography</v>
      </c>
      <c r="V1755" t="str">
        <f t="shared" si="139"/>
        <v>photobooks</v>
      </c>
    </row>
    <row r="1756" spans="1:22" ht="60" x14ac:dyDescent="0.25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v>42097.835104166668</v>
      </c>
      <c r="K1756">
        <v>1425502953</v>
      </c>
      <c r="L1756">
        <f t="shared" si="136"/>
        <v>2015</v>
      </c>
      <c r="M1756" t="str">
        <f t="shared" si="137"/>
        <v>Mar</v>
      </c>
      <c r="N1756" s="13">
        <v>42067.876770833333</v>
      </c>
      <c r="O1756" t="b">
        <v>0</v>
      </c>
      <c r="P1756">
        <v>90</v>
      </c>
      <c r="Q1756" t="b">
        <v>1</v>
      </c>
      <c r="R1756" t="s">
        <v>8285</v>
      </c>
      <c r="S1756" s="4">
        <f t="shared" si="135"/>
        <v>110.52941176470588</v>
      </c>
      <c r="U1756" t="str">
        <f t="shared" si="138"/>
        <v>photography</v>
      </c>
      <c r="V1756" t="str">
        <f t="shared" si="139"/>
        <v>photobooks</v>
      </c>
    </row>
    <row r="1757" spans="1:22" ht="60" x14ac:dyDescent="0.25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v>42282.788900462961</v>
      </c>
      <c r="K1757">
        <v>1441479361</v>
      </c>
      <c r="L1757">
        <f t="shared" si="136"/>
        <v>2015</v>
      </c>
      <c r="M1757" t="str">
        <f t="shared" si="137"/>
        <v>Sep</v>
      </c>
      <c r="N1757" s="13">
        <v>42252.788900462961</v>
      </c>
      <c r="O1757" t="b">
        <v>0</v>
      </c>
      <c r="P1757">
        <v>4</v>
      </c>
      <c r="Q1757" t="b">
        <v>1</v>
      </c>
      <c r="R1757" t="s">
        <v>8285</v>
      </c>
      <c r="S1757" s="4">
        <f t="shared" si="135"/>
        <v>120</v>
      </c>
      <c r="U1757" t="str">
        <f t="shared" si="138"/>
        <v>photography</v>
      </c>
      <c r="V1757" t="str">
        <f t="shared" si="139"/>
        <v>photobooks</v>
      </c>
    </row>
    <row r="1758" spans="1:22" ht="45" x14ac:dyDescent="0.25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v>42611.167465277773</v>
      </c>
      <c r="K1758">
        <v>1468987269</v>
      </c>
      <c r="L1758">
        <f t="shared" si="136"/>
        <v>2016</v>
      </c>
      <c r="M1758" t="str">
        <f t="shared" si="137"/>
        <v>Jul</v>
      </c>
      <c r="N1758" s="13">
        <v>42571.167465277773</v>
      </c>
      <c r="O1758" t="b">
        <v>0</v>
      </c>
      <c r="P1758">
        <v>120</v>
      </c>
      <c r="Q1758" t="b">
        <v>1</v>
      </c>
      <c r="R1758" t="s">
        <v>8285</v>
      </c>
      <c r="S1758" s="4">
        <f t="shared" si="135"/>
        <v>102.82909090909091</v>
      </c>
      <c r="U1758" t="str">
        <f t="shared" si="138"/>
        <v>photography</v>
      </c>
      <c r="V1758" t="str">
        <f t="shared" si="139"/>
        <v>photobooks</v>
      </c>
    </row>
    <row r="1759" spans="1:22" ht="45" x14ac:dyDescent="0.25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v>42763.811805555553</v>
      </c>
      <c r="K1759">
        <v>1483041083</v>
      </c>
      <c r="L1759">
        <f t="shared" si="136"/>
        <v>2016</v>
      </c>
      <c r="M1759" t="str">
        <f t="shared" si="137"/>
        <v>Dec</v>
      </c>
      <c r="N1759" s="13">
        <v>42733.827349537038</v>
      </c>
      <c r="O1759" t="b">
        <v>0</v>
      </c>
      <c r="P1759">
        <v>14</v>
      </c>
      <c r="Q1759" t="b">
        <v>1</v>
      </c>
      <c r="R1759" t="s">
        <v>8285</v>
      </c>
      <c r="S1759" s="4">
        <f t="shared" si="135"/>
        <v>116</v>
      </c>
      <c r="U1759" t="str">
        <f t="shared" si="138"/>
        <v>photography</v>
      </c>
      <c r="V1759" t="str">
        <f t="shared" si="139"/>
        <v>photobooks</v>
      </c>
    </row>
    <row r="1760" spans="1:22" ht="60" x14ac:dyDescent="0.25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v>42565.955925925926</v>
      </c>
      <c r="K1760">
        <v>1463352992</v>
      </c>
      <c r="L1760">
        <f t="shared" si="136"/>
        <v>2016</v>
      </c>
      <c r="M1760" t="str">
        <f t="shared" si="137"/>
        <v>May</v>
      </c>
      <c r="N1760" s="13">
        <v>42505.955925925926</v>
      </c>
      <c r="O1760" t="b">
        <v>0</v>
      </c>
      <c r="P1760">
        <v>27</v>
      </c>
      <c r="Q1760" t="b">
        <v>1</v>
      </c>
      <c r="R1760" t="s">
        <v>8285</v>
      </c>
      <c r="S1760" s="4">
        <f t="shared" si="135"/>
        <v>114.7</v>
      </c>
      <c r="U1760" t="str">
        <f t="shared" si="138"/>
        <v>photography</v>
      </c>
      <c r="V1760" t="str">
        <f t="shared" si="139"/>
        <v>photobooks</v>
      </c>
    </row>
    <row r="1761" spans="1:22" ht="30" x14ac:dyDescent="0.25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v>42088.787372685183</v>
      </c>
      <c r="K1761">
        <v>1425585229</v>
      </c>
      <c r="L1761">
        <f t="shared" si="136"/>
        <v>2015</v>
      </c>
      <c r="M1761" t="str">
        <f t="shared" si="137"/>
        <v>Mar</v>
      </c>
      <c r="N1761" s="13">
        <v>42068.829039351855</v>
      </c>
      <c r="O1761" t="b">
        <v>0</v>
      </c>
      <c r="P1761">
        <v>49</v>
      </c>
      <c r="Q1761" t="b">
        <v>1</v>
      </c>
      <c r="R1761" t="s">
        <v>8285</v>
      </c>
      <c r="S1761" s="4">
        <f t="shared" si="135"/>
        <v>106.6</v>
      </c>
      <c r="U1761" t="str">
        <f t="shared" si="138"/>
        <v>photography</v>
      </c>
      <c r="V1761" t="str">
        <f t="shared" si="139"/>
        <v>photobooks</v>
      </c>
    </row>
    <row r="1762" spans="1:22" ht="60" x14ac:dyDescent="0.25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v>42425.67260416667</v>
      </c>
      <c r="K1762">
        <v>1454688513</v>
      </c>
      <c r="L1762">
        <f t="shared" si="136"/>
        <v>2016</v>
      </c>
      <c r="M1762" t="str">
        <f t="shared" si="137"/>
        <v>Feb</v>
      </c>
      <c r="N1762" s="13">
        <v>42405.67260416667</v>
      </c>
      <c r="O1762" t="b">
        <v>0</v>
      </c>
      <c r="P1762">
        <v>102</v>
      </c>
      <c r="Q1762" t="b">
        <v>1</v>
      </c>
      <c r="R1762" t="s">
        <v>8285</v>
      </c>
      <c r="S1762" s="4">
        <f t="shared" si="135"/>
        <v>165.44</v>
      </c>
      <c r="U1762" t="str">
        <f t="shared" si="138"/>
        <v>photography</v>
      </c>
      <c r="V1762" t="str">
        <f t="shared" si="139"/>
        <v>photobooks</v>
      </c>
    </row>
    <row r="1763" spans="1:22" ht="30" x14ac:dyDescent="0.25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v>42259.567824074074</v>
      </c>
      <c r="K1763">
        <v>1437745060</v>
      </c>
      <c r="L1763">
        <f t="shared" si="136"/>
        <v>2015</v>
      </c>
      <c r="M1763" t="str">
        <f t="shared" si="137"/>
        <v>Jul</v>
      </c>
      <c r="N1763" s="13">
        <v>42209.567824074074</v>
      </c>
      <c r="O1763" t="b">
        <v>0</v>
      </c>
      <c r="P1763">
        <v>3</v>
      </c>
      <c r="Q1763" t="b">
        <v>1</v>
      </c>
      <c r="R1763" t="s">
        <v>8285</v>
      </c>
      <c r="S1763" s="4">
        <f t="shared" si="135"/>
        <v>155</v>
      </c>
      <c r="U1763" t="str">
        <f t="shared" si="138"/>
        <v>photography</v>
      </c>
      <c r="V1763" t="str">
        <f t="shared" si="139"/>
        <v>photobooks</v>
      </c>
    </row>
    <row r="1764" spans="1:22" ht="30" x14ac:dyDescent="0.25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v>42440.982002314813</v>
      </c>
      <c r="K1764">
        <v>1455147245</v>
      </c>
      <c r="L1764">
        <f t="shared" si="136"/>
        <v>2016</v>
      </c>
      <c r="M1764" t="str">
        <f t="shared" si="137"/>
        <v>Feb</v>
      </c>
      <c r="N1764" s="13">
        <v>42410.982002314813</v>
      </c>
      <c r="O1764" t="b">
        <v>0</v>
      </c>
      <c r="P1764">
        <v>25</v>
      </c>
      <c r="Q1764" t="b">
        <v>1</v>
      </c>
      <c r="R1764" t="s">
        <v>8285</v>
      </c>
      <c r="S1764" s="4">
        <f t="shared" si="135"/>
        <v>885</v>
      </c>
      <c r="U1764" t="str">
        <f t="shared" si="138"/>
        <v>photography</v>
      </c>
      <c r="V1764" t="str">
        <f t="shared" si="139"/>
        <v>photobooks</v>
      </c>
    </row>
    <row r="1765" spans="1:22" ht="60" x14ac:dyDescent="0.25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v>42666.868518518517</v>
      </c>
      <c r="K1765">
        <v>1474663840</v>
      </c>
      <c r="L1765">
        <f t="shared" si="136"/>
        <v>2016</v>
      </c>
      <c r="M1765" t="str">
        <f t="shared" si="137"/>
        <v>Sep</v>
      </c>
      <c r="N1765" s="13">
        <v>42636.868518518517</v>
      </c>
      <c r="O1765" t="b">
        <v>0</v>
      </c>
      <c r="P1765">
        <v>118</v>
      </c>
      <c r="Q1765" t="b">
        <v>1</v>
      </c>
      <c r="R1765" t="s">
        <v>8285</v>
      </c>
      <c r="S1765" s="4">
        <f t="shared" si="135"/>
        <v>101.90833333333333</v>
      </c>
      <c r="U1765" t="str">
        <f t="shared" si="138"/>
        <v>photography</v>
      </c>
      <c r="V1765" t="str">
        <f t="shared" si="139"/>
        <v>photobooks</v>
      </c>
    </row>
    <row r="1766" spans="1:22" ht="60" x14ac:dyDescent="0.25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v>41854.485868055555</v>
      </c>
      <c r="K1766">
        <v>1404560379</v>
      </c>
      <c r="L1766">
        <f t="shared" si="136"/>
        <v>2014</v>
      </c>
      <c r="M1766" t="str">
        <f t="shared" si="137"/>
        <v>Jul</v>
      </c>
      <c r="N1766" s="13">
        <v>41825.485868055555</v>
      </c>
      <c r="O1766" t="b">
        <v>1</v>
      </c>
      <c r="P1766">
        <v>39</v>
      </c>
      <c r="Q1766" t="b">
        <v>0</v>
      </c>
      <c r="R1766" t="s">
        <v>8285</v>
      </c>
      <c r="S1766" s="4">
        <f t="shared" si="135"/>
        <v>19.600000000000001</v>
      </c>
      <c r="U1766" t="str">
        <f t="shared" si="138"/>
        <v>photography</v>
      </c>
      <c r="V1766" t="str">
        <f t="shared" si="139"/>
        <v>photobooks</v>
      </c>
    </row>
    <row r="1767" spans="1:22" ht="60" x14ac:dyDescent="0.25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v>41864.980462962965</v>
      </c>
      <c r="K1767">
        <v>1405380712</v>
      </c>
      <c r="L1767">
        <f t="shared" si="136"/>
        <v>2014</v>
      </c>
      <c r="M1767" t="str">
        <f t="shared" si="137"/>
        <v>Jul</v>
      </c>
      <c r="N1767" s="13">
        <v>41834.980462962965</v>
      </c>
      <c r="O1767" t="b">
        <v>1</v>
      </c>
      <c r="P1767">
        <v>103</v>
      </c>
      <c r="Q1767" t="b">
        <v>0</v>
      </c>
      <c r="R1767" t="s">
        <v>8285</v>
      </c>
      <c r="S1767" s="4">
        <f t="shared" si="135"/>
        <v>59.467840000000002</v>
      </c>
      <c r="U1767" t="str">
        <f t="shared" si="138"/>
        <v>photography</v>
      </c>
      <c r="V1767" t="str">
        <f t="shared" si="139"/>
        <v>photobooks</v>
      </c>
    </row>
    <row r="1768" spans="1:22" ht="30" x14ac:dyDescent="0.25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v>41876.859814814816</v>
      </c>
      <c r="K1768">
        <v>1407184688</v>
      </c>
      <c r="L1768">
        <f t="shared" si="136"/>
        <v>2014</v>
      </c>
      <c r="M1768" t="str">
        <f t="shared" si="137"/>
        <v>Aug</v>
      </c>
      <c r="N1768" s="13">
        <v>41855.859814814816</v>
      </c>
      <c r="O1768" t="b">
        <v>1</v>
      </c>
      <c r="P1768">
        <v>0</v>
      </c>
      <c r="Q1768" t="b">
        <v>0</v>
      </c>
      <c r="R1768" t="s">
        <v>8285</v>
      </c>
      <c r="S1768" s="4">
        <f t="shared" si="135"/>
        <v>0</v>
      </c>
      <c r="U1768" t="str">
        <f t="shared" si="138"/>
        <v>photography</v>
      </c>
      <c r="V1768" t="str">
        <f t="shared" si="139"/>
        <v>photobooks</v>
      </c>
    </row>
    <row r="1769" spans="1:22" ht="45" x14ac:dyDescent="0.25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v>41854.658379629633</v>
      </c>
      <c r="K1769">
        <v>1404488884</v>
      </c>
      <c r="L1769">
        <f t="shared" si="136"/>
        <v>2014</v>
      </c>
      <c r="M1769" t="str">
        <f t="shared" si="137"/>
        <v>Jul</v>
      </c>
      <c r="N1769" s="13">
        <v>41824.658379629633</v>
      </c>
      <c r="O1769" t="b">
        <v>1</v>
      </c>
      <c r="P1769">
        <v>39</v>
      </c>
      <c r="Q1769" t="b">
        <v>0</v>
      </c>
      <c r="R1769" t="s">
        <v>8285</v>
      </c>
      <c r="S1769" s="4">
        <f t="shared" si="135"/>
        <v>45.72</v>
      </c>
      <c r="U1769" t="str">
        <f t="shared" si="138"/>
        <v>photography</v>
      </c>
      <c r="V1769" t="str">
        <f t="shared" si="139"/>
        <v>photobooks</v>
      </c>
    </row>
    <row r="1770" spans="1:22" ht="45" x14ac:dyDescent="0.25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v>41909.560694444444</v>
      </c>
      <c r="K1770">
        <v>1406640444</v>
      </c>
      <c r="L1770">
        <f t="shared" si="136"/>
        <v>2014</v>
      </c>
      <c r="M1770" t="str">
        <f t="shared" si="137"/>
        <v>Jul</v>
      </c>
      <c r="N1770" s="13">
        <v>41849.560694444444</v>
      </c>
      <c r="O1770" t="b">
        <v>1</v>
      </c>
      <c r="P1770">
        <v>15</v>
      </c>
      <c r="Q1770" t="b">
        <v>0</v>
      </c>
      <c r="R1770" t="s">
        <v>8285</v>
      </c>
      <c r="S1770" s="4">
        <f t="shared" si="135"/>
        <v>3.74</v>
      </c>
      <c r="U1770" t="str">
        <f t="shared" si="138"/>
        <v>photography</v>
      </c>
      <c r="V1770" t="str">
        <f t="shared" si="139"/>
        <v>photobooks</v>
      </c>
    </row>
    <row r="1771" spans="1:22" ht="45" x14ac:dyDescent="0.25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v>42017.818969907406</v>
      </c>
      <c r="K1771">
        <v>1418585959</v>
      </c>
      <c r="L1771">
        <f t="shared" si="136"/>
        <v>2014</v>
      </c>
      <c r="M1771" t="str">
        <f t="shared" si="137"/>
        <v>Dec</v>
      </c>
      <c r="N1771" s="13">
        <v>41987.818969907406</v>
      </c>
      <c r="O1771" t="b">
        <v>1</v>
      </c>
      <c r="P1771">
        <v>22</v>
      </c>
      <c r="Q1771" t="b">
        <v>0</v>
      </c>
      <c r="R1771" t="s">
        <v>8285</v>
      </c>
      <c r="S1771" s="4">
        <f t="shared" si="135"/>
        <v>2.7025000000000001</v>
      </c>
      <c r="U1771" t="str">
        <f t="shared" si="138"/>
        <v>photography</v>
      </c>
      <c r="V1771" t="str">
        <f t="shared" si="139"/>
        <v>photobooks</v>
      </c>
    </row>
    <row r="1772" spans="1:22" ht="60" x14ac:dyDescent="0.25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v>41926.780023148152</v>
      </c>
      <c r="K1772">
        <v>1410288194</v>
      </c>
      <c r="L1772">
        <f t="shared" si="136"/>
        <v>2014</v>
      </c>
      <c r="M1772" t="str">
        <f t="shared" si="137"/>
        <v>Sep</v>
      </c>
      <c r="N1772" s="13">
        <v>41891.780023148152</v>
      </c>
      <c r="O1772" t="b">
        <v>1</v>
      </c>
      <c r="P1772">
        <v>92</v>
      </c>
      <c r="Q1772" t="b">
        <v>0</v>
      </c>
      <c r="R1772" t="s">
        <v>8285</v>
      </c>
      <c r="S1772" s="4">
        <f t="shared" si="135"/>
        <v>56.514285714285712</v>
      </c>
      <c r="U1772" t="str">
        <f t="shared" si="138"/>
        <v>photography</v>
      </c>
      <c r="V1772" t="str">
        <f t="shared" si="139"/>
        <v>photobooks</v>
      </c>
    </row>
    <row r="1773" spans="1:22" ht="60" x14ac:dyDescent="0.25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v>41935.979629629634</v>
      </c>
      <c r="K1773">
        <v>1411515040</v>
      </c>
      <c r="L1773">
        <f t="shared" si="136"/>
        <v>2014</v>
      </c>
      <c r="M1773" t="str">
        <f t="shared" si="137"/>
        <v>Sep</v>
      </c>
      <c r="N1773" s="13">
        <v>41905.979629629634</v>
      </c>
      <c r="O1773" t="b">
        <v>1</v>
      </c>
      <c r="P1773">
        <v>25</v>
      </c>
      <c r="Q1773" t="b">
        <v>0</v>
      </c>
      <c r="R1773" t="s">
        <v>8285</v>
      </c>
      <c r="S1773" s="4">
        <f t="shared" si="135"/>
        <v>21.30952380952381</v>
      </c>
      <c r="U1773" t="str">
        <f t="shared" si="138"/>
        <v>photography</v>
      </c>
      <c r="V1773" t="str">
        <f t="shared" si="139"/>
        <v>photobooks</v>
      </c>
    </row>
    <row r="1774" spans="1:22" ht="45" x14ac:dyDescent="0.25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v>41826.718009259261</v>
      </c>
      <c r="K1774">
        <v>1399482836</v>
      </c>
      <c r="L1774">
        <f t="shared" si="136"/>
        <v>2014</v>
      </c>
      <c r="M1774" t="str">
        <f t="shared" si="137"/>
        <v>May</v>
      </c>
      <c r="N1774" s="13">
        <v>41766.718009259261</v>
      </c>
      <c r="O1774" t="b">
        <v>1</v>
      </c>
      <c r="P1774">
        <v>19</v>
      </c>
      <c r="Q1774" t="b">
        <v>0</v>
      </c>
      <c r="R1774" t="s">
        <v>8285</v>
      </c>
      <c r="S1774" s="4">
        <f t="shared" si="135"/>
        <v>15.6</v>
      </c>
      <c r="U1774" t="str">
        <f t="shared" si="138"/>
        <v>photography</v>
      </c>
      <c r="V1774" t="str">
        <f t="shared" si="139"/>
        <v>photobooks</v>
      </c>
    </row>
    <row r="1775" spans="1:22" ht="60" x14ac:dyDescent="0.25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v>42023.760393518518</v>
      </c>
      <c r="K1775">
        <v>1417803298</v>
      </c>
      <c r="L1775">
        <f t="shared" si="136"/>
        <v>2014</v>
      </c>
      <c r="M1775" t="str">
        <f t="shared" si="137"/>
        <v>Dec</v>
      </c>
      <c r="N1775" s="13">
        <v>41978.760393518518</v>
      </c>
      <c r="O1775" t="b">
        <v>1</v>
      </c>
      <c r="P1775">
        <v>19</v>
      </c>
      <c r="Q1775" t="b">
        <v>0</v>
      </c>
      <c r="R1775" t="s">
        <v>8285</v>
      </c>
      <c r="S1775" s="4">
        <f t="shared" si="135"/>
        <v>6.2566666666666668</v>
      </c>
      <c r="U1775" t="str">
        <f t="shared" si="138"/>
        <v>photography</v>
      </c>
      <c r="V1775" t="str">
        <f t="shared" si="139"/>
        <v>photobooks</v>
      </c>
    </row>
    <row r="1776" spans="1:22" ht="60" x14ac:dyDescent="0.25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v>41972.624305555553</v>
      </c>
      <c r="K1776">
        <v>1413609292</v>
      </c>
      <c r="L1776">
        <f t="shared" si="136"/>
        <v>2014</v>
      </c>
      <c r="M1776" t="str">
        <f t="shared" si="137"/>
        <v>Oct</v>
      </c>
      <c r="N1776" s="13">
        <v>41930.218657407408</v>
      </c>
      <c r="O1776" t="b">
        <v>1</v>
      </c>
      <c r="P1776">
        <v>13</v>
      </c>
      <c r="Q1776" t="b">
        <v>0</v>
      </c>
      <c r="R1776" t="s">
        <v>8285</v>
      </c>
      <c r="S1776" s="4">
        <f t="shared" si="135"/>
        <v>45.92</v>
      </c>
      <c r="U1776" t="str">
        <f t="shared" si="138"/>
        <v>photography</v>
      </c>
      <c r="V1776" t="str">
        <f t="shared" si="139"/>
        <v>photobooks</v>
      </c>
    </row>
    <row r="1777" spans="1:22" ht="45" x14ac:dyDescent="0.25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v>41936.976388888892</v>
      </c>
      <c r="K1777">
        <v>1410305160</v>
      </c>
      <c r="L1777">
        <f t="shared" si="136"/>
        <v>2014</v>
      </c>
      <c r="M1777" t="str">
        <f t="shared" si="137"/>
        <v>Sep</v>
      </c>
      <c r="N1777" s="13">
        <v>41891.976388888892</v>
      </c>
      <c r="O1777" t="b">
        <v>1</v>
      </c>
      <c r="P1777">
        <v>124</v>
      </c>
      <c r="Q1777" t="b">
        <v>0</v>
      </c>
      <c r="R1777" t="s">
        <v>8285</v>
      </c>
      <c r="S1777" s="4">
        <f t="shared" si="135"/>
        <v>65.101538461538468</v>
      </c>
      <c r="U1777" t="str">
        <f t="shared" si="138"/>
        <v>photography</v>
      </c>
      <c r="V1777" t="str">
        <f t="shared" si="139"/>
        <v>photobooks</v>
      </c>
    </row>
    <row r="1778" spans="1:22" ht="45" x14ac:dyDescent="0.25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v>41941.95684027778</v>
      </c>
      <c r="K1778">
        <v>1411513071</v>
      </c>
      <c r="L1778">
        <f t="shared" si="136"/>
        <v>2014</v>
      </c>
      <c r="M1778" t="str">
        <f t="shared" si="137"/>
        <v>Sep</v>
      </c>
      <c r="N1778" s="13">
        <v>41905.95684027778</v>
      </c>
      <c r="O1778" t="b">
        <v>1</v>
      </c>
      <c r="P1778">
        <v>4</v>
      </c>
      <c r="Q1778" t="b">
        <v>0</v>
      </c>
      <c r="R1778" t="s">
        <v>8285</v>
      </c>
      <c r="S1778" s="4">
        <f t="shared" si="135"/>
        <v>6.7</v>
      </c>
      <c r="U1778" t="str">
        <f t="shared" si="138"/>
        <v>photography</v>
      </c>
      <c r="V1778" t="str">
        <f t="shared" si="139"/>
        <v>photobooks</v>
      </c>
    </row>
    <row r="1779" spans="1:22" ht="60" x14ac:dyDescent="0.25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v>42055.357094907406</v>
      </c>
      <c r="K1779">
        <v>1421829253</v>
      </c>
      <c r="L1779">
        <f t="shared" si="136"/>
        <v>2015</v>
      </c>
      <c r="M1779" t="str">
        <f t="shared" si="137"/>
        <v>Jan</v>
      </c>
      <c r="N1779" s="13">
        <v>42025.357094907406</v>
      </c>
      <c r="O1779" t="b">
        <v>1</v>
      </c>
      <c r="P1779">
        <v>10</v>
      </c>
      <c r="Q1779" t="b">
        <v>0</v>
      </c>
      <c r="R1779" t="s">
        <v>8285</v>
      </c>
      <c r="S1779" s="4">
        <f t="shared" si="135"/>
        <v>13.5625</v>
      </c>
      <c r="U1779" t="str">
        <f t="shared" si="138"/>
        <v>photography</v>
      </c>
      <c r="V1779" t="str">
        <f t="shared" si="139"/>
        <v>photobooks</v>
      </c>
    </row>
    <row r="1780" spans="1:22" ht="45" x14ac:dyDescent="0.25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v>42090.821701388893</v>
      </c>
      <c r="K1780">
        <v>1423600995</v>
      </c>
      <c r="L1780">
        <f t="shared" si="136"/>
        <v>2015</v>
      </c>
      <c r="M1780" t="str">
        <f t="shared" si="137"/>
        <v>Feb</v>
      </c>
      <c r="N1780" s="13">
        <v>42045.86336805555</v>
      </c>
      <c r="O1780" t="b">
        <v>1</v>
      </c>
      <c r="P1780">
        <v>15</v>
      </c>
      <c r="Q1780" t="b">
        <v>0</v>
      </c>
      <c r="R1780" t="s">
        <v>8285</v>
      </c>
      <c r="S1780" s="4">
        <f t="shared" si="135"/>
        <v>1.99</v>
      </c>
      <c r="U1780" t="str">
        <f t="shared" si="138"/>
        <v>photography</v>
      </c>
      <c r="V1780" t="str">
        <f t="shared" si="139"/>
        <v>photobooks</v>
      </c>
    </row>
    <row r="1781" spans="1:22" ht="60" x14ac:dyDescent="0.25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v>42615.691898148143</v>
      </c>
      <c r="K1781">
        <v>1470242180</v>
      </c>
      <c r="L1781">
        <f t="shared" si="136"/>
        <v>2016</v>
      </c>
      <c r="M1781" t="str">
        <f t="shared" si="137"/>
        <v>Aug</v>
      </c>
      <c r="N1781" s="13">
        <v>42585.691898148143</v>
      </c>
      <c r="O1781" t="b">
        <v>1</v>
      </c>
      <c r="P1781">
        <v>38</v>
      </c>
      <c r="Q1781" t="b">
        <v>0</v>
      </c>
      <c r="R1781" t="s">
        <v>8285</v>
      </c>
      <c r="S1781" s="4">
        <f t="shared" si="135"/>
        <v>36.236363636363635</v>
      </c>
      <c r="U1781" t="str">
        <f t="shared" si="138"/>
        <v>photography</v>
      </c>
      <c r="V1781" t="str">
        <f t="shared" si="139"/>
        <v>photobooks</v>
      </c>
    </row>
    <row r="1782" spans="1:22" ht="60" x14ac:dyDescent="0.25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v>42553.600810185191</v>
      </c>
      <c r="K1782">
        <v>1462285510</v>
      </c>
      <c r="L1782">
        <f t="shared" si="136"/>
        <v>2016</v>
      </c>
      <c r="M1782" t="str">
        <f t="shared" si="137"/>
        <v>May</v>
      </c>
      <c r="N1782" s="13">
        <v>42493.600810185191</v>
      </c>
      <c r="O1782" t="b">
        <v>1</v>
      </c>
      <c r="P1782">
        <v>152</v>
      </c>
      <c r="Q1782" t="b">
        <v>0</v>
      </c>
      <c r="R1782" t="s">
        <v>8285</v>
      </c>
      <c r="S1782" s="4">
        <f t="shared" si="135"/>
        <v>39.743333333333332</v>
      </c>
      <c r="U1782" t="str">
        <f t="shared" si="138"/>
        <v>photography</v>
      </c>
      <c r="V1782" t="str">
        <f t="shared" si="139"/>
        <v>photobooks</v>
      </c>
    </row>
    <row r="1783" spans="1:22" ht="60" x14ac:dyDescent="0.25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v>42628.617418981477</v>
      </c>
      <c r="K1783">
        <v>1471272545</v>
      </c>
      <c r="L1783">
        <f t="shared" si="136"/>
        <v>2016</v>
      </c>
      <c r="M1783" t="str">
        <f t="shared" si="137"/>
        <v>Aug</v>
      </c>
      <c r="N1783" s="13">
        <v>42597.617418981477</v>
      </c>
      <c r="O1783" t="b">
        <v>1</v>
      </c>
      <c r="P1783">
        <v>24</v>
      </c>
      <c r="Q1783" t="b">
        <v>0</v>
      </c>
      <c r="R1783" t="s">
        <v>8285</v>
      </c>
      <c r="S1783" s="4">
        <f t="shared" si="135"/>
        <v>25.763636363636362</v>
      </c>
      <c r="U1783" t="str">
        <f t="shared" si="138"/>
        <v>photography</v>
      </c>
      <c r="V1783" t="str">
        <f t="shared" si="139"/>
        <v>photobooks</v>
      </c>
    </row>
    <row r="1784" spans="1:22" ht="60" x14ac:dyDescent="0.25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v>42421.575104166666</v>
      </c>
      <c r="K1784">
        <v>1453211289</v>
      </c>
      <c r="L1784">
        <f t="shared" si="136"/>
        <v>2016</v>
      </c>
      <c r="M1784" t="str">
        <f t="shared" si="137"/>
        <v>Jan</v>
      </c>
      <c r="N1784" s="13">
        <v>42388.575104166666</v>
      </c>
      <c r="O1784" t="b">
        <v>1</v>
      </c>
      <c r="P1784">
        <v>76</v>
      </c>
      <c r="Q1784" t="b">
        <v>0</v>
      </c>
      <c r="R1784" t="s">
        <v>8285</v>
      </c>
      <c r="S1784" s="4">
        <f t="shared" si="135"/>
        <v>15.491428571428571</v>
      </c>
      <c r="U1784" t="str">
        <f t="shared" si="138"/>
        <v>photography</v>
      </c>
      <c r="V1784" t="str">
        <f t="shared" si="139"/>
        <v>photobooks</v>
      </c>
    </row>
    <row r="1785" spans="1:22" ht="60" x14ac:dyDescent="0.25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v>42145.949976851851</v>
      </c>
      <c r="K1785">
        <v>1429656478</v>
      </c>
      <c r="L1785">
        <f t="shared" si="136"/>
        <v>2015</v>
      </c>
      <c r="M1785" t="str">
        <f t="shared" si="137"/>
        <v>Apr</v>
      </c>
      <c r="N1785" s="13">
        <v>42115.949976851851</v>
      </c>
      <c r="O1785" t="b">
        <v>1</v>
      </c>
      <c r="P1785">
        <v>185</v>
      </c>
      <c r="Q1785" t="b">
        <v>0</v>
      </c>
      <c r="R1785" t="s">
        <v>8285</v>
      </c>
      <c r="S1785" s="4">
        <f t="shared" si="135"/>
        <v>23.692499999999999</v>
      </c>
      <c r="U1785" t="str">
        <f t="shared" si="138"/>
        <v>photography</v>
      </c>
      <c r="V1785" t="str">
        <f t="shared" si="139"/>
        <v>photobooks</v>
      </c>
    </row>
    <row r="1786" spans="1:22" ht="60" x14ac:dyDescent="0.25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v>42035.142361111109</v>
      </c>
      <c r="K1786">
        <v>1419954240</v>
      </c>
      <c r="L1786">
        <f t="shared" si="136"/>
        <v>2014</v>
      </c>
      <c r="M1786" t="str">
        <f t="shared" si="137"/>
        <v>Dec</v>
      </c>
      <c r="N1786" s="13">
        <v>42003.655555555553</v>
      </c>
      <c r="O1786" t="b">
        <v>1</v>
      </c>
      <c r="P1786">
        <v>33</v>
      </c>
      <c r="Q1786" t="b">
        <v>0</v>
      </c>
      <c r="R1786" t="s">
        <v>8285</v>
      </c>
      <c r="S1786" s="4">
        <f t="shared" si="135"/>
        <v>39.76</v>
      </c>
      <c r="U1786" t="str">
        <f t="shared" si="138"/>
        <v>photography</v>
      </c>
      <c r="V1786" t="str">
        <f t="shared" si="139"/>
        <v>photobooks</v>
      </c>
    </row>
    <row r="1787" spans="1:22" ht="45" x14ac:dyDescent="0.25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v>41928</v>
      </c>
      <c r="K1787">
        <v>1410750855</v>
      </c>
      <c r="L1787">
        <f t="shared" si="136"/>
        <v>2014</v>
      </c>
      <c r="M1787" t="str">
        <f t="shared" si="137"/>
        <v>Sep</v>
      </c>
      <c r="N1787" s="13">
        <v>41897.134895833333</v>
      </c>
      <c r="O1787" t="b">
        <v>1</v>
      </c>
      <c r="P1787">
        <v>108</v>
      </c>
      <c r="Q1787" t="b">
        <v>0</v>
      </c>
      <c r="R1787" t="s">
        <v>8285</v>
      </c>
      <c r="S1787" s="4">
        <f t="shared" si="135"/>
        <v>20.220833333333335</v>
      </c>
      <c r="U1787" t="str">
        <f t="shared" si="138"/>
        <v>photography</v>
      </c>
      <c r="V1787" t="str">
        <f t="shared" si="139"/>
        <v>photobooks</v>
      </c>
    </row>
    <row r="1788" spans="1:22" ht="60" x14ac:dyDescent="0.25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v>41988.550659722227</v>
      </c>
      <c r="K1788">
        <v>1416057177</v>
      </c>
      <c r="L1788">
        <f t="shared" si="136"/>
        <v>2014</v>
      </c>
      <c r="M1788" t="str">
        <f t="shared" si="137"/>
        <v>Nov</v>
      </c>
      <c r="N1788" s="13">
        <v>41958.550659722227</v>
      </c>
      <c r="O1788" t="b">
        <v>1</v>
      </c>
      <c r="P1788">
        <v>29</v>
      </c>
      <c r="Q1788" t="b">
        <v>0</v>
      </c>
      <c r="R1788" t="s">
        <v>8285</v>
      </c>
      <c r="S1788" s="4">
        <f t="shared" si="135"/>
        <v>47.631578947368418</v>
      </c>
      <c r="U1788" t="str">
        <f t="shared" si="138"/>
        <v>photography</v>
      </c>
      <c r="V1788" t="str">
        <f t="shared" si="139"/>
        <v>photobooks</v>
      </c>
    </row>
    <row r="1789" spans="1:22" ht="45" x14ac:dyDescent="0.25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v>42098.613854166666</v>
      </c>
      <c r="K1789">
        <v>1425570237</v>
      </c>
      <c r="L1789">
        <f t="shared" si="136"/>
        <v>2015</v>
      </c>
      <c r="M1789" t="str">
        <f t="shared" si="137"/>
        <v>Mar</v>
      </c>
      <c r="N1789" s="13">
        <v>42068.65552083333</v>
      </c>
      <c r="O1789" t="b">
        <v>1</v>
      </c>
      <c r="P1789">
        <v>24</v>
      </c>
      <c r="Q1789" t="b">
        <v>0</v>
      </c>
      <c r="R1789" t="s">
        <v>8285</v>
      </c>
      <c r="S1789" s="4">
        <f t="shared" si="135"/>
        <v>15.33</v>
      </c>
      <c r="U1789" t="str">
        <f t="shared" si="138"/>
        <v>photography</v>
      </c>
      <c r="V1789" t="str">
        <f t="shared" si="139"/>
        <v>photobooks</v>
      </c>
    </row>
    <row r="1790" spans="1:22" ht="45" x14ac:dyDescent="0.25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v>41943.94840277778</v>
      </c>
      <c r="K1790">
        <v>1412203542</v>
      </c>
      <c r="L1790">
        <f t="shared" si="136"/>
        <v>2014</v>
      </c>
      <c r="M1790" t="str">
        <f t="shared" si="137"/>
        <v>Oct</v>
      </c>
      <c r="N1790" s="13">
        <v>41913.94840277778</v>
      </c>
      <c r="O1790" t="b">
        <v>1</v>
      </c>
      <c r="P1790">
        <v>4</v>
      </c>
      <c r="Q1790" t="b">
        <v>0</v>
      </c>
      <c r="R1790" t="s">
        <v>8285</v>
      </c>
      <c r="S1790" s="4">
        <f t="shared" si="135"/>
        <v>1.3818181818181818</v>
      </c>
      <c r="U1790" t="str">
        <f t="shared" si="138"/>
        <v>photography</v>
      </c>
      <c r="V1790" t="str">
        <f t="shared" si="139"/>
        <v>photobooks</v>
      </c>
    </row>
    <row r="1791" spans="1:22" ht="45" x14ac:dyDescent="0.25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v>42016.250034722223</v>
      </c>
      <c r="K1791">
        <v>1415858403</v>
      </c>
      <c r="L1791">
        <f t="shared" si="136"/>
        <v>2014</v>
      </c>
      <c r="M1791" t="str">
        <f t="shared" si="137"/>
        <v>Nov</v>
      </c>
      <c r="N1791" s="13">
        <v>41956.250034722223</v>
      </c>
      <c r="O1791" t="b">
        <v>1</v>
      </c>
      <c r="P1791">
        <v>4</v>
      </c>
      <c r="Q1791" t="b">
        <v>0</v>
      </c>
      <c r="R1791" t="s">
        <v>8285</v>
      </c>
      <c r="S1791" s="4">
        <f t="shared" si="135"/>
        <v>0.5</v>
      </c>
      <c r="U1791" t="str">
        <f t="shared" si="138"/>
        <v>photography</v>
      </c>
      <c r="V1791" t="str">
        <f t="shared" si="139"/>
        <v>photobooks</v>
      </c>
    </row>
    <row r="1792" spans="1:22" ht="45" x14ac:dyDescent="0.25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v>42040.674513888895</v>
      </c>
      <c r="K1792">
        <v>1420560678</v>
      </c>
      <c r="L1792">
        <f t="shared" si="136"/>
        <v>2015</v>
      </c>
      <c r="M1792" t="str">
        <f t="shared" si="137"/>
        <v>Jan</v>
      </c>
      <c r="N1792" s="13">
        <v>42010.674513888895</v>
      </c>
      <c r="O1792" t="b">
        <v>1</v>
      </c>
      <c r="P1792">
        <v>15</v>
      </c>
      <c r="Q1792" t="b">
        <v>0</v>
      </c>
      <c r="R1792" t="s">
        <v>8285</v>
      </c>
      <c r="S1792" s="4">
        <f t="shared" si="135"/>
        <v>4.957575757575758</v>
      </c>
      <c r="U1792" t="str">
        <f t="shared" si="138"/>
        <v>photography</v>
      </c>
      <c r="V1792" t="str">
        <f t="shared" si="139"/>
        <v>photobooks</v>
      </c>
    </row>
    <row r="1793" spans="1:22" ht="45" x14ac:dyDescent="0.25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v>42033.740335648152</v>
      </c>
      <c r="K1793">
        <v>1417369565</v>
      </c>
      <c r="L1793">
        <f t="shared" si="136"/>
        <v>2014</v>
      </c>
      <c r="M1793" t="str">
        <f t="shared" si="137"/>
        <v>Nov</v>
      </c>
      <c r="N1793" s="13">
        <v>41973.740335648152</v>
      </c>
      <c r="O1793" t="b">
        <v>1</v>
      </c>
      <c r="P1793">
        <v>4</v>
      </c>
      <c r="Q1793" t="b">
        <v>0</v>
      </c>
      <c r="R1793" t="s">
        <v>8285</v>
      </c>
      <c r="S1793" s="4">
        <f t="shared" si="135"/>
        <v>3.5666666666666669</v>
      </c>
      <c r="U1793" t="str">
        <f t="shared" si="138"/>
        <v>photography</v>
      </c>
      <c r="V1793" t="str">
        <f t="shared" si="139"/>
        <v>photobooks</v>
      </c>
    </row>
    <row r="1794" spans="1:22" ht="45" x14ac:dyDescent="0.25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v>42226.290972222225</v>
      </c>
      <c r="K1794">
        <v>1435970682</v>
      </c>
      <c r="L1794">
        <f t="shared" si="136"/>
        <v>2015</v>
      </c>
      <c r="M1794" t="str">
        <f t="shared" si="137"/>
        <v>Jul</v>
      </c>
      <c r="N1794" s="13">
        <v>42189.031041666662</v>
      </c>
      <c r="O1794" t="b">
        <v>1</v>
      </c>
      <c r="P1794">
        <v>139</v>
      </c>
      <c r="Q1794" t="b">
        <v>0</v>
      </c>
      <c r="R1794" t="s">
        <v>8285</v>
      </c>
      <c r="S1794" s="4">
        <f t="shared" ref="S1794:S1857" si="140">E1794*100/D1794</f>
        <v>61.124000000000002</v>
      </c>
      <c r="U1794" t="str">
        <f t="shared" si="138"/>
        <v>photography</v>
      </c>
      <c r="V1794" t="str">
        <f t="shared" si="139"/>
        <v>photobooks</v>
      </c>
    </row>
    <row r="1795" spans="1:22" ht="45" x14ac:dyDescent="0.25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v>41970.933333333334</v>
      </c>
      <c r="K1795">
        <v>1414531440</v>
      </c>
      <c r="L1795">
        <f t="shared" ref="L1795:L1858" si="141">YEAR(N1795)</f>
        <v>2014</v>
      </c>
      <c r="M1795" t="str">
        <f t="shared" ref="M1795:M1858" si="142">TEXT(N1795, "MMM")</f>
        <v>Oct</v>
      </c>
      <c r="N1795" s="13">
        <v>41940.89166666667</v>
      </c>
      <c r="O1795" t="b">
        <v>1</v>
      </c>
      <c r="P1795">
        <v>2</v>
      </c>
      <c r="Q1795" t="b">
        <v>0</v>
      </c>
      <c r="R1795" t="s">
        <v>8285</v>
      </c>
      <c r="S1795" s="4">
        <f t="shared" si="140"/>
        <v>1.3333333333333333</v>
      </c>
      <c r="U1795" t="str">
        <f t="shared" ref="U1795:U1858" si="143">LEFT(R1795, SEARCH("/",R1795,1)-1)</f>
        <v>photography</v>
      </c>
      <c r="V1795" t="str">
        <f t="shared" ref="V1795:V1858" si="144">RIGHT(R1795,LEN(R1795)-SEARCH("/",R1795,SEARCH("/",R1795,1)))</f>
        <v>photobooks</v>
      </c>
    </row>
    <row r="1796" spans="1:22" ht="60" x14ac:dyDescent="0.25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v>42046.551180555558</v>
      </c>
      <c r="K1796">
        <v>1420636422</v>
      </c>
      <c r="L1796">
        <f t="shared" si="141"/>
        <v>2015</v>
      </c>
      <c r="M1796" t="str">
        <f t="shared" si="142"/>
        <v>Jan</v>
      </c>
      <c r="N1796" s="13">
        <v>42011.551180555558</v>
      </c>
      <c r="O1796" t="b">
        <v>1</v>
      </c>
      <c r="P1796">
        <v>18</v>
      </c>
      <c r="Q1796" t="b">
        <v>0</v>
      </c>
      <c r="R1796" t="s">
        <v>8285</v>
      </c>
      <c r="S1796" s="4">
        <f t="shared" si="140"/>
        <v>11.077777777777778</v>
      </c>
      <c r="U1796" t="str">
        <f t="shared" si="143"/>
        <v>photography</v>
      </c>
      <c r="V1796" t="str">
        <f t="shared" si="144"/>
        <v>photobooks</v>
      </c>
    </row>
    <row r="1797" spans="1:22" ht="45" x14ac:dyDescent="0.25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v>42657.666666666672</v>
      </c>
      <c r="K1797">
        <v>1473922541</v>
      </c>
      <c r="L1797">
        <f t="shared" si="141"/>
        <v>2016</v>
      </c>
      <c r="M1797" t="str">
        <f t="shared" si="142"/>
        <v>Sep</v>
      </c>
      <c r="N1797" s="13">
        <v>42628.288668981477</v>
      </c>
      <c r="O1797" t="b">
        <v>1</v>
      </c>
      <c r="P1797">
        <v>81</v>
      </c>
      <c r="Q1797" t="b">
        <v>0</v>
      </c>
      <c r="R1797" t="s">
        <v>8285</v>
      </c>
      <c r="S1797" s="4">
        <f t="shared" si="140"/>
        <v>38.735714285714288</v>
      </c>
      <c r="U1797" t="str">
        <f t="shared" si="143"/>
        <v>photography</v>
      </c>
      <c r="V1797" t="str">
        <f t="shared" si="144"/>
        <v>photobooks</v>
      </c>
    </row>
    <row r="1798" spans="1:22" ht="60" x14ac:dyDescent="0.25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v>42575.439421296294</v>
      </c>
      <c r="K1798">
        <v>1464172366</v>
      </c>
      <c r="L1798">
        <f t="shared" si="141"/>
        <v>2016</v>
      </c>
      <c r="M1798" t="str">
        <f t="shared" si="142"/>
        <v>May</v>
      </c>
      <c r="N1798" s="13">
        <v>42515.439421296294</v>
      </c>
      <c r="O1798" t="b">
        <v>1</v>
      </c>
      <c r="P1798">
        <v>86</v>
      </c>
      <c r="Q1798" t="b">
        <v>0</v>
      </c>
      <c r="R1798" t="s">
        <v>8285</v>
      </c>
      <c r="S1798" s="4">
        <f t="shared" si="140"/>
        <v>22.05263157894737</v>
      </c>
      <c r="U1798" t="str">
        <f t="shared" si="143"/>
        <v>photography</v>
      </c>
      <c r="V1798" t="str">
        <f t="shared" si="144"/>
        <v>photobooks</v>
      </c>
    </row>
    <row r="1799" spans="1:22" ht="45" x14ac:dyDescent="0.25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v>42719.56931712963</v>
      </c>
      <c r="K1799">
        <v>1479217189</v>
      </c>
      <c r="L1799">
        <f t="shared" si="141"/>
        <v>2016</v>
      </c>
      <c r="M1799" t="str">
        <f t="shared" si="142"/>
        <v>Nov</v>
      </c>
      <c r="N1799" s="13">
        <v>42689.56931712963</v>
      </c>
      <c r="O1799" t="b">
        <v>1</v>
      </c>
      <c r="P1799">
        <v>140</v>
      </c>
      <c r="Q1799" t="b">
        <v>0</v>
      </c>
      <c r="R1799" t="s">
        <v>8285</v>
      </c>
      <c r="S1799" s="4">
        <f t="shared" si="140"/>
        <v>67.55</v>
      </c>
      <c r="U1799" t="str">
        <f t="shared" si="143"/>
        <v>photography</v>
      </c>
      <c r="V1799" t="str">
        <f t="shared" si="144"/>
        <v>photobooks</v>
      </c>
    </row>
    <row r="1800" spans="1:22" ht="45" x14ac:dyDescent="0.25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v>42404.32677083333</v>
      </c>
      <c r="K1800">
        <v>1449388233</v>
      </c>
      <c r="L1800">
        <f t="shared" si="141"/>
        <v>2015</v>
      </c>
      <c r="M1800" t="str">
        <f t="shared" si="142"/>
        <v>Dec</v>
      </c>
      <c r="N1800" s="13">
        <v>42344.32677083333</v>
      </c>
      <c r="O1800" t="b">
        <v>1</v>
      </c>
      <c r="P1800">
        <v>37</v>
      </c>
      <c r="Q1800" t="b">
        <v>0</v>
      </c>
      <c r="R1800" t="s">
        <v>8285</v>
      </c>
      <c r="S1800" s="4">
        <f t="shared" si="140"/>
        <v>13.637499999999999</v>
      </c>
      <c r="U1800" t="str">
        <f t="shared" si="143"/>
        <v>photography</v>
      </c>
      <c r="V1800" t="str">
        <f t="shared" si="144"/>
        <v>photobooks</v>
      </c>
    </row>
    <row r="1801" spans="1:22" ht="30" x14ac:dyDescent="0.25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v>41954.884351851855</v>
      </c>
      <c r="K1801">
        <v>1414008808</v>
      </c>
      <c r="L1801">
        <f t="shared" si="141"/>
        <v>2014</v>
      </c>
      <c r="M1801" t="str">
        <f t="shared" si="142"/>
        <v>Oct</v>
      </c>
      <c r="N1801" s="13">
        <v>41934.842685185184</v>
      </c>
      <c r="O1801" t="b">
        <v>1</v>
      </c>
      <c r="P1801">
        <v>6</v>
      </c>
      <c r="Q1801" t="b">
        <v>0</v>
      </c>
      <c r="R1801" t="s">
        <v>8285</v>
      </c>
      <c r="S1801" s="4">
        <f t="shared" si="140"/>
        <v>1.7457499999999999</v>
      </c>
      <c r="U1801" t="str">
        <f t="shared" si="143"/>
        <v>photography</v>
      </c>
      <c r="V1801" t="str">
        <f t="shared" si="144"/>
        <v>photobooks</v>
      </c>
    </row>
    <row r="1802" spans="1:22" ht="60" x14ac:dyDescent="0.25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v>42653.606134259258</v>
      </c>
      <c r="K1802">
        <v>1473517970</v>
      </c>
      <c r="L1802">
        <f t="shared" si="141"/>
        <v>2016</v>
      </c>
      <c r="M1802" t="str">
        <f t="shared" si="142"/>
        <v>Sep</v>
      </c>
      <c r="N1802" s="13">
        <v>42623.606134259258</v>
      </c>
      <c r="O1802" t="b">
        <v>1</v>
      </c>
      <c r="P1802">
        <v>113</v>
      </c>
      <c r="Q1802" t="b">
        <v>0</v>
      </c>
      <c r="R1802" t="s">
        <v>8285</v>
      </c>
      <c r="S1802" s="4">
        <f t="shared" si="140"/>
        <v>20.44963251188932</v>
      </c>
      <c r="U1802" t="str">
        <f t="shared" si="143"/>
        <v>photography</v>
      </c>
      <c r="V1802" t="str">
        <f t="shared" si="144"/>
        <v>photobooks</v>
      </c>
    </row>
    <row r="1803" spans="1:22" ht="60" x14ac:dyDescent="0.25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v>42353.506944444445</v>
      </c>
      <c r="K1803">
        <v>1447429868</v>
      </c>
      <c r="L1803">
        <f t="shared" si="141"/>
        <v>2015</v>
      </c>
      <c r="M1803" t="str">
        <f t="shared" si="142"/>
        <v>Nov</v>
      </c>
      <c r="N1803" s="13">
        <v>42321.660509259258</v>
      </c>
      <c r="O1803" t="b">
        <v>1</v>
      </c>
      <c r="P1803">
        <v>37</v>
      </c>
      <c r="Q1803" t="b">
        <v>0</v>
      </c>
      <c r="R1803" t="s">
        <v>8285</v>
      </c>
      <c r="S1803" s="4">
        <f t="shared" si="140"/>
        <v>13.852941176470589</v>
      </c>
      <c r="U1803" t="str">
        <f t="shared" si="143"/>
        <v>photography</v>
      </c>
      <c r="V1803" t="str">
        <f t="shared" si="144"/>
        <v>photobooks</v>
      </c>
    </row>
    <row r="1804" spans="1:22" ht="45" x14ac:dyDescent="0.25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v>42182.915972222225</v>
      </c>
      <c r="K1804">
        <v>1433416830</v>
      </c>
      <c r="L1804">
        <f t="shared" si="141"/>
        <v>2015</v>
      </c>
      <c r="M1804" t="str">
        <f t="shared" si="142"/>
        <v>Jun</v>
      </c>
      <c r="N1804" s="13">
        <v>42159.47256944445</v>
      </c>
      <c r="O1804" t="b">
        <v>1</v>
      </c>
      <c r="P1804">
        <v>18</v>
      </c>
      <c r="Q1804" t="b">
        <v>0</v>
      </c>
      <c r="R1804" t="s">
        <v>8285</v>
      </c>
      <c r="S1804" s="4">
        <f t="shared" si="140"/>
        <v>48.485714285714288</v>
      </c>
      <c r="U1804" t="str">
        <f t="shared" si="143"/>
        <v>photography</v>
      </c>
      <c r="V1804" t="str">
        <f t="shared" si="144"/>
        <v>photobooks</v>
      </c>
    </row>
    <row r="1805" spans="1:22" ht="45" x14ac:dyDescent="0.25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v>42049.071550925932</v>
      </c>
      <c r="K1805">
        <v>1421199782</v>
      </c>
      <c r="L1805">
        <f t="shared" si="141"/>
        <v>2015</v>
      </c>
      <c r="M1805" t="str">
        <f t="shared" si="142"/>
        <v>Jan</v>
      </c>
      <c r="N1805" s="13">
        <v>42018.071550925932</v>
      </c>
      <c r="O1805" t="b">
        <v>1</v>
      </c>
      <c r="P1805">
        <v>75</v>
      </c>
      <c r="Q1805" t="b">
        <v>0</v>
      </c>
      <c r="R1805" t="s">
        <v>8285</v>
      </c>
      <c r="S1805" s="4">
        <f t="shared" si="140"/>
        <v>30.8</v>
      </c>
      <c r="U1805" t="str">
        <f t="shared" si="143"/>
        <v>photography</v>
      </c>
      <c r="V1805" t="str">
        <f t="shared" si="144"/>
        <v>photobooks</v>
      </c>
    </row>
    <row r="1806" spans="1:22" ht="45" x14ac:dyDescent="0.25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v>42322.719953703709</v>
      </c>
      <c r="K1806">
        <v>1444061804</v>
      </c>
      <c r="L1806">
        <f t="shared" si="141"/>
        <v>2015</v>
      </c>
      <c r="M1806" t="str">
        <f t="shared" si="142"/>
        <v>Oct</v>
      </c>
      <c r="N1806" s="13">
        <v>42282.678287037037</v>
      </c>
      <c r="O1806" t="b">
        <v>1</v>
      </c>
      <c r="P1806">
        <v>52</v>
      </c>
      <c r="Q1806" t="b">
        <v>0</v>
      </c>
      <c r="R1806" t="s">
        <v>8285</v>
      </c>
      <c r="S1806" s="4">
        <f t="shared" si="140"/>
        <v>35.174193548387095</v>
      </c>
      <c r="U1806" t="str">
        <f t="shared" si="143"/>
        <v>photography</v>
      </c>
      <c r="V1806" t="str">
        <f t="shared" si="144"/>
        <v>photobooks</v>
      </c>
    </row>
    <row r="1807" spans="1:22" ht="60" x14ac:dyDescent="0.25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v>42279.75</v>
      </c>
      <c r="K1807">
        <v>1441048658</v>
      </c>
      <c r="L1807">
        <f t="shared" si="141"/>
        <v>2015</v>
      </c>
      <c r="M1807" t="str">
        <f t="shared" si="142"/>
        <v>Aug</v>
      </c>
      <c r="N1807" s="13">
        <v>42247.803912037038</v>
      </c>
      <c r="O1807" t="b">
        <v>1</v>
      </c>
      <c r="P1807">
        <v>122</v>
      </c>
      <c r="Q1807" t="b">
        <v>0</v>
      </c>
      <c r="R1807" t="s">
        <v>8285</v>
      </c>
      <c r="S1807" s="4">
        <f t="shared" si="140"/>
        <v>36.404444444444444</v>
      </c>
      <c r="U1807" t="str">
        <f t="shared" si="143"/>
        <v>photography</v>
      </c>
      <c r="V1807" t="str">
        <f t="shared" si="144"/>
        <v>photobooks</v>
      </c>
    </row>
    <row r="1808" spans="1:22" ht="60" x14ac:dyDescent="0.25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v>41912.638298611113</v>
      </c>
      <c r="K1808">
        <v>1409066349</v>
      </c>
      <c r="L1808">
        <f t="shared" si="141"/>
        <v>2014</v>
      </c>
      <c r="M1808" t="str">
        <f t="shared" si="142"/>
        <v>Aug</v>
      </c>
      <c r="N1808" s="13">
        <v>41877.638298611113</v>
      </c>
      <c r="O1808" t="b">
        <v>1</v>
      </c>
      <c r="P1808">
        <v>8</v>
      </c>
      <c r="Q1808" t="b">
        <v>0</v>
      </c>
      <c r="R1808" t="s">
        <v>8285</v>
      </c>
      <c r="S1808" s="4">
        <f t="shared" si="140"/>
        <v>2.9550000000000001</v>
      </c>
      <c r="U1808" t="str">
        <f t="shared" si="143"/>
        <v>photography</v>
      </c>
      <c r="V1808" t="str">
        <f t="shared" si="144"/>
        <v>photobooks</v>
      </c>
    </row>
    <row r="1809" spans="1:22" ht="30" x14ac:dyDescent="0.25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v>41910.068437499998</v>
      </c>
      <c r="K1809">
        <v>1409276313</v>
      </c>
      <c r="L1809">
        <f t="shared" si="141"/>
        <v>2014</v>
      </c>
      <c r="M1809" t="str">
        <f t="shared" si="142"/>
        <v>Aug</v>
      </c>
      <c r="N1809" s="13">
        <v>41880.068437499998</v>
      </c>
      <c r="O1809" t="b">
        <v>1</v>
      </c>
      <c r="P1809">
        <v>8</v>
      </c>
      <c r="Q1809" t="b">
        <v>0</v>
      </c>
      <c r="R1809" t="s">
        <v>8285</v>
      </c>
      <c r="S1809" s="4">
        <f t="shared" si="140"/>
        <v>11.06</v>
      </c>
      <c r="U1809" t="str">
        <f t="shared" si="143"/>
        <v>photography</v>
      </c>
      <c r="V1809" t="str">
        <f t="shared" si="144"/>
        <v>photobooks</v>
      </c>
    </row>
    <row r="1810" spans="1:22" ht="60" x14ac:dyDescent="0.25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v>42777.680902777778</v>
      </c>
      <c r="K1810">
        <v>1483806030</v>
      </c>
      <c r="L1810">
        <f t="shared" si="141"/>
        <v>2017</v>
      </c>
      <c r="M1810" t="str">
        <f t="shared" si="142"/>
        <v>Jan</v>
      </c>
      <c r="N1810" s="13">
        <v>42742.680902777778</v>
      </c>
      <c r="O1810" t="b">
        <v>1</v>
      </c>
      <c r="P1810">
        <v>96</v>
      </c>
      <c r="Q1810" t="b">
        <v>0</v>
      </c>
      <c r="R1810" t="s">
        <v>8285</v>
      </c>
      <c r="S1810" s="4">
        <f t="shared" si="140"/>
        <v>41.407142857142858</v>
      </c>
      <c r="U1810" t="str">
        <f t="shared" si="143"/>
        <v>photography</v>
      </c>
      <c r="V1810" t="str">
        <f t="shared" si="144"/>
        <v>photobooks</v>
      </c>
    </row>
    <row r="1811" spans="1:22" ht="45" x14ac:dyDescent="0.25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v>42064.907858796301</v>
      </c>
      <c r="K1811">
        <v>1422222439</v>
      </c>
      <c r="L1811">
        <f t="shared" si="141"/>
        <v>2015</v>
      </c>
      <c r="M1811" t="str">
        <f t="shared" si="142"/>
        <v>Jan</v>
      </c>
      <c r="N1811" s="13">
        <v>42029.907858796301</v>
      </c>
      <c r="O1811" t="b">
        <v>1</v>
      </c>
      <c r="P1811">
        <v>9</v>
      </c>
      <c r="Q1811" t="b">
        <v>0</v>
      </c>
      <c r="R1811" t="s">
        <v>8285</v>
      </c>
      <c r="S1811" s="4">
        <f t="shared" si="140"/>
        <v>10.857142857142858</v>
      </c>
      <c r="U1811" t="str">
        <f t="shared" si="143"/>
        <v>photography</v>
      </c>
      <c r="V1811" t="str">
        <f t="shared" si="144"/>
        <v>photobooks</v>
      </c>
    </row>
    <row r="1812" spans="1:22" ht="45" x14ac:dyDescent="0.25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v>41872.91002314815</v>
      </c>
      <c r="K1812">
        <v>1407621026</v>
      </c>
      <c r="L1812">
        <f t="shared" si="141"/>
        <v>2014</v>
      </c>
      <c r="M1812" t="str">
        <f t="shared" si="142"/>
        <v>Aug</v>
      </c>
      <c r="N1812" s="13">
        <v>41860.91002314815</v>
      </c>
      <c r="O1812" t="b">
        <v>0</v>
      </c>
      <c r="P1812">
        <v>2</v>
      </c>
      <c r="Q1812" t="b">
        <v>0</v>
      </c>
      <c r="R1812" t="s">
        <v>8285</v>
      </c>
      <c r="S1812" s="4">
        <f t="shared" si="140"/>
        <v>3.3333333333333335</v>
      </c>
      <c r="U1812" t="str">
        <f t="shared" si="143"/>
        <v>photography</v>
      </c>
      <c r="V1812" t="str">
        <f t="shared" si="144"/>
        <v>photobooks</v>
      </c>
    </row>
    <row r="1813" spans="1:22" ht="45" x14ac:dyDescent="0.25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v>41936.166666666664</v>
      </c>
      <c r="K1813">
        <v>1408962270</v>
      </c>
      <c r="L1813">
        <f t="shared" si="141"/>
        <v>2014</v>
      </c>
      <c r="M1813" t="str">
        <f t="shared" si="142"/>
        <v>Aug</v>
      </c>
      <c r="N1813" s="13">
        <v>41876.433680555558</v>
      </c>
      <c r="O1813" t="b">
        <v>0</v>
      </c>
      <c r="P1813">
        <v>26</v>
      </c>
      <c r="Q1813" t="b">
        <v>0</v>
      </c>
      <c r="R1813" t="s">
        <v>8285</v>
      </c>
      <c r="S1813" s="4">
        <f t="shared" si="140"/>
        <v>7.407407407407407E-2</v>
      </c>
      <c r="U1813" t="str">
        <f t="shared" si="143"/>
        <v>photography</v>
      </c>
      <c r="V1813" t="str">
        <f t="shared" si="144"/>
        <v>photobooks</v>
      </c>
    </row>
    <row r="1814" spans="1:22" ht="60" x14ac:dyDescent="0.25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v>42554.318703703699</v>
      </c>
      <c r="K1814">
        <v>1464939536</v>
      </c>
      <c r="L1814">
        <f t="shared" si="141"/>
        <v>2016</v>
      </c>
      <c r="M1814" t="str">
        <f t="shared" si="142"/>
        <v>Jun</v>
      </c>
      <c r="N1814" s="13">
        <v>42524.318703703699</v>
      </c>
      <c r="O1814" t="b">
        <v>0</v>
      </c>
      <c r="P1814">
        <v>23</v>
      </c>
      <c r="Q1814" t="b">
        <v>0</v>
      </c>
      <c r="R1814" t="s">
        <v>8285</v>
      </c>
      <c r="S1814" s="4">
        <f t="shared" si="140"/>
        <v>13.307692307692308</v>
      </c>
      <c r="U1814" t="str">
        <f t="shared" si="143"/>
        <v>photography</v>
      </c>
      <c r="V1814" t="str">
        <f t="shared" si="144"/>
        <v>photobooks</v>
      </c>
    </row>
    <row r="1815" spans="1:22" ht="45" x14ac:dyDescent="0.25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v>41859.889027777775</v>
      </c>
      <c r="K1815">
        <v>1404940812</v>
      </c>
      <c r="L1815">
        <f t="shared" si="141"/>
        <v>2014</v>
      </c>
      <c r="M1815" t="str">
        <f t="shared" si="142"/>
        <v>Jul</v>
      </c>
      <c r="N1815" s="13">
        <v>41829.889027777775</v>
      </c>
      <c r="O1815" t="b">
        <v>0</v>
      </c>
      <c r="P1815">
        <v>0</v>
      </c>
      <c r="Q1815" t="b">
        <v>0</v>
      </c>
      <c r="R1815" t="s">
        <v>8285</v>
      </c>
      <c r="S1815" s="4">
        <f t="shared" si="140"/>
        <v>0</v>
      </c>
      <c r="U1815" t="str">
        <f t="shared" si="143"/>
        <v>photography</v>
      </c>
      <c r="V1815" t="str">
        <f t="shared" si="144"/>
        <v>photobooks</v>
      </c>
    </row>
    <row r="1816" spans="1:22" ht="45" x14ac:dyDescent="0.25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v>42063.314074074078</v>
      </c>
      <c r="K1816">
        <v>1422516736</v>
      </c>
      <c r="L1816">
        <f t="shared" si="141"/>
        <v>2015</v>
      </c>
      <c r="M1816" t="str">
        <f t="shared" si="142"/>
        <v>Jan</v>
      </c>
      <c r="N1816" s="13">
        <v>42033.314074074078</v>
      </c>
      <c r="O1816" t="b">
        <v>0</v>
      </c>
      <c r="P1816">
        <v>140</v>
      </c>
      <c r="Q1816" t="b">
        <v>0</v>
      </c>
      <c r="R1816" t="s">
        <v>8285</v>
      </c>
      <c r="S1816" s="4">
        <f t="shared" si="140"/>
        <v>49.18333333333333</v>
      </c>
      <c r="U1816" t="str">
        <f t="shared" si="143"/>
        <v>photography</v>
      </c>
      <c r="V1816" t="str">
        <f t="shared" si="144"/>
        <v>photobooks</v>
      </c>
    </row>
    <row r="1817" spans="1:22" ht="60" x14ac:dyDescent="0.25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v>42186.906678240746</v>
      </c>
      <c r="K1817">
        <v>1434577537</v>
      </c>
      <c r="L1817">
        <f t="shared" si="141"/>
        <v>2015</v>
      </c>
      <c r="M1817" t="str">
        <f t="shared" si="142"/>
        <v>Jun</v>
      </c>
      <c r="N1817" s="13">
        <v>42172.906678240746</v>
      </c>
      <c r="O1817" t="b">
        <v>0</v>
      </c>
      <c r="P1817">
        <v>0</v>
      </c>
      <c r="Q1817" t="b">
        <v>0</v>
      </c>
      <c r="R1817" t="s">
        <v>8285</v>
      </c>
      <c r="S1817" s="4">
        <f t="shared" si="140"/>
        <v>0</v>
      </c>
      <c r="U1817" t="str">
        <f t="shared" si="143"/>
        <v>photography</v>
      </c>
      <c r="V1817" t="str">
        <f t="shared" si="144"/>
        <v>photobooks</v>
      </c>
    </row>
    <row r="1818" spans="1:22" ht="45" x14ac:dyDescent="0.25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v>42576.791666666672</v>
      </c>
      <c r="K1818">
        <v>1467061303</v>
      </c>
      <c r="L1818">
        <f t="shared" si="141"/>
        <v>2016</v>
      </c>
      <c r="M1818" t="str">
        <f t="shared" si="142"/>
        <v>Jun</v>
      </c>
      <c r="N1818" s="13">
        <v>42548.876192129625</v>
      </c>
      <c r="O1818" t="b">
        <v>0</v>
      </c>
      <c r="P1818">
        <v>6</v>
      </c>
      <c r="Q1818" t="b">
        <v>0</v>
      </c>
      <c r="R1818" t="s">
        <v>8285</v>
      </c>
      <c r="S1818" s="4">
        <f t="shared" si="140"/>
        <v>2.036</v>
      </c>
      <c r="U1818" t="str">
        <f t="shared" si="143"/>
        <v>photography</v>
      </c>
      <c r="V1818" t="str">
        <f t="shared" si="144"/>
        <v>photobooks</v>
      </c>
    </row>
    <row r="1819" spans="1:22" ht="45" x14ac:dyDescent="0.25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v>42765.290972222225</v>
      </c>
      <c r="K1819">
        <v>1480607607</v>
      </c>
      <c r="L1819">
        <f t="shared" si="141"/>
        <v>2016</v>
      </c>
      <c r="M1819" t="str">
        <f t="shared" si="142"/>
        <v>Dec</v>
      </c>
      <c r="N1819" s="13">
        <v>42705.662118055552</v>
      </c>
      <c r="O1819" t="b">
        <v>0</v>
      </c>
      <c r="P1819">
        <v>100</v>
      </c>
      <c r="Q1819" t="b">
        <v>0</v>
      </c>
      <c r="R1819" t="s">
        <v>8285</v>
      </c>
      <c r="S1819" s="4">
        <f t="shared" si="140"/>
        <v>52.327777777777776</v>
      </c>
      <c r="U1819" t="str">
        <f t="shared" si="143"/>
        <v>photography</v>
      </c>
      <c r="V1819" t="str">
        <f t="shared" si="144"/>
        <v>photobooks</v>
      </c>
    </row>
    <row r="1820" spans="1:22" ht="45" x14ac:dyDescent="0.25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v>42097.192708333328</v>
      </c>
      <c r="K1820">
        <v>1425447450</v>
      </c>
      <c r="L1820">
        <f t="shared" si="141"/>
        <v>2015</v>
      </c>
      <c r="M1820" t="str">
        <f t="shared" si="142"/>
        <v>Mar</v>
      </c>
      <c r="N1820" s="13">
        <v>42067.234375</v>
      </c>
      <c r="O1820" t="b">
        <v>0</v>
      </c>
      <c r="P1820">
        <v>0</v>
      </c>
      <c r="Q1820" t="b">
        <v>0</v>
      </c>
      <c r="R1820" t="s">
        <v>8285</v>
      </c>
      <c r="S1820" s="4">
        <f t="shared" si="140"/>
        <v>0</v>
      </c>
      <c r="U1820" t="str">
        <f t="shared" si="143"/>
        <v>photography</v>
      </c>
      <c r="V1820" t="str">
        <f t="shared" si="144"/>
        <v>photobooks</v>
      </c>
    </row>
    <row r="1821" spans="1:22" ht="60" x14ac:dyDescent="0.25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v>41850.752268518518</v>
      </c>
      <c r="K1821">
        <v>1404151396</v>
      </c>
      <c r="L1821">
        <f t="shared" si="141"/>
        <v>2014</v>
      </c>
      <c r="M1821" t="str">
        <f t="shared" si="142"/>
        <v>Jun</v>
      </c>
      <c r="N1821" s="13">
        <v>41820.752268518518</v>
      </c>
      <c r="O1821" t="b">
        <v>0</v>
      </c>
      <c r="P1821">
        <v>4</v>
      </c>
      <c r="Q1821" t="b">
        <v>0</v>
      </c>
      <c r="R1821" t="s">
        <v>8285</v>
      </c>
      <c r="S1821" s="4">
        <f t="shared" si="140"/>
        <v>2.0833333333333335</v>
      </c>
      <c r="U1821" t="str">
        <f t="shared" si="143"/>
        <v>photography</v>
      </c>
      <c r="V1821" t="str">
        <f t="shared" si="144"/>
        <v>photobooks</v>
      </c>
    </row>
    <row r="1822" spans="1:22" ht="60" x14ac:dyDescent="0.25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v>42095.042708333334</v>
      </c>
      <c r="K1822">
        <v>1425261690</v>
      </c>
      <c r="L1822">
        <f t="shared" si="141"/>
        <v>2015</v>
      </c>
      <c r="M1822" t="str">
        <f t="shared" si="142"/>
        <v>Mar</v>
      </c>
      <c r="N1822" s="13">
        <v>42065.084375000006</v>
      </c>
      <c r="O1822" t="b">
        <v>0</v>
      </c>
      <c r="P1822">
        <v>8</v>
      </c>
      <c r="Q1822" t="b">
        <v>0</v>
      </c>
      <c r="R1822" t="s">
        <v>8285</v>
      </c>
      <c r="S1822" s="4">
        <f t="shared" si="140"/>
        <v>6.5653846153846152</v>
      </c>
      <c r="U1822" t="str">
        <f t="shared" si="143"/>
        <v>photography</v>
      </c>
      <c r="V1822" t="str">
        <f t="shared" si="144"/>
        <v>photobooks</v>
      </c>
    </row>
    <row r="1823" spans="1:22" ht="45" x14ac:dyDescent="0.25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v>40971.319062499999</v>
      </c>
      <c r="K1823">
        <v>1326872367</v>
      </c>
      <c r="L1823">
        <f t="shared" si="141"/>
        <v>2012</v>
      </c>
      <c r="M1823" t="str">
        <f t="shared" si="142"/>
        <v>Jan</v>
      </c>
      <c r="N1823" s="13">
        <v>40926.319062499999</v>
      </c>
      <c r="O1823" t="b">
        <v>0</v>
      </c>
      <c r="P1823">
        <v>57</v>
      </c>
      <c r="Q1823" t="b">
        <v>1</v>
      </c>
      <c r="R1823" t="s">
        <v>8276</v>
      </c>
      <c r="S1823" s="4">
        <f t="shared" si="140"/>
        <v>134.88999999999999</v>
      </c>
      <c r="U1823" t="str">
        <f t="shared" si="143"/>
        <v>music</v>
      </c>
      <c r="V1823" t="str">
        <f t="shared" si="144"/>
        <v>rock</v>
      </c>
    </row>
    <row r="1824" spans="1:22" ht="30" x14ac:dyDescent="0.25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v>41670.792361111111</v>
      </c>
      <c r="K1824">
        <v>1388084862</v>
      </c>
      <c r="L1824">
        <f t="shared" si="141"/>
        <v>2013</v>
      </c>
      <c r="M1824" t="str">
        <f t="shared" si="142"/>
        <v>Dec</v>
      </c>
      <c r="N1824" s="13">
        <v>41634.797013888885</v>
      </c>
      <c r="O1824" t="b">
        <v>0</v>
      </c>
      <c r="P1824">
        <v>11</v>
      </c>
      <c r="Q1824" t="b">
        <v>1</v>
      </c>
      <c r="R1824" t="s">
        <v>8276</v>
      </c>
      <c r="S1824" s="4">
        <f t="shared" si="140"/>
        <v>100</v>
      </c>
      <c r="U1824" t="str">
        <f t="shared" si="143"/>
        <v>music</v>
      </c>
      <c r="V1824" t="str">
        <f t="shared" si="144"/>
        <v>rock</v>
      </c>
    </row>
    <row r="1825" spans="1:22" ht="60" x14ac:dyDescent="0.25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v>41206.684907407405</v>
      </c>
      <c r="K1825">
        <v>1348503976</v>
      </c>
      <c r="L1825">
        <f t="shared" si="141"/>
        <v>2012</v>
      </c>
      <c r="M1825" t="str">
        <f t="shared" si="142"/>
        <v>Sep</v>
      </c>
      <c r="N1825" s="13">
        <v>41176.684907407405</v>
      </c>
      <c r="O1825" t="b">
        <v>0</v>
      </c>
      <c r="P1825">
        <v>33</v>
      </c>
      <c r="Q1825" t="b">
        <v>1</v>
      </c>
      <c r="R1825" t="s">
        <v>8276</v>
      </c>
      <c r="S1825" s="4">
        <f t="shared" si="140"/>
        <v>115.85714285714286</v>
      </c>
      <c r="U1825" t="str">
        <f t="shared" si="143"/>
        <v>music</v>
      </c>
      <c r="V1825" t="str">
        <f t="shared" si="144"/>
        <v>rock</v>
      </c>
    </row>
    <row r="1826" spans="1:22" x14ac:dyDescent="0.25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v>41647.088888888888</v>
      </c>
      <c r="K1826">
        <v>1387403967</v>
      </c>
      <c r="L1826">
        <f t="shared" si="141"/>
        <v>2013</v>
      </c>
      <c r="M1826" t="str">
        <f t="shared" si="142"/>
        <v>Dec</v>
      </c>
      <c r="N1826" s="13">
        <v>41626.916284722225</v>
      </c>
      <c r="O1826" t="b">
        <v>0</v>
      </c>
      <c r="P1826">
        <v>40</v>
      </c>
      <c r="Q1826" t="b">
        <v>1</v>
      </c>
      <c r="R1826" t="s">
        <v>8276</v>
      </c>
      <c r="S1826" s="4">
        <f t="shared" si="140"/>
        <v>100.06666666666666</v>
      </c>
      <c r="U1826" t="str">
        <f t="shared" si="143"/>
        <v>music</v>
      </c>
      <c r="V1826" t="str">
        <f t="shared" si="144"/>
        <v>rock</v>
      </c>
    </row>
    <row r="1827" spans="1:22" ht="60" x14ac:dyDescent="0.25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v>41466.83452546296</v>
      </c>
      <c r="K1827">
        <v>1371585703</v>
      </c>
      <c r="L1827">
        <f t="shared" si="141"/>
        <v>2013</v>
      </c>
      <c r="M1827" t="str">
        <f t="shared" si="142"/>
        <v>Jun</v>
      </c>
      <c r="N1827" s="13">
        <v>41443.83452546296</v>
      </c>
      <c r="O1827" t="b">
        <v>0</v>
      </c>
      <c r="P1827">
        <v>50</v>
      </c>
      <c r="Q1827" t="b">
        <v>1</v>
      </c>
      <c r="R1827" t="s">
        <v>8276</v>
      </c>
      <c r="S1827" s="4">
        <f t="shared" si="140"/>
        <v>105.05</v>
      </c>
      <c r="U1827" t="str">
        <f t="shared" si="143"/>
        <v>music</v>
      </c>
      <c r="V1827" t="str">
        <f t="shared" si="144"/>
        <v>rock</v>
      </c>
    </row>
    <row r="1828" spans="1:22" ht="30" x14ac:dyDescent="0.25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v>41687.923807870371</v>
      </c>
      <c r="K1828">
        <v>1390083017</v>
      </c>
      <c r="L1828">
        <f t="shared" si="141"/>
        <v>2014</v>
      </c>
      <c r="M1828" t="str">
        <f t="shared" si="142"/>
        <v>Jan</v>
      </c>
      <c r="N1828" s="13">
        <v>41657.923807870371</v>
      </c>
      <c r="O1828" t="b">
        <v>0</v>
      </c>
      <c r="P1828">
        <v>38</v>
      </c>
      <c r="Q1828" t="b">
        <v>1</v>
      </c>
      <c r="R1828" t="s">
        <v>8276</v>
      </c>
      <c r="S1828" s="4">
        <f t="shared" si="140"/>
        <v>101</v>
      </c>
      <c r="U1828" t="str">
        <f t="shared" si="143"/>
        <v>music</v>
      </c>
      <c r="V1828" t="str">
        <f t="shared" si="144"/>
        <v>rock</v>
      </c>
    </row>
    <row r="1829" spans="1:22" ht="60" x14ac:dyDescent="0.25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v>40605.325937499998</v>
      </c>
      <c r="K1829">
        <v>1294818561</v>
      </c>
      <c r="L1829">
        <f t="shared" si="141"/>
        <v>2011</v>
      </c>
      <c r="M1829" t="str">
        <f t="shared" si="142"/>
        <v>Jan</v>
      </c>
      <c r="N1829" s="13">
        <v>40555.325937499998</v>
      </c>
      <c r="O1829" t="b">
        <v>0</v>
      </c>
      <c r="P1829">
        <v>96</v>
      </c>
      <c r="Q1829" t="b">
        <v>1</v>
      </c>
      <c r="R1829" t="s">
        <v>8276</v>
      </c>
      <c r="S1829" s="4">
        <f t="shared" si="140"/>
        <v>100.66249999999999</v>
      </c>
      <c r="U1829" t="str">
        <f t="shared" si="143"/>
        <v>music</v>
      </c>
      <c r="V1829" t="str">
        <f t="shared" si="144"/>
        <v>rock</v>
      </c>
    </row>
    <row r="1830" spans="1:22" ht="60" x14ac:dyDescent="0.25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v>41768.916666666664</v>
      </c>
      <c r="K1830">
        <v>1396906530</v>
      </c>
      <c r="L1830">
        <f t="shared" si="141"/>
        <v>2014</v>
      </c>
      <c r="M1830" t="str">
        <f t="shared" si="142"/>
        <v>Apr</v>
      </c>
      <c r="N1830" s="13">
        <v>41736.899652777778</v>
      </c>
      <c r="O1830" t="b">
        <v>0</v>
      </c>
      <c r="P1830">
        <v>48</v>
      </c>
      <c r="Q1830" t="b">
        <v>1</v>
      </c>
      <c r="R1830" t="s">
        <v>8276</v>
      </c>
      <c r="S1830" s="4">
        <f t="shared" si="140"/>
        <v>100.16</v>
      </c>
      <c r="U1830" t="str">
        <f t="shared" si="143"/>
        <v>music</v>
      </c>
      <c r="V1830" t="str">
        <f t="shared" si="144"/>
        <v>rock</v>
      </c>
    </row>
    <row r="1831" spans="1:22" ht="45" x14ac:dyDescent="0.25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v>40564.916666666664</v>
      </c>
      <c r="K1831">
        <v>1291428371</v>
      </c>
      <c r="L1831">
        <f t="shared" si="141"/>
        <v>2010</v>
      </c>
      <c r="M1831" t="str">
        <f t="shared" si="142"/>
        <v>Dec</v>
      </c>
      <c r="N1831" s="13">
        <v>40516.087627314817</v>
      </c>
      <c r="O1831" t="b">
        <v>0</v>
      </c>
      <c r="P1831">
        <v>33</v>
      </c>
      <c r="Q1831" t="b">
        <v>1</v>
      </c>
      <c r="R1831" t="s">
        <v>8276</v>
      </c>
      <c r="S1831" s="4">
        <f t="shared" si="140"/>
        <v>166.68333333333334</v>
      </c>
      <c r="U1831" t="str">
        <f t="shared" si="143"/>
        <v>music</v>
      </c>
      <c r="V1831" t="str">
        <f t="shared" si="144"/>
        <v>rock</v>
      </c>
    </row>
    <row r="1832" spans="1:22" ht="45" x14ac:dyDescent="0.25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v>41694.684108796297</v>
      </c>
      <c r="K1832">
        <v>1390667107</v>
      </c>
      <c r="L1832">
        <f t="shared" si="141"/>
        <v>2014</v>
      </c>
      <c r="M1832" t="str">
        <f t="shared" si="142"/>
        <v>Jan</v>
      </c>
      <c r="N1832" s="13">
        <v>41664.684108796297</v>
      </c>
      <c r="O1832" t="b">
        <v>0</v>
      </c>
      <c r="P1832">
        <v>226</v>
      </c>
      <c r="Q1832" t="b">
        <v>1</v>
      </c>
      <c r="R1832" t="s">
        <v>8276</v>
      </c>
      <c r="S1832" s="4">
        <f t="shared" si="140"/>
        <v>101.53333333333333</v>
      </c>
      <c r="U1832" t="str">
        <f t="shared" si="143"/>
        <v>music</v>
      </c>
      <c r="V1832" t="str">
        <f t="shared" si="144"/>
        <v>rock</v>
      </c>
    </row>
    <row r="1833" spans="1:22" ht="45" x14ac:dyDescent="0.25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v>41041.996099537035</v>
      </c>
      <c r="K1833">
        <v>1335570863</v>
      </c>
      <c r="L1833">
        <f t="shared" si="141"/>
        <v>2012</v>
      </c>
      <c r="M1833" t="str">
        <f t="shared" si="142"/>
        <v>Apr</v>
      </c>
      <c r="N1833" s="13">
        <v>41026.996099537035</v>
      </c>
      <c r="O1833" t="b">
        <v>0</v>
      </c>
      <c r="P1833">
        <v>14</v>
      </c>
      <c r="Q1833" t="b">
        <v>1</v>
      </c>
      <c r="R1833" t="s">
        <v>8276</v>
      </c>
      <c r="S1833" s="4">
        <f t="shared" si="140"/>
        <v>103</v>
      </c>
      <c r="U1833" t="str">
        <f t="shared" si="143"/>
        <v>music</v>
      </c>
      <c r="V1833" t="str">
        <f t="shared" si="144"/>
        <v>rock</v>
      </c>
    </row>
    <row r="1834" spans="1:22" ht="60" x14ac:dyDescent="0.25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v>40606.539664351854</v>
      </c>
      <c r="K1834">
        <v>1296651427</v>
      </c>
      <c r="L1834">
        <f t="shared" si="141"/>
        <v>2011</v>
      </c>
      <c r="M1834" t="str">
        <f t="shared" si="142"/>
        <v>Feb</v>
      </c>
      <c r="N1834" s="13">
        <v>40576.539664351854</v>
      </c>
      <c r="O1834" t="b">
        <v>0</v>
      </c>
      <c r="P1834">
        <v>20</v>
      </c>
      <c r="Q1834" t="b">
        <v>1</v>
      </c>
      <c r="R1834" t="s">
        <v>8276</v>
      </c>
      <c r="S1834" s="4">
        <f t="shared" si="140"/>
        <v>142.85714285714286</v>
      </c>
      <c r="U1834" t="str">
        <f t="shared" si="143"/>
        <v>music</v>
      </c>
      <c r="V1834" t="str">
        <f t="shared" si="144"/>
        <v>rock</v>
      </c>
    </row>
    <row r="1835" spans="1:22" ht="60" x14ac:dyDescent="0.25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v>41335.332638888889</v>
      </c>
      <c r="K1835">
        <v>1359421403</v>
      </c>
      <c r="L1835">
        <f t="shared" si="141"/>
        <v>2013</v>
      </c>
      <c r="M1835" t="str">
        <f t="shared" si="142"/>
        <v>Jan</v>
      </c>
      <c r="N1835" s="13">
        <v>41303.044016203705</v>
      </c>
      <c r="O1835" t="b">
        <v>0</v>
      </c>
      <c r="P1835">
        <v>25</v>
      </c>
      <c r="Q1835" t="b">
        <v>1</v>
      </c>
      <c r="R1835" t="s">
        <v>8276</v>
      </c>
      <c r="S1835" s="4">
        <f t="shared" si="140"/>
        <v>262.5</v>
      </c>
      <c r="U1835" t="str">
        <f t="shared" si="143"/>
        <v>music</v>
      </c>
      <c r="V1835" t="str">
        <f t="shared" si="144"/>
        <v>rock</v>
      </c>
    </row>
    <row r="1836" spans="1:22" ht="30" x14ac:dyDescent="0.25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v>42028.964062500003</v>
      </c>
      <c r="K1836">
        <v>1418684895</v>
      </c>
      <c r="L1836">
        <f t="shared" si="141"/>
        <v>2014</v>
      </c>
      <c r="M1836" t="str">
        <f t="shared" si="142"/>
        <v>Dec</v>
      </c>
      <c r="N1836" s="13">
        <v>41988.964062500003</v>
      </c>
      <c r="O1836" t="b">
        <v>0</v>
      </c>
      <c r="P1836">
        <v>90</v>
      </c>
      <c r="Q1836" t="b">
        <v>1</v>
      </c>
      <c r="R1836" t="s">
        <v>8276</v>
      </c>
      <c r="S1836" s="4">
        <f t="shared" si="140"/>
        <v>118.05</v>
      </c>
      <c r="U1836" t="str">
        <f t="shared" si="143"/>
        <v>music</v>
      </c>
      <c r="V1836" t="str">
        <f t="shared" si="144"/>
        <v>rock</v>
      </c>
    </row>
    <row r="1837" spans="1:22" ht="75" x14ac:dyDescent="0.25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v>42460.660543981481</v>
      </c>
      <c r="K1837">
        <v>1456851071</v>
      </c>
      <c r="L1837">
        <f t="shared" si="141"/>
        <v>2016</v>
      </c>
      <c r="M1837" t="str">
        <f t="shared" si="142"/>
        <v>Mar</v>
      </c>
      <c r="N1837" s="13">
        <v>42430.702210648145</v>
      </c>
      <c r="O1837" t="b">
        <v>0</v>
      </c>
      <c r="P1837">
        <v>11</v>
      </c>
      <c r="Q1837" t="b">
        <v>1</v>
      </c>
      <c r="R1837" t="s">
        <v>8276</v>
      </c>
      <c r="S1837" s="4">
        <f t="shared" si="140"/>
        <v>104</v>
      </c>
      <c r="U1837" t="str">
        <f t="shared" si="143"/>
        <v>music</v>
      </c>
      <c r="V1837" t="str">
        <f t="shared" si="144"/>
        <v>rock</v>
      </c>
    </row>
    <row r="1838" spans="1:22" ht="30" x14ac:dyDescent="0.25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v>41322.809363425928</v>
      </c>
      <c r="K1838">
        <v>1359660329</v>
      </c>
      <c r="L1838">
        <f t="shared" si="141"/>
        <v>2013</v>
      </c>
      <c r="M1838" t="str">
        <f t="shared" si="142"/>
        <v>Jan</v>
      </c>
      <c r="N1838" s="13">
        <v>41305.809363425928</v>
      </c>
      <c r="O1838" t="b">
        <v>0</v>
      </c>
      <c r="P1838">
        <v>55</v>
      </c>
      <c r="Q1838" t="b">
        <v>1</v>
      </c>
      <c r="R1838" t="s">
        <v>8276</v>
      </c>
      <c r="S1838" s="4">
        <f t="shared" si="140"/>
        <v>200.34</v>
      </c>
      <c r="U1838" t="str">
        <f t="shared" si="143"/>
        <v>music</v>
      </c>
      <c r="V1838" t="str">
        <f t="shared" si="144"/>
        <v>rock</v>
      </c>
    </row>
    <row r="1839" spans="1:22" ht="60" x14ac:dyDescent="0.25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v>40986.006192129629</v>
      </c>
      <c r="K1839">
        <v>1326848935</v>
      </c>
      <c r="L1839">
        <f t="shared" si="141"/>
        <v>2012</v>
      </c>
      <c r="M1839" t="str">
        <f t="shared" si="142"/>
        <v>Jan</v>
      </c>
      <c r="N1839" s="13">
        <v>40926.047858796301</v>
      </c>
      <c r="O1839" t="b">
        <v>0</v>
      </c>
      <c r="P1839">
        <v>30</v>
      </c>
      <c r="Q1839" t="b">
        <v>1</v>
      </c>
      <c r="R1839" t="s">
        <v>8276</v>
      </c>
      <c r="S1839" s="4">
        <f t="shared" si="140"/>
        <v>306.83333333333331</v>
      </c>
      <c r="U1839" t="str">
        <f t="shared" si="143"/>
        <v>music</v>
      </c>
      <c r="V1839" t="str">
        <f t="shared" si="144"/>
        <v>rock</v>
      </c>
    </row>
    <row r="1840" spans="1:22" ht="60" x14ac:dyDescent="0.25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v>40817.125</v>
      </c>
      <c r="K1840">
        <v>1314989557</v>
      </c>
      <c r="L1840">
        <f t="shared" si="141"/>
        <v>2011</v>
      </c>
      <c r="M1840" t="str">
        <f t="shared" si="142"/>
        <v>Sep</v>
      </c>
      <c r="N1840" s="13">
        <v>40788.786539351851</v>
      </c>
      <c r="O1840" t="b">
        <v>0</v>
      </c>
      <c r="P1840">
        <v>28</v>
      </c>
      <c r="Q1840" t="b">
        <v>1</v>
      </c>
      <c r="R1840" t="s">
        <v>8276</v>
      </c>
      <c r="S1840" s="4">
        <f t="shared" si="140"/>
        <v>100.149</v>
      </c>
      <c r="U1840" t="str">
        <f t="shared" si="143"/>
        <v>music</v>
      </c>
      <c r="V1840" t="str">
        <f t="shared" si="144"/>
        <v>rock</v>
      </c>
    </row>
    <row r="1841" spans="1:22" ht="45" x14ac:dyDescent="0.25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v>42644.722013888888</v>
      </c>
      <c r="K1841">
        <v>1472750382</v>
      </c>
      <c r="L1841">
        <f t="shared" si="141"/>
        <v>2016</v>
      </c>
      <c r="M1841" t="str">
        <f t="shared" si="142"/>
        <v>Sep</v>
      </c>
      <c r="N1841" s="13">
        <v>42614.722013888888</v>
      </c>
      <c r="O1841" t="b">
        <v>0</v>
      </c>
      <c r="P1841">
        <v>45</v>
      </c>
      <c r="Q1841" t="b">
        <v>1</v>
      </c>
      <c r="R1841" t="s">
        <v>8276</v>
      </c>
      <c r="S1841" s="4">
        <f t="shared" si="140"/>
        <v>205.3</v>
      </c>
      <c r="U1841" t="str">
        <f t="shared" si="143"/>
        <v>music</v>
      </c>
      <c r="V1841" t="str">
        <f t="shared" si="144"/>
        <v>rock</v>
      </c>
    </row>
    <row r="1842" spans="1:22" ht="60" x14ac:dyDescent="0.25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v>41401.207638888889</v>
      </c>
      <c r="K1842">
        <v>1366251510</v>
      </c>
      <c r="L1842">
        <f t="shared" si="141"/>
        <v>2013</v>
      </c>
      <c r="M1842" t="str">
        <f t="shared" si="142"/>
        <v>Apr</v>
      </c>
      <c r="N1842" s="13">
        <v>41382.096180555556</v>
      </c>
      <c r="O1842" t="b">
        <v>0</v>
      </c>
      <c r="P1842">
        <v>13</v>
      </c>
      <c r="Q1842" t="b">
        <v>1</v>
      </c>
      <c r="R1842" t="s">
        <v>8276</v>
      </c>
      <c r="S1842" s="4">
        <f t="shared" si="140"/>
        <v>108.88888888888889</v>
      </c>
      <c r="U1842" t="str">
        <f t="shared" si="143"/>
        <v>music</v>
      </c>
      <c r="V1842" t="str">
        <f t="shared" si="144"/>
        <v>rock</v>
      </c>
    </row>
    <row r="1843" spans="1:22" ht="30" x14ac:dyDescent="0.25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v>41779.207638888889</v>
      </c>
      <c r="K1843">
        <v>1397679445</v>
      </c>
      <c r="L1843">
        <f t="shared" si="141"/>
        <v>2014</v>
      </c>
      <c r="M1843" t="str">
        <f t="shared" si="142"/>
        <v>Apr</v>
      </c>
      <c r="N1843" s="13">
        <v>41745.84542824074</v>
      </c>
      <c r="O1843" t="b">
        <v>0</v>
      </c>
      <c r="P1843">
        <v>40</v>
      </c>
      <c r="Q1843" t="b">
        <v>1</v>
      </c>
      <c r="R1843" t="s">
        <v>8276</v>
      </c>
      <c r="S1843" s="4">
        <f t="shared" si="140"/>
        <v>101.75</v>
      </c>
      <c r="U1843" t="str">
        <f t="shared" si="143"/>
        <v>music</v>
      </c>
      <c r="V1843" t="str">
        <f t="shared" si="144"/>
        <v>rock</v>
      </c>
    </row>
    <row r="1844" spans="1:22" ht="45" x14ac:dyDescent="0.25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v>42065.249305555553</v>
      </c>
      <c r="K1844">
        <v>1422371381</v>
      </c>
      <c r="L1844">
        <f t="shared" si="141"/>
        <v>2015</v>
      </c>
      <c r="M1844" t="str">
        <f t="shared" si="142"/>
        <v>Jan</v>
      </c>
      <c r="N1844" s="13">
        <v>42031.631724537037</v>
      </c>
      <c r="O1844" t="b">
        <v>0</v>
      </c>
      <c r="P1844">
        <v>21</v>
      </c>
      <c r="Q1844" t="b">
        <v>1</v>
      </c>
      <c r="R1844" t="s">
        <v>8276</v>
      </c>
      <c r="S1844" s="4">
        <f t="shared" si="140"/>
        <v>125.25</v>
      </c>
      <c r="U1844" t="str">
        <f t="shared" si="143"/>
        <v>music</v>
      </c>
      <c r="V1844" t="str">
        <f t="shared" si="144"/>
        <v>rock</v>
      </c>
    </row>
    <row r="1845" spans="1:22" ht="60" x14ac:dyDescent="0.25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v>40594.994837962964</v>
      </c>
      <c r="K1845">
        <v>1295653954</v>
      </c>
      <c r="L1845">
        <f t="shared" si="141"/>
        <v>2011</v>
      </c>
      <c r="M1845" t="str">
        <f t="shared" si="142"/>
        <v>Jan</v>
      </c>
      <c r="N1845" s="13">
        <v>40564.994837962964</v>
      </c>
      <c r="O1845" t="b">
        <v>0</v>
      </c>
      <c r="P1845">
        <v>134</v>
      </c>
      <c r="Q1845" t="b">
        <v>1</v>
      </c>
      <c r="R1845" t="s">
        <v>8276</v>
      </c>
      <c r="S1845" s="4">
        <f t="shared" si="140"/>
        <v>124.0061</v>
      </c>
      <c r="U1845" t="str">
        <f t="shared" si="143"/>
        <v>music</v>
      </c>
      <c r="V1845" t="str">
        <f t="shared" si="144"/>
        <v>rock</v>
      </c>
    </row>
    <row r="1846" spans="1:22" ht="60" x14ac:dyDescent="0.25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v>40705.125</v>
      </c>
      <c r="K1846">
        <v>1304464914</v>
      </c>
      <c r="L1846">
        <f t="shared" si="141"/>
        <v>2011</v>
      </c>
      <c r="M1846" t="str">
        <f t="shared" si="142"/>
        <v>May</v>
      </c>
      <c r="N1846" s="13">
        <v>40666.973541666666</v>
      </c>
      <c r="O1846" t="b">
        <v>0</v>
      </c>
      <c r="P1846">
        <v>20</v>
      </c>
      <c r="Q1846" t="b">
        <v>1</v>
      </c>
      <c r="R1846" t="s">
        <v>8276</v>
      </c>
      <c r="S1846" s="4">
        <f t="shared" si="140"/>
        <v>101.4</v>
      </c>
      <c r="U1846" t="str">
        <f t="shared" si="143"/>
        <v>music</v>
      </c>
      <c r="V1846" t="str">
        <f t="shared" si="144"/>
        <v>rock</v>
      </c>
    </row>
    <row r="1847" spans="1:22" ht="90" x14ac:dyDescent="0.25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v>42538.204861111109</v>
      </c>
      <c r="K1847">
        <v>1464854398</v>
      </c>
      <c r="L1847">
        <f t="shared" si="141"/>
        <v>2016</v>
      </c>
      <c r="M1847" t="str">
        <f t="shared" si="142"/>
        <v>Jun</v>
      </c>
      <c r="N1847" s="13">
        <v>42523.333310185189</v>
      </c>
      <c r="O1847" t="b">
        <v>0</v>
      </c>
      <c r="P1847">
        <v>19</v>
      </c>
      <c r="Q1847" t="b">
        <v>1</v>
      </c>
      <c r="R1847" t="s">
        <v>8276</v>
      </c>
      <c r="S1847" s="4">
        <f t="shared" si="140"/>
        <v>100</v>
      </c>
      <c r="U1847" t="str">
        <f t="shared" si="143"/>
        <v>music</v>
      </c>
      <c r="V1847" t="str">
        <f t="shared" si="144"/>
        <v>rock</v>
      </c>
    </row>
    <row r="1848" spans="1:22" ht="60" x14ac:dyDescent="0.25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v>41258.650196759263</v>
      </c>
      <c r="K1848">
        <v>1352993777</v>
      </c>
      <c r="L1848">
        <f t="shared" si="141"/>
        <v>2012</v>
      </c>
      <c r="M1848" t="str">
        <f t="shared" si="142"/>
        <v>Nov</v>
      </c>
      <c r="N1848" s="13">
        <v>41228.650196759263</v>
      </c>
      <c r="O1848" t="b">
        <v>0</v>
      </c>
      <c r="P1848">
        <v>209</v>
      </c>
      <c r="Q1848" t="b">
        <v>1</v>
      </c>
      <c r="R1848" t="s">
        <v>8276</v>
      </c>
      <c r="S1848" s="4">
        <f t="shared" si="140"/>
        <v>137.92666666666668</v>
      </c>
      <c r="U1848" t="str">
        <f t="shared" si="143"/>
        <v>music</v>
      </c>
      <c r="V1848" t="str">
        <f t="shared" si="144"/>
        <v>rock</v>
      </c>
    </row>
    <row r="1849" spans="1:22" ht="60" x14ac:dyDescent="0.25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v>42115.236481481479</v>
      </c>
      <c r="K1849">
        <v>1427780432</v>
      </c>
      <c r="L1849">
        <f t="shared" si="141"/>
        <v>2015</v>
      </c>
      <c r="M1849" t="str">
        <f t="shared" si="142"/>
        <v>Mar</v>
      </c>
      <c r="N1849" s="13">
        <v>42094.236481481479</v>
      </c>
      <c r="O1849" t="b">
        <v>0</v>
      </c>
      <c r="P1849">
        <v>38</v>
      </c>
      <c r="Q1849" t="b">
        <v>1</v>
      </c>
      <c r="R1849" t="s">
        <v>8276</v>
      </c>
      <c r="S1849" s="4">
        <f t="shared" si="140"/>
        <v>120.88</v>
      </c>
      <c r="U1849" t="str">
        <f t="shared" si="143"/>
        <v>music</v>
      </c>
      <c r="V1849" t="str">
        <f t="shared" si="144"/>
        <v>rock</v>
      </c>
    </row>
    <row r="1850" spans="1:22" ht="45" x14ac:dyDescent="0.25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v>40755.290972222225</v>
      </c>
      <c r="K1850">
        <v>1306608888</v>
      </c>
      <c r="L1850">
        <f t="shared" si="141"/>
        <v>2011</v>
      </c>
      <c r="M1850" t="str">
        <f t="shared" si="142"/>
        <v>May</v>
      </c>
      <c r="N1850" s="13">
        <v>40691.788055555553</v>
      </c>
      <c r="O1850" t="b">
        <v>0</v>
      </c>
      <c r="P1850">
        <v>24</v>
      </c>
      <c r="Q1850" t="b">
        <v>1</v>
      </c>
      <c r="R1850" t="s">
        <v>8276</v>
      </c>
      <c r="S1850" s="4">
        <f t="shared" si="140"/>
        <v>107.36666666666666</v>
      </c>
      <c r="U1850" t="str">
        <f t="shared" si="143"/>
        <v>music</v>
      </c>
      <c r="V1850" t="str">
        <f t="shared" si="144"/>
        <v>rock</v>
      </c>
    </row>
    <row r="1851" spans="1:22" ht="45" x14ac:dyDescent="0.25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v>41199.845590277779</v>
      </c>
      <c r="K1851">
        <v>1347913059</v>
      </c>
      <c r="L1851">
        <f t="shared" si="141"/>
        <v>2012</v>
      </c>
      <c r="M1851" t="str">
        <f t="shared" si="142"/>
        <v>Sep</v>
      </c>
      <c r="N1851" s="13">
        <v>41169.845590277779</v>
      </c>
      <c r="O1851" t="b">
        <v>0</v>
      </c>
      <c r="P1851">
        <v>8</v>
      </c>
      <c r="Q1851" t="b">
        <v>1</v>
      </c>
      <c r="R1851" t="s">
        <v>8276</v>
      </c>
      <c r="S1851" s="4">
        <f t="shared" si="140"/>
        <v>100.33333333333333</v>
      </c>
      <c r="U1851" t="str">
        <f t="shared" si="143"/>
        <v>music</v>
      </c>
      <c r="V1851" t="str">
        <f t="shared" si="144"/>
        <v>rock</v>
      </c>
    </row>
    <row r="1852" spans="1:22" ht="60" x14ac:dyDescent="0.25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v>41830.959490740745</v>
      </c>
      <c r="K1852">
        <v>1402441300</v>
      </c>
      <c r="L1852">
        <f t="shared" si="141"/>
        <v>2014</v>
      </c>
      <c r="M1852" t="str">
        <f t="shared" si="142"/>
        <v>Jun</v>
      </c>
      <c r="N1852" s="13">
        <v>41800.959490740745</v>
      </c>
      <c r="O1852" t="b">
        <v>0</v>
      </c>
      <c r="P1852">
        <v>179</v>
      </c>
      <c r="Q1852" t="b">
        <v>1</v>
      </c>
      <c r="R1852" t="s">
        <v>8276</v>
      </c>
      <c r="S1852" s="4">
        <f t="shared" si="140"/>
        <v>101.52222222222223</v>
      </c>
      <c r="U1852" t="str">
        <f t="shared" si="143"/>
        <v>music</v>
      </c>
      <c r="V1852" t="str">
        <f t="shared" si="144"/>
        <v>rock</v>
      </c>
    </row>
    <row r="1853" spans="1:22" ht="60" x14ac:dyDescent="0.25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v>41848.041666666664</v>
      </c>
      <c r="K1853">
        <v>1404769538</v>
      </c>
      <c r="L1853">
        <f t="shared" si="141"/>
        <v>2014</v>
      </c>
      <c r="M1853" t="str">
        <f t="shared" si="142"/>
        <v>Jul</v>
      </c>
      <c r="N1853" s="13">
        <v>41827.906689814816</v>
      </c>
      <c r="O1853" t="b">
        <v>0</v>
      </c>
      <c r="P1853">
        <v>26</v>
      </c>
      <c r="Q1853" t="b">
        <v>1</v>
      </c>
      <c r="R1853" t="s">
        <v>8276</v>
      </c>
      <c r="S1853" s="4">
        <f t="shared" si="140"/>
        <v>100.07692307692308</v>
      </c>
      <c r="U1853" t="str">
        <f t="shared" si="143"/>
        <v>music</v>
      </c>
      <c r="V1853" t="str">
        <f t="shared" si="144"/>
        <v>rock</v>
      </c>
    </row>
    <row r="1854" spans="1:22" ht="60" x14ac:dyDescent="0.25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v>42119</v>
      </c>
      <c r="K1854">
        <v>1426703452</v>
      </c>
      <c r="L1854">
        <f t="shared" si="141"/>
        <v>2015</v>
      </c>
      <c r="M1854" t="str">
        <f t="shared" si="142"/>
        <v>Mar</v>
      </c>
      <c r="N1854" s="13">
        <v>42081.77143518519</v>
      </c>
      <c r="O1854" t="b">
        <v>0</v>
      </c>
      <c r="P1854">
        <v>131</v>
      </c>
      <c r="Q1854" t="b">
        <v>1</v>
      </c>
      <c r="R1854" t="s">
        <v>8276</v>
      </c>
      <c r="S1854" s="4">
        <f t="shared" si="140"/>
        <v>116.96666666666667</v>
      </c>
      <c r="U1854" t="str">
        <f t="shared" si="143"/>
        <v>music</v>
      </c>
      <c r="V1854" t="str">
        <f t="shared" si="144"/>
        <v>rock</v>
      </c>
    </row>
    <row r="1855" spans="1:22" ht="60" x14ac:dyDescent="0.25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v>41227.102048611108</v>
      </c>
      <c r="K1855">
        <v>1348536417</v>
      </c>
      <c r="L1855">
        <f t="shared" si="141"/>
        <v>2012</v>
      </c>
      <c r="M1855" t="str">
        <f t="shared" si="142"/>
        <v>Sep</v>
      </c>
      <c r="N1855" s="13">
        <v>41177.060381944444</v>
      </c>
      <c r="O1855" t="b">
        <v>0</v>
      </c>
      <c r="P1855">
        <v>14</v>
      </c>
      <c r="Q1855" t="b">
        <v>1</v>
      </c>
      <c r="R1855" t="s">
        <v>8276</v>
      </c>
      <c r="S1855" s="4">
        <f t="shared" si="140"/>
        <v>101.875</v>
      </c>
      <c r="U1855" t="str">
        <f t="shared" si="143"/>
        <v>music</v>
      </c>
      <c r="V1855" t="str">
        <f t="shared" si="144"/>
        <v>rock</v>
      </c>
    </row>
    <row r="1856" spans="1:22" ht="45" x14ac:dyDescent="0.25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v>41418.021261574075</v>
      </c>
      <c r="K1856">
        <v>1366763437</v>
      </c>
      <c r="L1856">
        <f t="shared" si="141"/>
        <v>2013</v>
      </c>
      <c r="M1856" t="str">
        <f t="shared" si="142"/>
        <v>Apr</v>
      </c>
      <c r="N1856" s="13">
        <v>41388.021261574075</v>
      </c>
      <c r="O1856" t="b">
        <v>0</v>
      </c>
      <c r="P1856">
        <v>174</v>
      </c>
      <c r="Q1856" t="b">
        <v>1</v>
      </c>
      <c r="R1856" t="s">
        <v>8276</v>
      </c>
      <c r="S1856" s="4">
        <f t="shared" si="140"/>
        <v>102.12366666666667</v>
      </c>
      <c r="U1856" t="str">
        <f t="shared" si="143"/>
        <v>music</v>
      </c>
      <c r="V1856" t="str">
        <f t="shared" si="144"/>
        <v>rock</v>
      </c>
    </row>
    <row r="1857" spans="1:22" ht="45" x14ac:dyDescent="0.25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v>41645.538657407407</v>
      </c>
      <c r="K1857">
        <v>1385124940</v>
      </c>
      <c r="L1857">
        <f t="shared" si="141"/>
        <v>2013</v>
      </c>
      <c r="M1857" t="str">
        <f t="shared" si="142"/>
        <v>Nov</v>
      </c>
      <c r="N1857" s="13">
        <v>41600.538657407407</v>
      </c>
      <c r="O1857" t="b">
        <v>0</v>
      </c>
      <c r="P1857">
        <v>191</v>
      </c>
      <c r="Q1857" t="b">
        <v>1</v>
      </c>
      <c r="R1857" t="s">
        <v>8276</v>
      </c>
      <c r="S1857" s="4">
        <f t="shared" si="140"/>
        <v>154.05897142857143</v>
      </c>
      <c r="U1857" t="str">
        <f t="shared" si="143"/>
        <v>music</v>
      </c>
      <c r="V1857" t="str">
        <f t="shared" si="144"/>
        <v>rock</v>
      </c>
    </row>
    <row r="1858" spans="1:22" ht="60" x14ac:dyDescent="0.25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v>41838.854999999996</v>
      </c>
      <c r="K1858">
        <v>1403901072</v>
      </c>
      <c r="L1858">
        <f t="shared" si="141"/>
        <v>2014</v>
      </c>
      <c r="M1858" t="str">
        <f t="shared" si="142"/>
        <v>Jun</v>
      </c>
      <c r="N1858" s="13">
        <v>41817.854999999996</v>
      </c>
      <c r="O1858" t="b">
        <v>0</v>
      </c>
      <c r="P1858">
        <v>38</v>
      </c>
      <c r="Q1858" t="b">
        <v>1</v>
      </c>
      <c r="R1858" t="s">
        <v>8276</v>
      </c>
      <c r="S1858" s="4">
        <f t="shared" ref="S1858:S1921" si="145">E1858*100/D1858</f>
        <v>101.25</v>
      </c>
      <c r="U1858" t="str">
        <f t="shared" si="143"/>
        <v>music</v>
      </c>
      <c r="V1858" t="str">
        <f t="shared" si="144"/>
        <v>rock</v>
      </c>
    </row>
    <row r="1859" spans="1:22" ht="45" x14ac:dyDescent="0.25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v>41894.76866898148</v>
      </c>
      <c r="K1859">
        <v>1407954413</v>
      </c>
      <c r="L1859">
        <f t="shared" ref="L1859:L1922" si="146">YEAR(N1859)</f>
        <v>2014</v>
      </c>
      <c r="M1859" t="str">
        <f t="shared" ref="M1859:M1922" si="147">TEXT(N1859, "MMM")</f>
        <v>Aug</v>
      </c>
      <c r="N1859" s="13">
        <v>41864.76866898148</v>
      </c>
      <c r="O1859" t="b">
        <v>0</v>
      </c>
      <c r="P1859">
        <v>22</v>
      </c>
      <c r="Q1859" t="b">
        <v>1</v>
      </c>
      <c r="R1859" t="s">
        <v>8276</v>
      </c>
      <c r="S1859" s="4">
        <f t="shared" si="145"/>
        <v>100</v>
      </c>
      <c r="U1859" t="str">
        <f t="shared" ref="U1859:U1922" si="148">LEFT(R1859, SEARCH("/",R1859,1)-1)</f>
        <v>music</v>
      </c>
      <c r="V1859" t="str">
        <f t="shared" ref="V1859:V1922" si="149">RIGHT(R1859,LEN(R1859)-SEARCH("/",R1859,SEARCH("/",R1859,1)))</f>
        <v>rock</v>
      </c>
    </row>
    <row r="1860" spans="1:22" ht="60" x14ac:dyDescent="0.25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v>40893.242141203707</v>
      </c>
      <c r="K1860">
        <v>1318826921</v>
      </c>
      <c r="L1860">
        <f t="shared" si="146"/>
        <v>2011</v>
      </c>
      <c r="M1860" t="str">
        <f t="shared" si="147"/>
        <v>Oct</v>
      </c>
      <c r="N1860" s="13">
        <v>40833.200474537036</v>
      </c>
      <c r="O1860" t="b">
        <v>0</v>
      </c>
      <c r="P1860">
        <v>149</v>
      </c>
      <c r="Q1860" t="b">
        <v>1</v>
      </c>
      <c r="R1860" t="s">
        <v>8276</v>
      </c>
      <c r="S1860" s="4">
        <f t="shared" si="145"/>
        <v>108.74800874800874</v>
      </c>
      <c r="U1860" t="str">
        <f t="shared" si="148"/>
        <v>music</v>
      </c>
      <c r="V1860" t="str">
        <f t="shared" si="149"/>
        <v>rock</v>
      </c>
    </row>
    <row r="1861" spans="1:22" ht="30" x14ac:dyDescent="0.25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v>40808.770011574074</v>
      </c>
      <c r="K1861">
        <v>1314124129</v>
      </c>
      <c r="L1861">
        <f t="shared" si="146"/>
        <v>2011</v>
      </c>
      <c r="M1861" t="str">
        <f t="shared" si="147"/>
        <v>Aug</v>
      </c>
      <c r="N1861" s="13">
        <v>40778.770011574074</v>
      </c>
      <c r="O1861" t="b">
        <v>0</v>
      </c>
      <c r="P1861">
        <v>56</v>
      </c>
      <c r="Q1861" t="b">
        <v>1</v>
      </c>
      <c r="R1861" t="s">
        <v>8276</v>
      </c>
      <c r="S1861" s="4">
        <f t="shared" si="145"/>
        <v>131.83333333333334</v>
      </c>
      <c r="U1861" t="str">
        <f t="shared" si="148"/>
        <v>music</v>
      </c>
      <c r="V1861" t="str">
        <f t="shared" si="149"/>
        <v>rock</v>
      </c>
    </row>
    <row r="1862" spans="1:22" ht="45" x14ac:dyDescent="0.25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v>41676.709305555552</v>
      </c>
      <c r="K1862">
        <v>1389891684</v>
      </c>
      <c r="L1862">
        <f t="shared" si="146"/>
        <v>2014</v>
      </c>
      <c r="M1862" t="str">
        <f t="shared" si="147"/>
        <v>Jan</v>
      </c>
      <c r="N1862" s="13">
        <v>41655.709305555552</v>
      </c>
      <c r="O1862" t="b">
        <v>0</v>
      </c>
      <c r="P1862">
        <v>19</v>
      </c>
      <c r="Q1862" t="b">
        <v>1</v>
      </c>
      <c r="R1862" t="s">
        <v>8276</v>
      </c>
      <c r="S1862" s="4">
        <f t="shared" si="145"/>
        <v>133.46666666666667</v>
      </c>
      <c r="U1862" t="str">
        <f t="shared" si="148"/>
        <v>music</v>
      </c>
      <c r="V1862" t="str">
        <f t="shared" si="149"/>
        <v>rock</v>
      </c>
    </row>
    <row r="1863" spans="1:22" ht="60" x14ac:dyDescent="0.25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v>42030.300243055557</v>
      </c>
      <c r="K1863">
        <v>1419664341</v>
      </c>
      <c r="L1863">
        <f t="shared" si="146"/>
        <v>2014</v>
      </c>
      <c r="M1863" t="str">
        <f t="shared" si="147"/>
        <v>Dec</v>
      </c>
      <c r="N1863" s="13">
        <v>42000.300243055557</v>
      </c>
      <c r="O1863" t="b">
        <v>0</v>
      </c>
      <c r="P1863">
        <v>0</v>
      </c>
      <c r="Q1863" t="b">
        <v>0</v>
      </c>
      <c r="R1863" t="s">
        <v>8283</v>
      </c>
      <c r="S1863" s="4">
        <f t="shared" si="145"/>
        <v>0</v>
      </c>
      <c r="U1863" t="str">
        <f t="shared" si="148"/>
        <v>games</v>
      </c>
      <c r="V1863" t="str">
        <f t="shared" si="149"/>
        <v>mobile games</v>
      </c>
    </row>
    <row r="1864" spans="1:22" ht="45" x14ac:dyDescent="0.25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v>42802.3125</v>
      </c>
      <c r="K1864">
        <v>1484912974</v>
      </c>
      <c r="L1864">
        <f t="shared" si="146"/>
        <v>2017</v>
      </c>
      <c r="M1864" t="str">
        <f t="shared" si="147"/>
        <v>Jan</v>
      </c>
      <c r="N1864" s="13">
        <v>42755.492754629624</v>
      </c>
      <c r="O1864" t="b">
        <v>0</v>
      </c>
      <c r="P1864">
        <v>16</v>
      </c>
      <c r="Q1864" t="b">
        <v>0</v>
      </c>
      <c r="R1864" t="s">
        <v>8283</v>
      </c>
      <c r="S1864" s="4">
        <f t="shared" si="145"/>
        <v>8.0833333333333339</v>
      </c>
      <c r="U1864" t="str">
        <f t="shared" si="148"/>
        <v>games</v>
      </c>
      <c r="V1864" t="str">
        <f t="shared" si="149"/>
        <v>mobile games</v>
      </c>
    </row>
    <row r="1865" spans="1:22" ht="45" x14ac:dyDescent="0.25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v>41802.797280092593</v>
      </c>
      <c r="K1865">
        <v>1400008085</v>
      </c>
      <c r="L1865">
        <f t="shared" si="146"/>
        <v>2014</v>
      </c>
      <c r="M1865" t="str">
        <f t="shared" si="147"/>
        <v>May</v>
      </c>
      <c r="N1865" s="13">
        <v>41772.797280092593</v>
      </c>
      <c r="O1865" t="b">
        <v>0</v>
      </c>
      <c r="P1865">
        <v>2</v>
      </c>
      <c r="Q1865" t="b">
        <v>0</v>
      </c>
      <c r="R1865" t="s">
        <v>8283</v>
      </c>
      <c r="S1865" s="4">
        <f t="shared" si="145"/>
        <v>0.4</v>
      </c>
      <c r="U1865" t="str">
        <f t="shared" si="148"/>
        <v>games</v>
      </c>
      <c r="V1865" t="str">
        <f t="shared" si="149"/>
        <v>mobile games</v>
      </c>
    </row>
    <row r="1866" spans="1:22" ht="60" x14ac:dyDescent="0.25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v>41763.716435185182</v>
      </c>
      <c r="K1866">
        <v>1396631500</v>
      </c>
      <c r="L1866">
        <f t="shared" si="146"/>
        <v>2014</v>
      </c>
      <c r="M1866" t="str">
        <f t="shared" si="147"/>
        <v>Apr</v>
      </c>
      <c r="N1866" s="13">
        <v>41733.716435185182</v>
      </c>
      <c r="O1866" t="b">
        <v>0</v>
      </c>
      <c r="P1866">
        <v>48</v>
      </c>
      <c r="Q1866" t="b">
        <v>0</v>
      </c>
      <c r="R1866" t="s">
        <v>8283</v>
      </c>
      <c r="S1866" s="4">
        <f t="shared" si="145"/>
        <v>42.892307692307689</v>
      </c>
      <c r="U1866" t="str">
        <f t="shared" si="148"/>
        <v>games</v>
      </c>
      <c r="V1866" t="str">
        <f t="shared" si="149"/>
        <v>mobile games</v>
      </c>
    </row>
    <row r="1867" spans="1:22" ht="60" x14ac:dyDescent="0.25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v>42680.409108796302</v>
      </c>
      <c r="K1867">
        <v>1475398147</v>
      </c>
      <c r="L1867">
        <f t="shared" si="146"/>
        <v>2016</v>
      </c>
      <c r="M1867" t="str">
        <f t="shared" si="147"/>
        <v>Oct</v>
      </c>
      <c r="N1867" s="13">
        <v>42645.367442129631</v>
      </c>
      <c r="O1867" t="b">
        <v>0</v>
      </c>
      <c r="P1867">
        <v>2</v>
      </c>
      <c r="Q1867" t="b">
        <v>0</v>
      </c>
      <c r="R1867" t="s">
        <v>8283</v>
      </c>
      <c r="S1867" s="4">
        <f t="shared" si="145"/>
        <v>3.6363636363636364E-3</v>
      </c>
      <c r="U1867" t="str">
        <f t="shared" si="148"/>
        <v>games</v>
      </c>
      <c r="V1867" t="str">
        <f t="shared" si="149"/>
        <v>mobile games</v>
      </c>
    </row>
    <row r="1868" spans="1:22" ht="60" x14ac:dyDescent="0.25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v>42795.166666666672</v>
      </c>
      <c r="K1868">
        <v>1483768497</v>
      </c>
      <c r="L1868">
        <f t="shared" si="146"/>
        <v>2017</v>
      </c>
      <c r="M1868" t="str">
        <f t="shared" si="147"/>
        <v>Jan</v>
      </c>
      <c r="N1868" s="13">
        <v>42742.246493055558</v>
      </c>
      <c r="O1868" t="b">
        <v>0</v>
      </c>
      <c r="P1868">
        <v>2</v>
      </c>
      <c r="Q1868" t="b">
        <v>0</v>
      </c>
      <c r="R1868" t="s">
        <v>8283</v>
      </c>
      <c r="S1868" s="4">
        <f t="shared" si="145"/>
        <v>0.5</v>
      </c>
      <c r="U1868" t="str">
        <f t="shared" si="148"/>
        <v>games</v>
      </c>
      <c r="V1868" t="str">
        <f t="shared" si="149"/>
        <v>mobile games</v>
      </c>
    </row>
    <row r="1869" spans="1:22" ht="60" x14ac:dyDescent="0.25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v>42679.924907407403</v>
      </c>
      <c r="K1869">
        <v>1475791912</v>
      </c>
      <c r="L1869">
        <f t="shared" si="146"/>
        <v>2016</v>
      </c>
      <c r="M1869" t="str">
        <f t="shared" si="147"/>
        <v>Oct</v>
      </c>
      <c r="N1869" s="13">
        <v>42649.924907407403</v>
      </c>
      <c r="O1869" t="b">
        <v>0</v>
      </c>
      <c r="P1869">
        <v>1</v>
      </c>
      <c r="Q1869" t="b">
        <v>0</v>
      </c>
      <c r="R1869" t="s">
        <v>8283</v>
      </c>
      <c r="S1869" s="4">
        <f t="shared" si="145"/>
        <v>0.05</v>
      </c>
      <c r="U1869" t="str">
        <f t="shared" si="148"/>
        <v>games</v>
      </c>
      <c r="V1869" t="str">
        <f t="shared" si="149"/>
        <v>mobile games</v>
      </c>
    </row>
    <row r="1870" spans="1:22" ht="60" x14ac:dyDescent="0.25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v>42353.332638888889</v>
      </c>
      <c r="K1870">
        <v>1448044925</v>
      </c>
      <c r="L1870">
        <f t="shared" si="146"/>
        <v>2015</v>
      </c>
      <c r="M1870" t="str">
        <f t="shared" si="147"/>
        <v>Nov</v>
      </c>
      <c r="N1870" s="13">
        <v>42328.779224537036</v>
      </c>
      <c r="O1870" t="b">
        <v>0</v>
      </c>
      <c r="P1870">
        <v>17</v>
      </c>
      <c r="Q1870" t="b">
        <v>0</v>
      </c>
      <c r="R1870" t="s">
        <v>8283</v>
      </c>
      <c r="S1870" s="4">
        <f t="shared" si="145"/>
        <v>4.8680000000000003</v>
      </c>
      <c r="U1870" t="str">
        <f t="shared" si="148"/>
        <v>games</v>
      </c>
      <c r="V1870" t="str">
        <f t="shared" si="149"/>
        <v>mobile games</v>
      </c>
    </row>
    <row r="1871" spans="1:22" ht="60" x14ac:dyDescent="0.25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v>42739.002881944441</v>
      </c>
      <c r="K1871">
        <v>1480896249</v>
      </c>
      <c r="L1871">
        <f t="shared" si="146"/>
        <v>2016</v>
      </c>
      <c r="M1871" t="str">
        <f t="shared" si="147"/>
        <v>Dec</v>
      </c>
      <c r="N1871" s="13">
        <v>42709.002881944441</v>
      </c>
      <c r="O1871" t="b">
        <v>0</v>
      </c>
      <c r="P1871">
        <v>0</v>
      </c>
      <c r="Q1871" t="b">
        <v>0</v>
      </c>
      <c r="R1871" t="s">
        <v>8283</v>
      </c>
      <c r="S1871" s="4">
        <f t="shared" si="145"/>
        <v>0</v>
      </c>
      <c r="U1871" t="str">
        <f t="shared" si="148"/>
        <v>games</v>
      </c>
      <c r="V1871" t="str">
        <f t="shared" si="149"/>
        <v>mobile games</v>
      </c>
    </row>
    <row r="1872" spans="1:22" ht="45" x14ac:dyDescent="0.25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v>42400.178472222222</v>
      </c>
      <c r="K1872">
        <v>1451723535</v>
      </c>
      <c r="L1872">
        <f t="shared" si="146"/>
        <v>2016</v>
      </c>
      <c r="M1872" t="str">
        <f t="shared" si="147"/>
        <v>Jan</v>
      </c>
      <c r="N1872" s="13">
        <v>42371.355729166666</v>
      </c>
      <c r="O1872" t="b">
        <v>0</v>
      </c>
      <c r="P1872">
        <v>11</v>
      </c>
      <c r="Q1872" t="b">
        <v>0</v>
      </c>
      <c r="R1872" t="s">
        <v>8283</v>
      </c>
      <c r="S1872" s="4">
        <f t="shared" si="145"/>
        <v>10.314285714285715</v>
      </c>
      <c r="U1872" t="str">
        <f t="shared" si="148"/>
        <v>games</v>
      </c>
      <c r="V1872" t="str">
        <f t="shared" si="149"/>
        <v>mobile games</v>
      </c>
    </row>
    <row r="1873" spans="1:22" ht="60" x14ac:dyDescent="0.25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v>41963.825243055559</v>
      </c>
      <c r="K1873">
        <v>1413053301</v>
      </c>
      <c r="L1873">
        <f t="shared" si="146"/>
        <v>2014</v>
      </c>
      <c r="M1873" t="str">
        <f t="shared" si="147"/>
        <v>Oct</v>
      </c>
      <c r="N1873" s="13">
        <v>41923.783576388887</v>
      </c>
      <c r="O1873" t="b">
        <v>0</v>
      </c>
      <c r="P1873">
        <v>95</v>
      </c>
      <c r="Q1873" t="b">
        <v>0</v>
      </c>
      <c r="R1873" t="s">
        <v>8283</v>
      </c>
      <c r="S1873" s="4">
        <f t="shared" si="145"/>
        <v>71.784615384615378</v>
      </c>
      <c r="U1873" t="str">
        <f t="shared" si="148"/>
        <v>games</v>
      </c>
      <c r="V1873" t="str">
        <f t="shared" si="149"/>
        <v>mobile games</v>
      </c>
    </row>
    <row r="1874" spans="1:22" ht="60" x14ac:dyDescent="0.25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v>42185.129652777774</v>
      </c>
      <c r="K1874">
        <v>1433041602</v>
      </c>
      <c r="L1874">
        <f t="shared" si="146"/>
        <v>2015</v>
      </c>
      <c r="M1874" t="str">
        <f t="shared" si="147"/>
        <v>May</v>
      </c>
      <c r="N1874" s="13">
        <v>42155.129652777774</v>
      </c>
      <c r="O1874" t="b">
        <v>0</v>
      </c>
      <c r="P1874">
        <v>13</v>
      </c>
      <c r="Q1874" t="b">
        <v>0</v>
      </c>
      <c r="R1874" t="s">
        <v>8283</v>
      </c>
      <c r="S1874" s="4">
        <f t="shared" si="145"/>
        <v>1.06</v>
      </c>
      <c r="U1874" t="str">
        <f t="shared" si="148"/>
        <v>games</v>
      </c>
      <c r="V1874" t="str">
        <f t="shared" si="149"/>
        <v>mobile games</v>
      </c>
    </row>
    <row r="1875" spans="1:22" ht="60" x14ac:dyDescent="0.25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v>42193.697916666672</v>
      </c>
      <c r="K1875">
        <v>1433861210</v>
      </c>
      <c r="L1875">
        <f t="shared" si="146"/>
        <v>2015</v>
      </c>
      <c r="M1875" t="str">
        <f t="shared" si="147"/>
        <v>Jun</v>
      </c>
      <c r="N1875" s="13">
        <v>42164.615856481483</v>
      </c>
      <c r="O1875" t="b">
        <v>0</v>
      </c>
      <c r="P1875">
        <v>2</v>
      </c>
      <c r="Q1875" t="b">
        <v>0</v>
      </c>
      <c r="R1875" t="s">
        <v>8283</v>
      </c>
      <c r="S1875" s="4">
        <f t="shared" si="145"/>
        <v>0.45</v>
      </c>
      <c r="U1875" t="str">
        <f t="shared" si="148"/>
        <v>games</v>
      </c>
      <c r="V1875" t="str">
        <f t="shared" si="149"/>
        <v>mobile games</v>
      </c>
    </row>
    <row r="1876" spans="1:22" ht="60" x14ac:dyDescent="0.25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v>42549.969131944439</v>
      </c>
      <c r="K1876">
        <v>1465427733</v>
      </c>
      <c r="L1876">
        <f t="shared" si="146"/>
        <v>2016</v>
      </c>
      <c r="M1876" t="str">
        <f t="shared" si="147"/>
        <v>Jun</v>
      </c>
      <c r="N1876" s="13">
        <v>42529.969131944439</v>
      </c>
      <c r="O1876" t="b">
        <v>0</v>
      </c>
      <c r="P1876">
        <v>2</v>
      </c>
      <c r="Q1876" t="b">
        <v>0</v>
      </c>
      <c r="R1876" t="s">
        <v>8283</v>
      </c>
      <c r="S1876" s="4">
        <f t="shared" si="145"/>
        <v>1.6250000000000001E-2</v>
      </c>
      <c r="U1876" t="str">
        <f t="shared" si="148"/>
        <v>games</v>
      </c>
      <c r="V1876" t="str">
        <f t="shared" si="149"/>
        <v>mobile games</v>
      </c>
    </row>
    <row r="1877" spans="1:22" ht="45" x14ac:dyDescent="0.25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v>42588.899398148147</v>
      </c>
      <c r="K1877">
        <v>1465335308</v>
      </c>
      <c r="L1877">
        <f t="shared" si="146"/>
        <v>2016</v>
      </c>
      <c r="M1877" t="str">
        <f t="shared" si="147"/>
        <v>Jun</v>
      </c>
      <c r="N1877" s="13">
        <v>42528.899398148147</v>
      </c>
      <c r="O1877" t="b">
        <v>0</v>
      </c>
      <c r="P1877">
        <v>3</v>
      </c>
      <c r="Q1877" t="b">
        <v>0</v>
      </c>
      <c r="R1877" t="s">
        <v>8283</v>
      </c>
      <c r="S1877" s="4">
        <f t="shared" si="145"/>
        <v>0.51</v>
      </c>
      <c r="U1877" t="str">
        <f t="shared" si="148"/>
        <v>games</v>
      </c>
      <c r="V1877" t="str">
        <f t="shared" si="149"/>
        <v>mobile games</v>
      </c>
    </row>
    <row r="1878" spans="1:22" ht="45" x14ac:dyDescent="0.25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v>41806.284780092588</v>
      </c>
      <c r="K1878">
        <v>1400309405</v>
      </c>
      <c r="L1878">
        <f t="shared" si="146"/>
        <v>2014</v>
      </c>
      <c r="M1878" t="str">
        <f t="shared" si="147"/>
        <v>May</v>
      </c>
      <c r="N1878" s="13">
        <v>41776.284780092588</v>
      </c>
      <c r="O1878" t="b">
        <v>0</v>
      </c>
      <c r="P1878">
        <v>0</v>
      </c>
      <c r="Q1878" t="b">
        <v>0</v>
      </c>
      <c r="R1878" t="s">
        <v>8283</v>
      </c>
      <c r="S1878" s="4">
        <f t="shared" si="145"/>
        <v>0</v>
      </c>
      <c r="U1878" t="str">
        <f t="shared" si="148"/>
        <v>games</v>
      </c>
      <c r="V1878" t="str">
        <f t="shared" si="149"/>
        <v>mobile games</v>
      </c>
    </row>
    <row r="1879" spans="1:22" ht="45" x14ac:dyDescent="0.25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v>42064.029224537036</v>
      </c>
      <c r="K1879">
        <v>1422664925</v>
      </c>
      <c r="L1879">
        <f t="shared" si="146"/>
        <v>2015</v>
      </c>
      <c r="M1879" t="str">
        <f t="shared" si="147"/>
        <v>Jan</v>
      </c>
      <c r="N1879" s="13">
        <v>42035.029224537036</v>
      </c>
      <c r="O1879" t="b">
        <v>0</v>
      </c>
      <c r="P1879">
        <v>0</v>
      </c>
      <c r="Q1879" t="b">
        <v>0</v>
      </c>
      <c r="R1879" t="s">
        <v>8283</v>
      </c>
      <c r="S1879" s="4">
        <f t="shared" si="145"/>
        <v>0</v>
      </c>
      <c r="U1879" t="str">
        <f t="shared" si="148"/>
        <v>games</v>
      </c>
      <c r="V1879" t="str">
        <f t="shared" si="149"/>
        <v>mobile games</v>
      </c>
    </row>
    <row r="1880" spans="1:22" ht="60" x14ac:dyDescent="0.25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v>41803.008738425924</v>
      </c>
      <c r="K1880">
        <v>1400026355</v>
      </c>
      <c r="L1880">
        <f t="shared" si="146"/>
        <v>2014</v>
      </c>
      <c r="M1880" t="str">
        <f t="shared" si="147"/>
        <v>May</v>
      </c>
      <c r="N1880" s="13">
        <v>41773.008738425924</v>
      </c>
      <c r="O1880" t="b">
        <v>0</v>
      </c>
      <c r="P1880">
        <v>0</v>
      </c>
      <c r="Q1880" t="b">
        <v>0</v>
      </c>
      <c r="R1880" t="s">
        <v>8283</v>
      </c>
      <c r="S1880" s="4">
        <f t="shared" si="145"/>
        <v>0</v>
      </c>
      <c r="U1880" t="str">
        <f t="shared" si="148"/>
        <v>games</v>
      </c>
      <c r="V1880" t="str">
        <f t="shared" si="149"/>
        <v>mobile games</v>
      </c>
    </row>
    <row r="1881" spans="1:22" ht="60" x14ac:dyDescent="0.25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v>42443.607974537037</v>
      </c>
      <c r="K1881">
        <v>1455377729</v>
      </c>
      <c r="L1881">
        <f t="shared" si="146"/>
        <v>2016</v>
      </c>
      <c r="M1881" t="str">
        <f t="shared" si="147"/>
        <v>Feb</v>
      </c>
      <c r="N1881" s="13">
        <v>42413.649641203709</v>
      </c>
      <c r="O1881" t="b">
        <v>0</v>
      </c>
      <c r="P1881">
        <v>2</v>
      </c>
      <c r="Q1881" t="b">
        <v>0</v>
      </c>
      <c r="R1881" t="s">
        <v>8283</v>
      </c>
      <c r="S1881" s="4">
        <f t="shared" si="145"/>
        <v>0.12</v>
      </c>
      <c r="U1881" t="str">
        <f t="shared" si="148"/>
        <v>games</v>
      </c>
      <c r="V1881" t="str">
        <f t="shared" si="149"/>
        <v>mobile games</v>
      </c>
    </row>
    <row r="1882" spans="1:22" ht="30" x14ac:dyDescent="0.25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v>42459.525231481486</v>
      </c>
      <c r="K1882">
        <v>1456839380</v>
      </c>
      <c r="L1882">
        <f t="shared" si="146"/>
        <v>2016</v>
      </c>
      <c r="M1882" t="str">
        <f t="shared" si="147"/>
        <v>Mar</v>
      </c>
      <c r="N1882" s="13">
        <v>42430.566898148143</v>
      </c>
      <c r="O1882" t="b">
        <v>0</v>
      </c>
      <c r="P1882">
        <v>24</v>
      </c>
      <c r="Q1882" t="b">
        <v>0</v>
      </c>
      <c r="R1882" t="s">
        <v>8283</v>
      </c>
      <c r="S1882" s="4">
        <f t="shared" si="145"/>
        <v>20.079999999999998</v>
      </c>
      <c r="U1882" t="str">
        <f t="shared" si="148"/>
        <v>games</v>
      </c>
      <c r="V1882" t="str">
        <f t="shared" si="149"/>
        <v>mobile games</v>
      </c>
    </row>
    <row r="1883" spans="1:22" ht="45" x14ac:dyDescent="0.25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v>42073.110983796301</v>
      </c>
      <c r="K1883">
        <v>1423366789</v>
      </c>
      <c r="L1883">
        <f t="shared" si="146"/>
        <v>2015</v>
      </c>
      <c r="M1883" t="str">
        <f t="shared" si="147"/>
        <v>Feb</v>
      </c>
      <c r="N1883" s="13">
        <v>42043.152650462958</v>
      </c>
      <c r="O1883" t="b">
        <v>0</v>
      </c>
      <c r="P1883">
        <v>70</v>
      </c>
      <c r="Q1883" t="b">
        <v>1</v>
      </c>
      <c r="R1883" t="s">
        <v>8279</v>
      </c>
      <c r="S1883" s="4">
        <f t="shared" si="145"/>
        <v>172.68450000000001</v>
      </c>
      <c r="U1883" t="str">
        <f t="shared" si="148"/>
        <v>music</v>
      </c>
      <c r="V1883" t="str">
        <f t="shared" si="149"/>
        <v>indie rock</v>
      </c>
    </row>
    <row r="1884" spans="1:22" ht="60" x14ac:dyDescent="0.25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v>41100.991666666669</v>
      </c>
      <c r="K1884">
        <v>1339109212</v>
      </c>
      <c r="L1884">
        <f t="shared" si="146"/>
        <v>2012</v>
      </c>
      <c r="M1884" t="str">
        <f t="shared" si="147"/>
        <v>Jun</v>
      </c>
      <c r="N1884" s="13">
        <v>41067.949212962965</v>
      </c>
      <c r="O1884" t="b">
        <v>0</v>
      </c>
      <c r="P1884">
        <v>81</v>
      </c>
      <c r="Q1884" t="b">
        <v>1</v>
      </c>
      <c r="R1884" t="s">
        <v>8279</v>
      </c>
      <c r="S1884" s="4">
        <f t="shared" si="145"/>
        <v>100.8955223880597</v>
      </c>
      <c r="U1884" t="str">
        <f t="shared" si="148"/>
        <v>music</v>
      </c>
      <c r="V1884" t="str">
        <f t="shared" si="149"/>
        <v>indie rock</v>
      </c>
    </row>
    <row r="1885" spans="1:22" ht="45" x14ac:dyDescent="0.25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v>41007.906342592592</v>
      </c>
      <c r="K1885">
        <v>1331333108</v>
      </c>
      <c r="L1885">
        <f t="shared" si="146"/>
        <v>2012</v>
      </c>
      <c r="M1885" t="str">
        <f t="shared" si="147"/>
        <v>Mar</v>
      </c>
      <c r="N1885" s="13">
        <v>40977.948009259257</v>
      </c>
      <c r="O1885" t="b">
        <v>0</v>
      </c>
      <c r="P1885">
        <v>32</v>
      </c>
      <c r="Q1885" t="b">
        <v>1</v>
      </c>
      <c r="R1885" t="s">
        <v>8279</v>
      </c>
      <c r="S1885" s="4">
        <f t="shared" si="145"/>
        <v>104.8048048048048</v>
      </c>
      <c r="U1885" t="str">
        <f t="shared" si="148"/>
        <v>music</v>
      </c>
      <c r="V1885" t="str">
        <f t="shared" si="149"/>
        <v>indie rock</v>
      </c>
    </row>
    <row r="1886" spans="1:22" ht="60" x14ac:dyDescent="0.25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v>41240.5</v>
      </c>
      <c r="K1886">
        <v>1350967535</v>
      </c>
      <c r="L1886">
        <f t="shared" si="146"/>
        <v>2012</v>
      </c>
      <c r="M1886" t="str">
        <f t="shared" si="147"/>
        <v>Oct</v>
      </c>
      <c r="N1886" s="13">
        <v>41205.198321759257</v>
      </c>
      <c r="O1886" t="b">
        <v>0</v>
      </c>
      <c r="P1886">
        <v>26</v>
      </c>
      <c r="Q1886" t="b">
        <v>1</v>
      </c>
      <c r="R1886" t="s">
        <v>8279</v>
      </c>
      <c r="S1886" s="4">
        <f t="shared" si="145"/>
        <v>135.1</v>
      </c>
      <c r="U1886" t="str">
        <f t="shared" si="148"/>
        <v>music</v>
      </c>
      <c r="V1886" t="str">
        <f t="shared" si="149"/>
        <v>indie rock</v>
      </c>
    </row>
    <row r="1887" spans="1:22" ht="45" x14ac:dyDescent="0.25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v>41131.916666666664</v>
      </c>
      <c r="K1887">
        <v>1341800110</v>
      </c>
      <c r="L1887">
        <f t="shared" si="146"/>
        <v>2012</v>
      </c>
      <c r="M1887" t="str">
        <f t="shared" si="147"/>
        <v>Jul</v>
      </c>
      <c r="N1887" s="13">
        <v>41099.093865740739</v>
      </c>
      <c r="O1887" t="b">
        <v>0</v>
      </c>
      <c r="P1887">
        <v>105</v>
      </c>
      <c r="Q1887" t="b">
        <v>1</v>
      </c>
      <c r="R1887" t="s">
        <v>8279</v>
      </c>
      <c r="S1887" s="4">
        <f t="shared" si="145"/>
        <v>116.32786885245902</v>
      </c>
      <c r="U1887" t="str">
        <f t="shared" si="148"/>
        <v>music</v>
      </c>
      <c r="V1887" t="str">
        <f t="shared" si="149"/>
        <v>indie rock</v>
      </c>
    </row>
    <row r="1888" spans="1:22" ht="45" x14ac:dyDescent="0.25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v>41955.94835648148</v>
      </c>
      <c r="K1888">
        <v>1413236738</v>
      </c>
      <c r="L1888">
        <f t="shared" si="146"/>
        <v>2014</v>
      </c>
      <c r="M1888" t="str">
        <f t="shared" si="147"/>
        <v>Oct</v>
      </c>
      <c r="N1888" s="13">
        <v>41925.906689814816</v>
      </c>
      <c r="O1888" t="b">
        <v>0</v>
      </c>
      <c r="P1888">
        <v>29</v>
      </c>
      <c r="Q1888" t="b">
        <v>1</v>
      </c>
      <c r="R1888" t="s">
        <v>8279</v>
      </c>
      <c r="S1888" s="4">
        <f t="shared" si="145"/>
        <v>102.08333333333333</v>
      </c>
      <c r="U1888" t="str">
        <f t="shared" si="148"/>
        <v>music</v>
      </c>
      <c r="V1888" t="str">
        <f t="shared" si="149"/>
        <v>indie rock</v>
      </c>
    </row>
    <row r="1889" spans="1:22" ht="60" x14ac:dyDescent="0.25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v>42341.895833333328</v>
      </c>
      <c r="K1889">
        <v>1447614732</v>
      </c>
      <c r="L1889">
        <f t="shared" si="146"/>
        <v>2015</v>
      </c>
      <c r="M1889" t="str">
        <f t="shared" si="147"/>
        <v>Nov</v>
      </c>
      <c r="N1889" s="13">
        <v>42323.800138888888</v>
      </c>
      <c r="O1889" t="b">
        <v>0</v>
      </c>
      <c r="P1889">
        <v>8</v>
      </c>
      <c r="Q1889" t="b">
        <v>1</v>
      </c>
      <c r="R1889" t="s">
        <v>8279</v>
      </c>
      <c r="S1889" s="4">
        <f t="shared" si="145"/>
        <v>111.16666666666667</v>
      </c>
      <c r="U1889" t="str">
        <f t="shared" si="148"/>
        <v>music</v>
      </c>
      <c r="V1889" t="str">
        <f t="shared" si="149"/>
        <v>indie rock</v>
      </c>
    </row>
    <row r="1890" spans="1:22" ht="60" x14ac:dyDescent="0.25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v>40330.207638888889</v>
      </c>
      <c r="K1890">
        <v>1272692732</v>
      </c>
      <c r="L1890">
        <f t="shared" si="146"/>
        <v>2010</v>
      </c>
      <c r="M1890" t="str">
        <f t="shared" si="147"/>
        <v>May</v>
      </c>
      <c r="N1890" s="13">
        <v>40299.239953703705</v>
      </c>
      <c r="O1890" t="b">
        <v>0</v>
      </c>
      <c r="P1890">
        <v>89</v>
      </c>
      <c r="Q1890" t="b">
        <v>1</v>
      </c>
      <c r="R1890" t="s">
        <v>8279</v>
      </c>
      <c r="S1890" s="4">
        <f t="shared" si="145"/>
        <v>166.08</v>
      </c>
      <c r="U1890" t="str">
        <f t="shared" si="148"/>
        <v>music</v>
      </c>
      <c r="V1890" t="str">
        <f t="shared" si="149"/>
        <v>indie rock</v>
      </c>
    </row>
    <row r="1891" spans="1:22" ht="60" x14ac:dyDescent="0.25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v>41344.751689814817</v>
      </c>
      <c r="K1891">
        <v>1359140546</v>
      </c>
      <c r="L1891">
        <f t="shared" si="146"/>
        <v>2013</v>
      </c>
      <c r="M1891" t="str">
        <f t="shared" si="147"/>
        <v>Jan</v>
      </c>
      <c r="N1891" s="13">
        <v>41299.793356481481</v>
      </c>
      <c r="O1891" t="b">
        <v>0</v>
      </c>
      <c r="P1891">
        <v>44</v>
      </c>
      <c r="Q1891" t="b">
        <v>1</v>
      </c>
      <c r="R1891" t="s">
        <v>8279</v>
      </c>
      <c r="S1891" s="4">
        <f t="shared" si="145"/>
        <v>106.6</v>
      </c>
      <c r="U1891" t="str">
        <f t="shared" si="148"/>
        <v>music</v>
      </c>
      <c r="V1891" t="str">
        <f t="shared" si="149"/>
        <v>indie rock</v>
      </c>
    </row>
    <row r="1892" spans="1:22" ht="45" x14ac:dyDescent="0.25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v>41258.786203703705</v>
      </c>
      <c r="K1892">
        <v>1353005528</v>
      </c>
      <c r="L1892">
        <f t="shared" si="146"/>
        <v>2012</v>
      </c>
      <c r="M1892" t="str">
        <f t="shared" si="147"/>
        <v>Nov</v>
      </c>
      <c r="N1892" s="13">
        <v>41228.786203703705</v>
      </c>
      <c r="O1892" t="b">
        <v>0</v>
      </c>
      <c r="P1892">
        <v>246</v>
      </c>
      <c r="Q1892" t="b">
        <v>1</v>
      </c>
      <c r="R1892" t="s">
        <v>8279</v>
      </c>
      <c r="S1892" s="4">
        <f t="shared" si="145"/>
        <v>144.58441666666667</v>
      </c>
      <c r="U1892" t="str">
        <f t="shared" si="148"/>
        <v>music</v>
      </c>
      <c r="V1892" t="str">
        <f t="shared" si="149"/>
        <v>indie rock</v>
      </c>
    </row>
    <row r="1893" spans="1:22" ht="60" x14ac:dyDescent="0.25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v>40381.25</v>
      </c>
      <c r="K1893">
        <v>1275851354</v>
      </c>
      <c r="L1893">
        <f t="shared" si="146"/>
        <v>2010</v>
      </c>
      <c r="M1893" t="str">
        <f t="shared" si="147"/>
        <v>Jun</v>
      </c>
      <c r="N1893" s="13">
        <v>40335.798078703701</v>
      </c>
      <c r="O1893" t="b">
        <v>0</v>
      </c>
      <c r="P1893">
        <v>120</v>
      </c>
      <c r="Q1893" t="b">
        <v>1</v>
      </c>
      <c r="R1893" t="s">
        <v>8279</v>
      </c>
      <c r="S1893" s="4">
        <f t="shared" si="145"/>
        <v>105.55</v>
      </c>
      <c r="U1893" t="str">
        <f t="shared" si="148"/>
        <v>music</v>
      </c>
      <c r="V1893" t="str">
        <f t="shared" si="149"/>
        <v>indie rock</v>
      </c>
    </row>
    <row r="1894" spans="1:22" ht="45" x14ac:dyDescent="0.25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v>40701.637511574074</v>
      </c>
      <c r="K1894">
        <v>1304867881</v>
      </c>
      <c r="L1894">
        <f t="shared" si="146"/>
        <v>2011</v>
      </c>
      <c r="M1894" t="str">
        <f t="shared" si="147"/>
        <v>May</v>
      </c>
      <c r="N1894" s="13">
        <v>40671.637511574074</v>
      </c>
      <c r="O1894" t="b">
        <v>0</v>
      </c>
      <c r="P1894">
        <v>26</v>
      </c>
      <c r="Q1894" t="b">
        <v>1</v>
      </c>
      <c r="R1894" t="s">
        <v>8279</v>
      </c>
      <c r="S1894" s="4">
        <f t="shared" si="145"/>
        <v>136.6</v>
      </c>
      <c r="U1894" t="str">
        <f t="shared" si="148"/>
        <v>music</v>
      </c>
      <c r="V1894" t="str">
        <f t="shared" si="149"/>
        <v>indie rock</v>
      </c>
    </row>
    <row r="1895" spans="1:22" ht="45" x14ac:dyDescent="0.25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v>40649.165972222225</v>
      </c>
      <c r="K1895">
        <v>1301524585</v>
      </c>
      <c r="L1895">
        <f t="shared" si="146"/>
        <v>2011</v>
      </c>
      <c r="M1895" t="str">
        <f t="shared" si="147"/>
        <v>Mar</v>
      </c>
      <c r="N1895" s="13">
        <v>40632.94195601852</v>
      </c>
      <c r="O1895" t="b">
        <v>0</v>
      </c>
      <c r="P1895">
        <v>45</v>
      </c>
      <c r="Q1895" t="b">
        <v>1</v>
      </c>
      <c r="R1895" t="s">
        <v>8279</v>
      </c>
      <c r="S1895" s="4">
        <f t="shared" si="145"/>
        <v>104</v>
      </c>
      <c r="U1895" t="str">
        <f t="shared" si="148"/>
        <v>music</v>
      </c>
      <c r="V1895" t="str">
        <f t="shared" si="149"/>
        <v>indie rock</v>
      </c>
    </row>
    <row r="1896" spans="1:22" ht="30" x14ac:dyDescent="0.25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v>40951.904895833337</v>
      </c>
      <c r="K1896">
        <v>1326404583</v>
      </c>
      <c r="L1896">
        <f t="shared" si="146"/>
        <v>2012</v>
      </c>
      <c r="M1896" t="str">
        <f t="shared" si="147"/>
        <v>Jan</v>
      </c>
      <c r="N1896" s="13">
        <v>40920.904895833337</v>
      </c>
      <c r="O1896" t="b">
        <v>0</v>
      </c>
      <c r="P1896">
        <v>20</v>
      </c>
      <c r="Q1896" t="b">
        <v>1</v>
      </c>
      <c r="R1896" t="s">
        <v>8279</v>
      </c>
      <c r="S1896" s="4">
        <f t="shared" si="145"/>
        <v>114.5</v>
      </c>
      <c r="U1896" t="str">
        <f t="shared" si="148"/>
        <v>music</v>
      </c>
      <c r="V1896" t="str">
        <f t="shared" si="149"/>
        <v>indie rock</v>
      </c>
    </row>
    <row r="1897" spans="1:22" ht="60" x14ac:dyDescent="0.25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v>42297.746782407412</v>
      </c>
      <c r="K1897">
        <v>1442771722</v>
      </c>
      <c r="L1897">
        <f t="shared" si="146"/>
        <v>2015</v>
      </c>
      <c r="M1897" t="str">
        <f t="shared" si="147"/>
        <v>Sep</v>
      </c>
      <c r="N1897" s="13">
        <v>42267.746782407412</v>
      </c>
      <c r="O1897" t="b">
        <v>0</v>
      </c>
      <c r="P1897">
        <v>47</v>
      </c>
      <c r="Q1897" t="b">
        <v>1</v>
      </c>
      <c r="R1897" t="s">
        <v>8279</v>
      </c>
      <c r="S1897" s="4">
        <f t="shared" si="145"/>
        <v>101.71957671957672</v>
      </c>
      <c r="U1897" t="str">
        <f t="shared" si="148"/>
        <v>music</v>
      </c>
      <c r="V1897" t="str">
        <f t="shared" si="149"/>
        <v>indie rock</v>
      </c>
    </row>
    <row r="1898" spans="1:22" ht="45" x14ac:dyDescent="0.25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v>41011.710243055553</v>
      </c>
      <c r="K1898">
        <v>1331658165</v>
      </c>
      <c r="L1898">
        <f t="shared" si="146"/>
        <v>2012</v>
      </c>
      <c r="M1898" t="str">
        <f t="shared" si="147"/>
        <v>Mar</v>
      </c>
      <c r="N1898" s="13">
        <v>40981.710243055553</v>
      </c>
      <c r="O1898" t="b">
        <v>0</v>
      </c>
      <c r="P1898">
        <v>13</v>
      </c>
      <c r="Q1898" t="b">
        <v>1</v>
      </c>
      <c r="R1898" t="s">
        <v>8279</v>
      </c>
      <c r="S1898" s="4">
        <f t="shared" si="145"/>
        <v>123.94678492239468</v>
      </c>
      <c r="U1898" t="str">
        <f t="shared" si="148"/>
        <v>music</v>
      </c>
      <c r="V1898" t="str">
        <f t="shared" si="149"/>
        <v>indie rock</v>
      </c>
    </row>
    <row r="1899" spans="1:22" ht="60" x14ac:dyDescent="0.25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v>41702.875</v>
      </c>
      <c r="K1899">
        <v>1392040806</v>
      </c>
      <c r="L1899">
        <f t="shared" si="146"/>
        <v>2014</v>
      </c>
      <c r="M1899" t="str">
        <f t="shared" si="147"/>
        <v>Feb</v>
      </c>
      <c r="N1899" s="13">
        <v>41680.583402777782</v>
      </c>
      <c r="O1899" t="b">
        <v>0</v>
      </c>
      <c r="P1899">
        <v>183</v>
      </c>
      <c r="Q1899" t="b">
        <v>1</v>
      </c>
      <c r="R1899" t="s">
        <v>8279</v>
      </c>
      <c r="S1899" s="4">
        <f t="shared" si="145"/>
        <v>102.45669291338582</v>
      </c>
      <c r="U1899" t="str">
        <f t="shared" si="148"/>
        <v>music</v>
      </c>
      <c r="V1899" t="str">
        <f t="shared" si="149"/>
        <v>indie rock</v>
      </c>
    </row>
    <row r="1900" spans="1:22" ht="45" x14ac:dyDescent="0.25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v>42401.75</v>
      </c>
      <c r="K1900">
        <v>1451277473</v>
      </c>
      <c r="L1900">
        <f t="shared" si="146"/>
        <v>2015</v>
      </c>
      <c r="M1900" t="str">
        <f t="shared" si="147"/>
        <v>Dec</v>
      </c>
      <c r="N1900" s="13">
        <v>42366.192974537036</v>
      </c>
      <c r="O1900" t="b">
        <v>0</v>
      </c>
      <c r="P1900">
        <v>21</v>
      </c>
      <c r="Q1900" t="b">
        <v>1</v>
      </c>
      <c r="R1900" t="s">
        <v>8279</v>
      </c>
      <c r="S1900" s="4">
        <f t="shared" si="145"/>
        <v>144.5</v>
      </c>
      <c r="U1900" t="str">
        <f t="shared" si="148"/>
        <v>music</v>
      </c>
      <c r="V1900" t="str">
        <f t="shared" si="149"/>
        <v>indie rock</v>
      </c>
    </row>
    <row r="1901" spans="1:22" ht="60" x14ac:dyDescent="0.25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v>42088.90006944444</v>
      </c>
      <c r="K1901">
        <v>1424730966</v>
      </c>
      <c r="L1901">
        <f t="shared" si="146"/>
        <v>2015</v>
      </c>
      <c r="M1901" t="str">
        <f t="shared" si="147"/>
        <v>Feb</v>
      </c>
      <c r="N1901" s="13">
        <v>42058.941736111112</v>
      </c>
      <c r="O1901" t="b">
        <v>0</v>
      </c>
      <c r="P1901">
        <v>42</v>
      </c>
      <c r="Q1901" t="b">
        <v>1</v>
      </c>
      <c r="R1901" t="s">
        <v>8279</v>
      </c>
      <c r="S1901" s="4">
        <f t="shared" si="145"/>
        <v>133.33333333333334</v>
      </c>
      <c r="U1901" t="str">
        <f t="shared" si="148"/>
        <v>music</v>
      </c>
      <c r="V1901" t="str">
        <f t="shared" si="149"/>
        <v>indie rock</v>
      </c>
    </row>
    <row r="1902" spans="1:22" ht="60" x14ac:dyDescent="0.25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v>41188.415972222225</v>
      </c>
      <c r="K1902">
        <v>1347137731</v>
      </c>
      <c r="L1902">
        <f t="shared" si="146"/>
        <v>2012</v>
      </c>
      <c r="M1902" t="str">
        <f t="shared" si="147"/>
        <v>Sep</v>
      </c>
      <c r="N1902" s="13">
        <v>41160.871886574074</v>
      </c>
      <c r="O1902" t="b">
        <v>0</v>
      </c>
      <c r="P1902">
        <v>54</v>
      </c>
      <c r="Q1902" t="b">
        <v>1</v>
      </c>
      <c r="R1902" t="s">
        <v>8279</v>
      </c>
      <c r="S1902" s="4">
        <f t="shared" si="145"/>
        <v>109.3644</v>
      </c>
      <c r="U1902" t="str">
        <f t="shared" si="148"/>
        <v>music</v>
      </c>
      <c r="V1902" t="str">
        <f t="shared" si="149"/>
        <v>indie rock</v>
      </c>
    </row>
    <row r="1903" spans="1:22" ht="60" x14ac:dyDescent="0.25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v>42146.541666666672</v>
      </c>
      <c r="K1903">
        <v>1429707729</v>
      </c>
      <c r="L1903">
        <f t="shared" si="146"/>
        <v>2015</v>
      </c>
      <c r="M1903" t="str">
        <f t="shared" si="147"/>
        <v>Apr</v>
      </c>
      <c r="N1903" s="13">
        <v>42116.54315972222</v>
      </c>
      <c r="O1903" t="b">
        <v>0</v>
      </c>
      <c r="P1903">
        <v>25</v>
      </c>
      <c r="Q1903" t="b">
        <v>0</v>
      </c>
      <c r="R1903" t="s">
        <v>8294</v>
      </c>
      <c r="S1903" s="4">
        <f t="shared" si="145"/>
        <v>2.6969696969696968</v>
      </c>
      <c r="U1903" t="str">
        <f t="shared" si="148"/>
        <v>technology</v>
      </c>
      <c r="V1903" t="str">
        <f t="shared" si="149"/>
        <v>gadgets</v>
      </c>
    </row>
    <row r="1904" spans="1:22" ht="60" x14ac:dyDescent="0.25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v>42067.789895833332</v>
      </c>
      <c r="K1904">
        <v>1422903447</v>
      </c>
      <c r="L1904">
        <f t="shared" si="146"/>
        <v>2015</v>
      </c>
      <c r="M1904" t="str">
        <f t="shared" si="147"/>
        <v>Feb</v>
      </c>
      <c r="N1904" s="13">
        <v>42037.789895833332</v>
      </c>
      <c r="O1904" t="b">
        <v>0</v>
      </c>
      <c r="P1904">
        <v>3</v>
      </c>
      <c r="Q1904" t="b">
        <v>0</v>
      </c>
      <c r="R1904" t="s">
        <v>8294</v>
      </c>
      <c r="S1904" s="4">
        <f t="shared" si="145"/>
        <v>1.2</v>
      </c>
      <c r="U1904" t="str">
        <f t="shared" si="148"/>
        <v>technology</v>
      </c>
      <c r="V1904" t="str">
        <f t="shared" si="149"/>
        <v>gadgets</v>
      </c>
    </row>
    <row r="1905" spans="1:22" ht="60" x14ac:dyDescent="0.25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v>42762.770729166667</v>
      </c>
      <c r="K1905">
        <v>1480357791</v>
      </c>
      <c r="L1905">
        <f t="shared" si="146"/>
        <v>2016</v>
      </c>
      <c r="M1905" t="str">
        <f t="shared" si="147"/>
        <v>Nov</v>
      </c>
      <c r="N1905" s="13">
        <v>42702.770729166667</v>
      </c>
      <c r="O1905" t="b">
        <v>0</v>
      </c>
      <c r="P1905">
        <v>41</v>
      </c>
      <c r="Q1905" t="b">
        <v>0</v>
      </c>
      <c r="R1905" t="s">
        <v>8294</v>
      </c>
      <c r="S1905" s="4">
        <f t="shared" si="145"/>
        <v>46.6</v>
      </c>
      <c r="U1905" t="str">
        <f t="shared" si="148"/>
        <v>technology</v>
      </c>
      <c r="V1905" t="str">
        <f t="shared" si="149"/>
        <v>gadgets</v>
      </c>
    </row>
    <row r="1906" spans="1:22" ht="45" x14ac:dyDescent="0.25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v>42371.685428240744</v>
      </c>
      <c r="K1906">
        <v>1447864021</v>
      </c>
      <c r="L1906">
        <f t="shared" si="146"/>
        <v>2015</v>
      </c>
      <c r="M1906" t="str">
        <f t="shared" si="147"/>
        <v>Nov</v>
      </c>
      <c r="N1906" s="13">
        <v>42326.685428240744</v>
      </c>
      <c r="O1906" t="b">
        <v>0</v>
      </c>
      <c r="P1906">
        <v>2</v>
      </c>
      <c r="Q1906" t="b">
        <v>0</v>
      </c>
      <c r="R1906" t="s">
        <v>8294</v>
      </c>
      <c r="S1906" s="4">
        <f t="shared" si="145"/>
        <v>0.1</v>
      </c>
      <c r="U1906" t="str">
        <f t="shared" si="148"/>
        <v>technology</v>
      </c>
      <c r="V1906" t="str">
        <f t="shared" si="149"/>
        <v>gadgets</v>
      </c>
    </row>
    <row r="1907" spans="1:22" ht="60" x14ac:dyDescent="0.25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v>41889.925856481481</v>
      </c>
      <c r="K1907">
        <v>1407535994</v>
      </c>
      <c r="L1907">
        <f t="shared" si="146"/>
        <v>2014</v>
      </c>
      <c r="M1907" t="str">
        <f t="shared" si="147"/>
        <v>Aug</v>
      </c>
      <c r="N1907" s="13">
        <v>41859.925856481481</v>
      </c>
      <c r="O1907" t="b">
        <v>0</v>
      </c>
      <c r="P1907">
        <v>4</v>
      </c>
      <c r="Q1907" t="b">
        <v>0</v>
      </c>
      <c r="R1907" t="s">
        <v>8294</v>
      </c>
      <c r="S1907" s="4">
        <f t="shared" si="145"/>
        <v>0.16800000000000001</v>
      </c>
      <c r="U1907" t="str">
        <f t="shared" si="148"/>
        <v>technology</v>
      </c>
      <c r="V1907" t="str">
        <f t="shared" si="149"/>
        <v>gadgets</v>
      </c>
    </row>
    <row r="1908" spans="1:22" ht="45" x14ac:dyDescent="0.25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v>42544.671099537038</v>
      </c>
      <c r="K1908">
        <v>1464105983</v>
      </c>
      <c r="L1908">
        <f t="shared" si="146"/>
        <v>2016</v>
      </c>
      <c r="M1908" t="str">
        <f t="shared" si="147"/>
        <v>May</v>
      </c>
      <c r="N1908" s="13">
        <v>42514.671099537038</v>
      </c>
      <c r="O1908" t="b">
        <v>0</v>
      </c>
      <c r="P1908">
        <v>99</v>
      </c>
      <c r="Q1908" t="b">
        <v>0</v>
      </c>
      <c r="R1908" t="s">
        <v>8294</v>
      </c>
      <c r="S1908" s="4">
        <f t="shared" si="145"/>
        <v>42.76</v>
      </c>
      <c r="U1908" t="str">
        <f t="shared" si="148"/>
        <v>technology</v>
      </c>
      <c r="V1908" t="str">
        <f t="shared" si="149"/>
        <v>gadgets</v>
      </c>
    </row>
    <row r="1909" spans="1:22" ht="45" x14ac:dyDescent="0.25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v>41782.587094907409</v>
      </c>
      <c r="K1909">
        <v>1399557925</v>
      </c>
      <c r="L1909">
        <f t="shared" si="146"/>
        <v>2014</v>
      </c>
      <c r="M1909" t="str">
        <f t="shared" si="147"/>
        <v>May</v>
      </c>
      <c r="N1909" s="13">
        <v>41767.587094907409</v>
      </c>
      <c r="O1909" t="b">
        <v>0</v>
      </c>
      <c r="P1909">
        <v>4</v>
      </c>
      <c r="Q1909" t="b">
        <v>0</v>
      </c>
      <c r="R1909" t="s">
        <v>8294</v>
      </c>
      <c r="S1909" s="4">
        <f t="shared" si="145"/>
        <v>0.28333333333333333</v>
      </c>
      <c r="U1909" t="str">
        <f t="shared" si="148"/>
        <v>technology</v>
      </c>
      <c r="V1909" t="str">
        <f t="shared" si="149"/>
        <v>gadgets</v>
      </c>
    </row>
    <row r="1910" spans="1:22" ht="60" x14ac:dyDescent="0.25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v>42733.917824074073</v>
      </c>
      <c r="K1910">
        <v>1480456900</v>
      </c>
      <c r="L1910">
        <f t="shared" si="146"/>
        <v>2016</v>
      </c>
      <c r="M1910" t="str">
        <f t="shared" si="147"/>
        <v>Nov</v>
      </c>
      <c r="N1910" s="13">
        <v>42703.917824074073</v>
      </c>
      <c r="O1910" t="b">
        <v>0</v>
      </c>
      <c r="P1910">
        <v>4</v>
      </c>
      <c r="Q1910" t="b">
        <v>0</v>
      </c>
      <c r="R1910" t="s">
        <v>8294</v>
      </c>
      <c r="S1910" s="4">
        <f t="shared" si="145"/>
        <v>1.732</v>
      </c>
      <c r="U1910" t="str">
        <f t="shared" si="148"/>
        <v>technology</v>
      </c>
      <c r="V1910" t="str">
        <f t="shared" si="149"/>
        <v>gadgets</v>
      </c>
    </row>
    <row r="1911" spans="1:22" ht="60" x14ac:dyDescent="0.25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v>41935.429155092592</v>
      </c>
      <c r="K1911">
        <v>1411467479</v>
      </c>
      <c r="L1911">
        <f t="shared" si="146"/>
        <v>2014</v>
      </c>
      <c r="M1911" t="str">
        <f t="shared" si="147"/>
        <v>Sep</v>
      </c>
      <c r="N1911" s="13">
        <v>41905.429155092592</v>
      </c>
      <c r="O1911" t="b">
        <v>0</v>
      </c>
      <c r="P1911">
        <v>38</v>
      </c>
      <c r="Q1911" t="b">
        <v>0</v>
      </c>
      <c r="R1911" t="s">
        <v>8294</v>
      </c>
      <c r="S1911" s="4">
        <f t="shared" si="145"/>
        <v>14.111428571428572</v>
      </c>
      <c r="U1911" t="str">
        <f t="shared" si="148"/>
        <v>technology</v>
      </c>
      <c r="V1911" t="str">
        <f t="shared" si="149"/>
        <v>gadgets</v>
      </c>
    </row>
    <row r="1912" spans="1:22" ht="45" x14ac:dyDescent="0.25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v>42308.947916666672</v>
      </c>
      <c r="K1912">
        <v>1442531217</v>
      </c>
      <c r="L1912">
        <f t="shared" si="146"/>
        <v>2015</v>
      </c>
      <c r="M1912" t="str">
        <f t="shared" si="147"/>
        <v>Sep</v>
      </c>
      <c r="N1912" s="13">
        <v>42264.963159722218</v>
      </c>
      <c r="O1912" t="b">
        <v>0</v>
      </c>
      <c r="P1912">
        <v>285</v>
      </c>
      <c r="Q1912" t="b">
        <v>0</v>
      </c>
      <c r="R1912" t="s">
        <v>8294</v>
      </c>
      <c r="S1912" s="4">
        <f t="shared" si="145"/>
        <v>39.395294117647062</v>
      </c>
      <c r="U1912" t="str">
        <f t="shared" si="148"/>
        <v>technology</v>
      </c>
      <c r="V1912" t="str">
        <f t="shared" si="149"/>
        <v>gadgets</v>
      </c>
    </row>
    <row r="1913" spans="1:22" ht="60" x14ac:dyDescent="0.25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v>41860.033958333333</v>
      </c>
      <c r="K1913">
        <v>1404953334</v>
      </c>
      <c r="L1913">
        <f t="shared" si="146"/>
        <v>2014</v>
      </c>
      <c r="M1913" t="str">
        <f t="shared" si="147"/>
        <v>Jul</v>
      </c>
      <c r="N1913" s="13">
        <v>41830.033958333333</v>
      </c>
      <c r="O1913" t="b">
        <v>0</v>
      </c>
      <c r="P1913">
        <v>1</v>
      </c>
      <c r="Q1913" t="b">
        <v>0</v>
      </c>
      <c r="R1913" t="s">
        <v>8294</v>
      </c>
      <c r="S1913" s="4">
        <f t="shared" si="145"/>
        <v>2.3529411764705882E-2</v>
      </c>
      <c r="U1913" t="str">
        <f t="shared" si="148"/>
        <v>technology</v>
      </c>
      <c r="V1913" t="str">
        <f t="shared" si="149"/>
        <v>gadgets</v>
      </c>
    </row>
    <row r="1914" spans="1:22" ht="45" x14ac:dyDescent="0.25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v>42159.226388888885</v>
      </c>
      <c r="K1914">
        <v>1430803560</v>
      </c>
      <c r="L1914">
        <f t="shared" si="146"/>
        <v>2015</v>
      </c>
      <c r="M1914" t="str">
        <f t="shared" si="147"/>
        <v>May</v>
      </c>
      <c r="N1914" s="13">
        <v>42129.226388888885</v>
      </c>
      <c r="O1914" t="b">
        <v>0</v>
      </c>
      <c r="P1914">
        <v>42</v>
      </c>
      <c r="Q1914" t="b">
        <v>0</v>
      </c>
      <c r="R1914" t="s">
        <v>8294</v>
      </c>
      <c r="S1914" s="4">
        <f t="shared" si="145"/>
        <v>59.3</v>
      </c>
      <c r="U1914" t="str">
        <f t="shared" si="148"/>
        <v>technology</v>
      </c>
      <c r="V1914" t="str">
        <f t="shared" si="149"/>
        <v>gadgets</v>
      </c>
    </row>
    <row r="1915" spans="1:22" ht="30" x14ac:dyDescent="0.25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v>41920.511319444442</v>
      </c>
      <c r="K1915">
        <v>1410178578</v>
      </c>
      <c r="L1915">
        <f t="shared" si="146"/>
        <v>2014</v>
      </c>
      <c r="M1915" t="str">
        <f t="shared" si="147"/>
        <v>Sep</v>
      </c>
      <c r="N1915" s="13">
        <v>41890.511319444442</v>
      </c>
      <c r="O1915" t="b">
        <v>0</v>
      </c>
      <c r="P1915">
        <v>26</v>
      </c>
      <c r="Q1915" t="b">
        <v>0</v>
      </c>
      <c r="R1915" t="s">
        <v>8294</v>
      </c>
      <c r="S1915" s="4">
        <f t="shared" si="145"/>
        <v>1.3270833333333334</v>
      </c>
      <c r="U1915" t="str">
        <f t="shared" si="148"/>
        <v>technology</v>
      </c>
      <c r="V1915" t="str">
        <f t="shared" si="149"/>
        <v>gadgets</v>
      </c>
    </row>
    <row r="1916" spans="1:22" ht="60" x14ac:dyDescent="0.25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v>41944.165972222225</v>
      </c>
      <c r="K1916">
        <v>1413519073</v>
      </c>
      <c r="L1916">
        <f t="shared" si="146"/>
        <v>2014</v>
      </c>
      <c r="M1916" t="str">
        <f t="shared" si="147"/>
        <v>Oct</v>
      </c>
      <c r="N1916" s="13">
        <v>41929.174456018518</v>
      </c>
      <c r="O1916" t="b">
        <v>0</v>
      </c>
      <c r="P1916">
        <v>2</v>
      </c>
      <c r="Q1916" t="b">
        <v>0</v>
      </c>
      <c r="R1916" t="s">
        <v>8294</v>
      </c>
      <c r="S1916" s="4">
        <f t="shared" si="145"/>
        <v>9.0090090090090094</v>
      </c>
      <c r="U1916" t="str">
        <f t="shared" si="148"/>
        <v>technology</v>
      </c>
      <c r="V1916" t="str">
        <f t="shared" si="149"/>
        <v>gadgets</v>
      </c>
    </row>
    <row r="1917" spans="1:22" ht="60" x14ac:dyDescent="0.25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v>41884.04886574074</v>
      </c>
      <c r="K1917">
        <v>1407892222</v>
      </c>
      <c r="L1917">
        <f t="shared" si="146"/>
        <v>2014</v>
      </c>
      <c r="M1917" t="str">
        <f t="shared" si="147"/>
        <v>Aug</v>
      </c>
      <c r="N1917" s="13">
        <v>41864.04886574074</v>
      </c>
      <c r="O1917" t="b">
        <v>0</v>
      </c>
      <c r="P1917">
        <v>4</v>
      </c>
      <c r="Q1917" t="b">
        <v>0</v>
      </c>
      <c r="R1917" t="s">
        <v>8294</v>
      </c>
      <c r="S1917" s="4">
        <f t="shared" si="145"/>
        <v>1.6</v>
      </c>
      <c r="U1917" t="str">
        <f t="shared" si="148"/>
        <v>technology</v>
      </c>
      <c r="V1917" t="str">
        <f t="shared" si="149"/>
        <v>gadgets</v>
      </c>
    </row>
    <row r="1918" spans="1:22" ht="30" x14ac:dyDescent="0.25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v>42681.758969907409</v>
      </c>
      <c r="K1918">
        <v>1476378775</v>
      </c>
      <c r="L1918">
        <f t="shared" si="146"/>
        <v>2016</v>
      </c>
      <c r="M1918" t="str">
        <f t="shared" si="147"/>
        <v>Oct</v>
      </c>
      <c r="N1918" s="13">
        <v>42656.717303240745</v>
      </c>
      <c r="O1918" t="b">
        <v>0</v>
      </c>
      <c r="P1918">
        <v>6</v>
      </c>
      <c r="Q1918" t="b">
        <v>0</v>
      </c>
      <c r="R1918" t="s">
        <v>8294</v>
      </c>
      <c r="S1918" s="4">
        <f t="shared" si="145"/>
        <v>0.51</v>
      </c>
      <c r="U1918" t="str">
        <f t="shared" si="148"/>
        <v>technology</v>
      </c>
      <c r="V1918" t="str">
        <f t="shared" si="149"/>
        <v>gadgets</v>
      </c>
    </row>
    <row r="1919" spans="1:22" ht="30" x14ac:dyDescent="0.25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v>42776.270057870366</v>
      </c>
      <c r="K1919">
        <v>1484116133</v>
      </c>
      <c r="L1919">
        <f t="shared" si="146"/>
        <v>2017</v>
      </c>
      <c r="M1919" t="str">
        <f t="shared" si="147"/>
        <v>Jan</v>
      </c>
      <c r="N1919" s="13">
        <v>42746.270057870366</v>
      </c>
      <c r="O1919" t="b">
        <v>0</v>
      </c>
      <c r="P1919">
        <v>70</v>
      </c>
      <c r="Q1919" t="b">
        <v>0</v>
      </c>
      <c r="R1919" t="s">
        <v>8294</v>
      </c>
      <c r="S1919" s="4">
        <f t="shared" si="145"/>
        <v>52.570512820512818</v>
      </c>
      <c r="U1919" t="str">
        <f t="shared" si="148"/>
        <v>technology</v>
      </c>
      <c r="V1919" t="str">
        <f t="shared" si="149"/>
        <v>gadgets</v>
      </c>
    </row>
    <row r="1920" spans="1:22" ht="45" x14ac:dyDescent="0.25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v>41863.789942129632</v>
      </c>
      <c r="K1920">
        <v>1404845851</v>
      </c>
      <c r="L1920">
        <f t="shared" si="146"/>
        <v>2014</v>
      </c>
      <c r="M1920" t="str">
        <f t="shared" si="147"/>
        <v>Jul</v>
      </c>
      <c r="N1920" s="13">
        <v>41828.789942129632</v>
      </c>
      <c r="O1920" t="b">
        <v>0</v>
      </c>
      <c r="P1920">
        <v>9</v>
      </c>
      <c r="Q1920" t="b">
        <v>0</v>
      </c>
      <c r="R1920" t="s">
        <v>8294</v>
      </c>
      <c r="S1920" s="4">
        <f t="shared" si="145"/>
        <v>1.04</v>
      </c>
      <c r="U1920" t="str">
        <f t="shared" si="148"/>
        <v>technology</v>
      </c>
      <c r="V1920" t="str">
        <f t="shared" si="149"/>
        <v>gadgets</v>
      </c>
    </row>
    <row r="1921" spans="1:22" ht="60" x14ac:dyDescent="0.25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v>42143.875567129624</v>
      </c>
      <c r="K1921">
        <v>1429477249</v>
      </c>
      <c r="L1921">
        <f t="shared" si="146"/>
        <v>2015</v>
      </c>
      <c r="M1921" t="str">
        <f t="shared" si="147"/>
        <v>Apr</v>
      </c>
      <c r="N1921" s="13">
        <v>42113.875567129624</v>
      </c>
      <c r="O1921" t="b">
        <v>0</v>
      </c>
      <c r="P1921">
        <v>8</v>
      </c>
      <c r="Q1921" t="b">
        <v>0</v>
      </c>
      <c r="R1921" t="s">
        <v>8294</v>
      </c>
      <c r="S1921" s="4">
        <f t="shared" si="145"/>
        <v>47.4</v>
      </c>
      <c r="U1921" t="str">
        <f t="shared" si="148"/>
        <v>technology</v>
      </c>
      <c r="V1921" t="str">
        <f t="shared" si="149"/>
        <v>gadgets</v>
      </c>
    </row>
    <row r="1922" spans="1:22" ht="45" x14ac:dyDescent="0.25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v>42298.958333333328</v>
      </c>
      <c r="K1922">
        <v>1443042061</v>
      </c>
      <c r="L1922">
        <f t="shared" si="146"/>
        <v>2015</v>
      </c>
      <c r="M1922" t="str">
        <f t="shared" si="147"/>
        <v>Sep</v>
      </c>
      <c r="N1922" s="13">
        <v>42270.875706018516</v>
      </c>
      <c r="O1922" t="b">
        <v>0</v>
      </c>
      <c r="P1922">
        <v>105</v>
      </c>
      <c r="Q1922" t="b">
        <v>0</v>
      </c>
      <c r="R1922" t="s">
        <v>8294</v>
      </c>
      <c r="S1922" s="4">
        <f t="shared" ref="S1922:S1985" si="150">E1922*100/D1922</f>
        <v>43.03</v>
      </c>
      <c r="U1922" t="str">
        <f t="shared" si="148"/>
        <v>technology</v>
      </c>
      <c r="V1922" t="str">
        <f t="shared" si="149"/>
        <v>gadgets</v>
      </c>
    </row>
    <row r="1923" spans="1:22" ht="30" x14ac:dyDescent="0.25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v>41104.221562500003</v>
      </c>
      <c r="K1923">
        <v>1339651143</v>
      </c>
      <c r="L1923">
        <f t="shared" ref="L1923:L1986" si="151">YEAR(N1923)</f>
        <v>2012</v>
      </c>
      <c r="M1923" t="str">
        <f t="shared" ref="M1923:M1986" si="152">TEXT(N1923, "MMM")</f>
        <v>Jun</v>
      </c>
      <c r="N1923" s="13">
        <v>41074.221562500003</v>
      </c>
      <c r="O1923" t="b">
        <v>0</v>
      </c>
      <c r="P1923">
        <v>38</v>
      </c>
      <c r="Q1923" t="b">
        <v>1</v>
      </c>
      <c r="R1923" t="s">
        <v>8279</v>
      </c>
      <c r="S1923" s="4">
        <f t="shared" si="150"/>
        <v>136.80000000000001</v>
      </c>
      <c r="U1923" t="str">
        <f t="shared" ref="U1923:U1986" si="153">LEFT(R1923, SEARCH("/",R1923,1)-1)</f>
        <v>music</v>
      </c>
      <c r="V1923" t="str">
        <f t="shared" ref="V1923:V1986" si="154">RIGHT(R1923,LEN(R1923)-SEARCH("/",R1923,SEARCH("/",R1923,1)))</f>
        <v>indie rock</v>
      </c>
    </row>
    <row r="1924" spans="1:22" ht="45" x14ac:dyDescent="0.25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v>41620.255868055552</v>
      </c>
      <c r="K1924">
        <v>1384236507</v>
      </c>
      <c r="L1924">
        <f t="shared" si="151"/>
        <v>2013</v>
      </c>
      <c r="M1924" t="str">
        <f t="shared" si="152"/>
        <v>Nov</v>
      </c>
      <c r="N1924" s="13">
        <v>41590.255868055552</v>
      </c>
      <c r="O1924" t="b">
        <v>0</v>
      </c>
      <c r="P1924">
        <v>64</v>
      </c>
      <c r="Q1924" t="b">
        <v>1</v>
      </c>
      <c r="R1924" t="s">
        <v>8279</v>
      </c>
      <c r="S1924" s="4">
        <f t="shared" si="150"/>
        <v>115.55</v>
      </c>
      <c r="U1924" t="str">
        <f t="shared" si="153"/>
        <v>music</v>
      </c>
      <c r="V1924" t="str">
        <f t="shared" si="154"/>
        <v>indie rock</v>
      </c>
    </row>
    <row r="1925" spans="1:22" ht="45" x14ac:dyDescent="0.25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v>40813.207638888889</v>
      </c>
      <c r="K1925">
        <v>1313612532</v>
      </c>
      <c r="L1925">
        <f t="shared" si="151"/>
        <v>2011</v>
      </c>
      <c r="M1925" t="str">
        <f t="shared" si="152"/>
        <v>Aug</v>
      </c>
      <c r="N1925" s="13">
        <v>40772.848749999997</v>
      </c>
      <c r="O1925" t="b">
        <v>0</v>
      </c>
      <c r="P1925">
        <v>13</v>
      </c>
      <c r="Q1925" t="b">
        <v>1</v>
      </c>
      <c r="R1925" t="s">
        <v>8279</v>
      </c>
      <c r="S1925" s="4">
        <f t="shared" si="150"/>
        <v>240.8</v>
      </c>
      <c r="U1925" t="str">
        <f t="shared" si="153"/>
        <v>music</v>
      </c>
      <c r="V1925" t="str">
        <f t="shared" si="154"/>
        <v>indie rock</v>
      </c>
    </row>
    <row r="1926" spans="1:22" ht="75" x14ac:dyDescent="0.25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v>41654.814583333333</v>
      </c>
      <c r="K1926">
        <v>1387390555</v>
      </c>
      <c r="L1926">
        <f t="shared" si="151"/>
        <v>2013</v>
      </c>
      <c r="M1926" t="str">
        <f t="shared" si="152"/>
        <v>Dec</v>
      </c>
      <c r="N1926" s="13">
        <v>41626.761053240742</v>
      </c>
      <c r="O1926" t="b">
        <v>0</v>
      </c>
      <c r="P1926">
        <v>33</v>
      </c>
      <c r="Q1926" t="b">
        <v>1</v>
      </c>
      <c r="R1926" t="s">
        <v>8279</v>
      </c>
      <c r="S1926" s="4">
        <f t="shared" si="150"/>
        <v>114.4</v>
      </c>
      <c r="U1926" t="str">
        <f t="shared" si="153"/>
        <v>music</v>
      </c>
      <c r="V1926" t="str">
        <f t="shared" si="154"/>
        <v>indie rock</v>
      </c>
    </row>
    <row r="1927" spans="1:22" ht="45" x14ac:dyDescent="0.25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v>41558</v>
      </c>
      <c r="K1927">
        <v>1379540288</v>
      </c>
      <c r="L1927">
        <f t="shared" si="151"/>
        <v>2013</v>
      </c>
      <c r="M1927" t="str">
        <f t="shared" si="152"/>
        <v>Sep</v>
      </c>
      <c r="N1927" s="13">
        <v>41535.90148148148</v>
      </c>
      <c r="O1927" t="b">
        <v>0</v>
      </c>
      <c r="P1927">
        <v>52</v>
      </c>
      <c r="Q1927" t="b">
        <v>1</v>
      </c>
      <c r="R1927" t="s">
        <v>8279</v>
      </c>
      <c r="S1927" s="4">
        <f t="shared" si="150"/>
        <v>110.33333333333333</v>
      </c>
      <c r="U1927" t="str">
        <f t="shared" si="153"/>
        <v>music</v>
      </c>
      <c r="V1927" t="str">
        <f t="shared" si="154"/>
        <v>indie rock</v>
      </c>
    </row>
    <row r="1928" spans="1:22" ht="60" x14ac:dyDescent="0.25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v>40484.018055555556</v>
      </c>
      <c r="K1928">
        <v>1286319256</v>
      </c>
      <c r="L1928">
        <f t="shared" si="151"/>
        <v>2010</v>
      </c>
      <c r="M1928" t="str">
        <f t="shared" si="152"/>
        <v>Oct</v>
      </c>
      <c r="N1928" s="13">
        <v>40456.954351851848</v>
      </c>
      <c r="O1928" t="b">
        <v>0</v>
      </c>
      <c r="P1928">
        <v>107</v>
      </c>
      <c r="Q1928" t="b">
        <v>1</v>
      </c>
      <c r="R1928" t="s">
        <v>8279</v>
      </c>
      <c r="S1928" s="4">
        <f t="shared" si="150"/>
        <v>195.37933333333334</v>
      </c>
      <c r="U1928" t="str">
        <f t="shared" si="153"/>
        <v>music</v>
      </c>
      <c r="V1928" t="str">
        <f t="shared" si="154"/>
        <v>indie rock</v>
      </c>
    </row>
    <row r="1929" spans="1:22" x14ac:dyDescent="0.25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v>40976.207638888889</v>
      </c>
      <c r="K1929">
        <v>1329856839</v>
      </c>
      <c r="L1929">
        <f t="shared" si="151"/>
        <v>2012</v>
      </c>
      <c r="M1929" t="str">
        <f t="shared" si="152"/>
        <v>Feb</v>
      </c>
      <c r="N1929" s="13">
        <v>40960.861562500002</v>
      </c>
      <c r="O1929" t="b">
        <v>0</v>
      </c>
      <c r="P1929">
        <v>11</v>
      </c>
      <c r="Q1929" t="b">
        <v>1</v>
      </c>
      <c r="R1929" t="s">
        <v>8279</v>
      </c>
      <c r="S1929" s="4">
        <f t="shared" si="150"/>
        <v>103.33333333333333</v>
      </c>
      <c r="U1929" t="str">
        <f t="shared" si="153"/>
        <v>music</v>
      </c>
      <c r="V1929" t="str">
        <f t="shared" si="154"/>
        <v>indie rock</v>
      </c>
    </row>
    <row r="1930" spans="1:22" ht="30" x14ac:dyDescent="0.25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v>41401.648078703707</v>
      </c>
      <c r="K1930">
        <v>1365348794</v>
      </c>
      <c r="L1930">
        <f t="shared" si="151"/>
        <v>2013</v>
      </c>
      <c r="M1930" t="str">
        <f t="shared" si="152"/>
        <v>Apr</v>
      </c>
      <c r="N1930" s="13">
        <v>41371.648078703707</v>
      </c>
      <c r="O1930" t="b">
        <v>0</v>
      </c>
      <c r="P1930">
        <v>34</v>
      </c>
      <c r="Q1930" t="b">
        <v>1</v>
      </c>
      <c r="R1930" t="s">
        <v>8279</v>
      </c>
      <c r="S1930" s="4">
        <f t="shared" si="150"/>
        <v>103.13725490196079</v>
      </c>
      <c r="U1930" t="str">
        <f t="shared" si="153"/>
        <v>music</v>
      </c>
      <c r="V1930" t="str">
        <f t="shared" si="154"/>
        <v>indie rock</v>
      </c>
    </row>
    <row r="1931" spans="1:22" ht="45" x14ac:dyDescent="0.25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v>40729.021597222221</v>
      </c>
      <c r="K1931">
        <v>1306197066</v>
      </c>
      <c r="L1931">
        <f t="shared" si="151"/>
        <v>2011</v>
      </c>
      <c r="M1931" t="str">
        <f t="shared" si="152"/>
        <v>May</v>
      </c>
      <c r="N1931" s="13">
        <v>40687.021597222221</v>
      </c>
      <c r="O1931" t="b">
        <v>0</v>
      </c>
      <c r="P1931">
        <v>75</v>
      </c>
      <c r="Q1931" t="b">
        <v>1</v>
      </c>
      <c r="R1931" t="s">
        <v>8279</v>
      </c>
      <c r="S1931" s="4">
        <f t="shared" si="150"/>
        <v>100.3125</v>
      </c>
      <c r="U1931" t="str">
        <f t="shared" si="153"/>
        <v>music</v>
      </c>
      <c r="V1931" t="str">
        <f t="shared" si="154"/>
        <v>indie rock</v>
      </c>
    </row>
    <row r="1932" spans="1:22" ht="30" x14ac:dyDescent="0.25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v>41462.558819444443</v>
      </c>
      <c r="K1932">
        <v>1368019482</v>
      </c>
      <c r="L1932">
        <f t="shared" si="151"/>
        <v>2013</v>
      </c>
      <c r="M1932" t="str">
        <f t="shared" si="152"/>
        <v>May</v>
      </c>
      <c r="N1932" s="13">
        <v>41402.558819444443</v>
      </c>
      <c r="O1932" t="b">
        <v>0</v>
      </c>
      <c r="P1932">
        <v>26</v>
      </c>
      <c r="Q1932" t="b">
        <v>1</v>
      </c>
      <c r="R1932" t="s">
        <v>8279</v>
      </c>
      <c r="S1932" s="4">
        <f t="shared" si="150"/>
        <v>127</v>
      </c>
      <c r="U1932" t="str">
        <f t="shared" si="153"/>
        <v>music</v>
      </c>
      <c r="V1932" t="str">
        <f t="shared" si="154"/>
        <v>indie rock</v>
      </c>
    </row>
    <row r="1933" spans="1:22" ht="45" x14ac:dyDescent="0.25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v>41051.145833333336</v>
      </c>
      <c r="K1933">
        <v>1336512309</v>
      </c>
      <c r="L1933">
        <f t="shared" si="151"/>
        <v>2012</v>
      </c>
      <c r="M1933" t="str">
        <f t="shared" si="152"/>
        <v>May</v>
      </c>
      <c r="N1933" s="13">
        <v>41037.892465277779</v>
      </c>
      <c r="O1933" t="b">
        <v>0</v>
      </c>
      <c r="P1933">
        <v>50</v>
      </c>
      <c r="Q1933" t="b">
        <v>1</v>
      </c>
      <c r="R1933" t="s">
        <v>8279</v>
      </c>
      <c r="S1933" s="4">
        <f t="shared" si="150"/>
        <v>120.601</v>
      </c>
      <c r="U1933" t="str">
        <f t="shared" si="153"/>
        <v>music</v>
      </c>
      <c r="V1933" t="str">
        <f t="shared" si="154"/>
        <v>indie rock</v>
      </c>
    </row>
    <row r="1934" spans="1:22" ht="60" x14ac:dyDescent="0.25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v>40932.809872685182</v>
      </c>
      <c r="K1934">
        <v>1325618773</v>
      </c>
      <c r="L1934">
        <f t="shared" si="151"/>
        <v>2012</v>
      </c>
      <c r="M1934" t="str">
        <f t="shared" si="152"/>
        <v>Jan</v>
      </c>
      <c r="N1934" s="13">
        <v>40911.809872685182</v>
      </c>
      <c r="O1934" t="b">
        <v>0</v>
      </c>
      <c r="P1934">
        <v>80</v>
      </c>
      <c r="Q1934" t="b">
        <v>1</v>
      </c>
      <c r="R1934" t="s">
        <v>8279</v>
      </c>
      <c r="S1934" s="4">
        <f t="shared" si="150"/>
        <v>106.99047619047619</v>
      </c>
      <c r="U1934" t="str">
        <f t="shared" si="153"/>
        <v>music</v>
      </c>
      <c r="V1934" t="str">
        <f t="shared" si="154"/>
        <v>indie rock</v>
      </c>
    </row>
    <row r="1935" spans="1:22" ht="60" x14ac:dyDescent="0.25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v>41909.130868055552</v>
      </c>
      <c r="K1935">
        <v>1409195307</v>
      </c>
      <c r="L1935">
        <f t="shared" si="151"/>
        <v>2014</v>
      </c>
      <c r="M1935" t="str">
        <f t="shared" si="152"/>
        <v>Aug</v>
      </c>
      <c r="N1935" s="13">
        <v>41879.130868055552</v>
      </c>
      <c r="O1935" t="b">
        <v>0</v>
      </c>
      <c r="P1935">
        <v>110</v>
      </c>
      <c r="Q1935" t="b">
        <v>1</v>
      </c>
      <c r="R1935" t="s">
        <v>8279</v>
      </c>
      <c r="S1935" s="4">
        <f t="shared" si="150"/>
        <v>172.43333333333334</v>
      </c>
      <c r="U1935" t="str">
        <f t="shared" si="153"/>
        <v>music</v>
      </c>
      <c r="V1935" t="str">
        <f t="shared" si="154"/>
        <v>indie rock</v>
      </c>
    </row>
    <row r="1936" spans="1:22" ht="60" x14ac:dyDescent="0.25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v>40902.208333333336</v>
      </c>
      <c r="K1936">
        <v>1321649321</v>
      </c>
      <c r="L1936">
        <f t="shared" si="151"/>
        <v>2011</v>
      </c>
      <c r="M1936" t="str">
        <f t="shared" si="152"/>
        <v>Nov</v>
      </c>
      <c r="N1936" s="13">
        <v>40865.867141203707</v>
      </c>
      <c r="O1936" t="b">
        <v>0</v>
      </c>
      <c r="P1936">
        <v>77</v>
      </c>
      <c r="Q1936" t="b">
        <v>1</v>
      </c>
      <c r="R1936" t="s">
        <v>8279</v>
      </c>
      <c r="S1936" s="4">
        <f t="shared" si="150"/>
        <v>123.62</v>
      </c>
      <c r="U1936" t="str">
        <f t="shared" si="153"/>
        <v>music</v>
      </c>
      <c r="V1936" t="str">
        <f t="shared" si="154"/>
        <v>indie rock</v>
      </c>
    </row>
    <row r="1937" spans="1:22" ht="60" x14ac:dyDescent="0.25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v>41811.207638888889</v>
      </c>
      <c r="K1937">
        <v>1400106171</v>
      </c>
      <c r="L1937">
        <f t="shared" si="151"/>
        <v>2014</v>
      </c>
      <c r="M1937" t="str">
        <f t="shared" si="152"/>
        <v>May</v>
      </c>
      <c r="N1937" s="13">
        <v>41773.932534722226</v>
      </c>
      <c r="O1937" t="b">
        <v>0</v>
      </c>
      <c r="P1937">
        <v>50</v>
      </c>
      <c r="Q1937" t="b">
        <v>1</v>
      </c>
      <c r="R1937" t="s">
        <v>8279</v>
      </c>
      <c r="S1937" s="4">
        <f t="shared" si="150"/>
        <v>108.4</v>
      </c>
      <c r="U1937" t="str">
        <f t="shared" si="153"/>
        <v>music</v>
      </c>
      <c r="V1937" t="str">
        <f t="shared" si="154"/>
        <v>indie rock</v>
      </c>
    </row>
    <row r="1938" spans="1:22" ht="60" x14ac:dyDescent="0.25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v>40883.249305555553</v>
      </c>
      <c r="K1938">
        <v>1320528070</v>
      </c>
      <c r="L1938">
        <f t="shared" si="151"/>
        <v>2011</v>
      </c>
      <c r="M1938" t="str">
        <f t="shared" si="152"/>
        <v>Nov</v>
      </c>
      <c r="N1938" s="13">
        <v>40852.889699074076</v>
      </c>
      <c r="O1938" t="b">
        <v>0</v>
      </c>
      <c r="P1938">
        <v>145</v>
      </c>
      <c r="Q1938" t="b">
        <v>1</v>
      </c>
      <c r="R1938" t="s">
        <v>8279</v>
      </c>
      <c r="S1938" s="4">
        <f t="shared" si="150"/>
        <v>116.52013333333333</v>
      </c>
      <c r="U1938" t="str">
        <f t="shared" si="153"/>
        <v>music</v>
      </c>
      <c r="V1938" t="str">
        <f t="shared" si="154"/>
        <v>indie rock</v>
      </c>
    </row>
    <row r="1939" spans="1:22" ht="45" x14ac:dyDescent="0.25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v>41075.165972222225</v>
      </c>
      <c r="K1939">
        <v>1338346281</v>
      </c>
      <c r="L1939">
        <f t="shared" si="151"/>
        <v>2012</v>
      </c>
      <c r="M1939" t="str">
        <f t="shared" si="152"/>
        <v>May</v>
      </c>
      <c r="N1939" s="13">
        <v>41059.118993055556</v>
      </c>
      <c r="O1939" t="b">
        <v>0</v>
      </c>
      <c r="P1939">
        <v>29</v>
      </c>
      <c r="Q1939" t="b">
        <v>1</v>
      </c>
      <c r="R1939" t="s">
        <v>8279</v>
      </c>
      <c r="S1939" s="4">
        <f t="shared" si="150"/>
        <v>187.245</v>
      </c>
      <c r="U1939" t="str">
        <f t="shared" si="153"/>
        <v>music</v>
      </c>
      <c r="V1939" t="str">
        <f t="shared" si="154"/>
        <v>indie rock</v>
      </c>
    </row>
    <row r="1940" spans="1:22" ht="60" x14ac:dyDescent="0.25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v>41457.208333333336</v>
      </c>
      <c r="K1940">
        <v>1370067231</v>
      </c>
      <c r="L1940">
        <f t="shared" si="151"/>
        <v>2013</v>
      </c>
      <c r="M1940" t="str">
        <f t="shared" si="152"/>
        <v>Jun</v>
      </c>
      <c r="N1940" s="13">
        <v>41426.259618055556</v>
      </c>
      <c r="O1940" t="b">
        <v>0</v>
      </c>
      <c r="P1940">
        <v>114</v>
      </c>
      <c r="Q1940" t="b">
        <v>1</v>
      </c>
      <c r="R1940" t="s">
        <v>8279</v>
      </c>
      <c r="S1940" s="4">
        <f t="shared" si="150"/>
        <v>115.93333333333334</v>
      </c>
      <c r="U1940" t="str">
        <f t="shared" si="153"/>
        <v>music</v>
      </c>
      <c r="V1940" t="str">
        <f t="shared" si="154"/>
        <v>indie rock</v>
      </c>
    </row>
    <row r="1941" spans="1:22" ht="60" x14ac:dyDescent="0.25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v>41343.943379629629</v>
      </c>
      <c r="K1941">
        <v>1360366708</v>
      </c>
      <c r="L1941">
        <f t="shared" si="151"/>
        <v>2013</v>
      </c>
      <c r="M1941" t="str">
        <f t="shared" si="152"/>
        <v>Feb</v>
      </c>
      <c r="N1941" s="13">
        <v>41313.985046296293</v>
      </c>
      <c r="O1941" t="b">
        <v>0</v>
      </c>
      <c r="P1941">
        <v>96</v>
      </c>
      <c r="Q1941" t="b">
        <v>1</v>
      </c>
      <c r="R1941" t="s">
        <v>8279</v>
      </c>
      <c r="S1941" s="4">
        <f t="shared" si="150"/>
        <v>110.7</v>
      </c>
      <c r="U1941" t="str">
        <f t="shared" si="153"/>
        <v>music</v>
      </c>
      <c r="V1941" t="str">
        <f t="shared" si="154"/>
        <v>indie rock</v>
      </c>
    </row>
    <row r="1942" spans="1:22" ht="45" x14ac:dyDescent="0.25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v>40709.165972222225</v>
      </c>
      <c r="K1942">
        <v>1304770233</v>
      </c>
      <c r="L1942">
        <f t="shared" si="151"/>
        <v>2011</v>
      </c>
      <c r="M1942" t="str">
        <f t="shared" si="152"/>
        <v>May</v>
      </c>
      <c r="N1942" s="13">
        <v>40670.507326388892</v>
      </c>
      <c r="O1942" t="b">
        <v>0</v>
      </c>
      <c r="P1942">
        <v>31</v>
      </c>
      <c r="Q1942" t="b">
        <v>1</v>
      </c>
      <c r="R1942" t="s">
        <v>8279</v>
      </c>
      <c r="S1942" s="4">
        <f t="shared" si="150"/>
        <v>170.92307692307693</v>
      </c>
      <c r="U1942" t="str">
        <f t="shared" si="153"/>
        <v>music</v>
      </c>
      <c r="V1942" t="str">
        <f t="shared" si="154"/>
        <v>indie rock</v>
      </c>
    </row>
    <row r="1943" spans="1:22" ht="60" x14ac:dyDescent="0.25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v>41774.290868055556</v>
      </c>
      <c r="K1943">
        <v>1397545131</v>
      </c>
      <c r="L1943">
        <f t="shared" si="151"/>
        <v>2014</v>
      </c>
      <c r="M1943" t="str">
        <f t="shared" si="152"/>
        <v>Apr</v>
      </c>
      <c r="N1943" s="13">
        <v>41744.290868055556</v>
      </c>
      <c r="O1943" t="b">
        <v>1</v>
      </c>
      <c r="P1943">
        <v>4883</v>
      </c>
      <c r="Q1943" t="b">
        <v>1</v>
      </c>
      <c r="R1943" t="s">
        <v>8295</v>
      </c>
      <c r="S1943" s="4">
        <f t="shared" si="150"/>
        <v>126.11835600000001</v>
      </c>
      <c r="U1943" t="str">
        <f t="shared" si="153"/>
        <v>technology</v>
      </c>
      <c r="V1943" t="str">
        <f t="shared" si="154"/>
        <v>hardware</v>
      </c>
    </row>
    <row r="1944" spans="1:22" ht="60" x14ac:dyDescent="0.25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v>40728.828009259261</v>
      </c>
      <c r="K1944">
        <v>1302033140</v>
      </c>
      <c r="L1944">
        <f t="shared" si="151"/>
        <v>2011</v>
      </c>
      <c r="M1944" t="str">
        <f t="shared" si="152"/>
        <v>Apr</v>
      </c>
      <c r="N1944" s="13">
        <v>40638.828009259261</v>
      </c>
      <c r="O1944" t="b">
        <v>1</v>
      </c>
      <c r="P1944">
        <v>95</v>
      </c>
      <c r="Q1944" t="b">
        <v>1</v>
      </c>
      <c r="R1944" t="s">
        <v>8295</v>
      </c>
      <c r="S1944" s="4">
        <f t="shared" si="150"/>
        <v>138.44033333333334</v>
      </c>
      <c r="U1944" t="str">
        <f t="shared" si="153"/>
        <v>technology</v>
      </c>
      <c r="V1944" t="str">
        <f t="shared" si="154"/>
        <v>hardware</v>
      </c>
    </row>
    <row r="1945" spans="1:22" ht="45" x14ac:dyDescent="0.25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v>42593.269861111112</v>
      </c>
      <c r="K1945">
        <v>1467008916</v>
      </c>
      <c r="L1945">
        <f t="shared" si="151"/>
        <v>2016</v>
      </c>
      <c r="M1945" t="str">
        <f t="shared" si="152"/>
        <v>Jun</v>
      </c>
      <c r="N1945" s="13">
        <v>42548.269861111112</v>
      </c>
      <c r="O1945" t="b">
        <v>1</v>
      </c>
      <c r="P1945">
        <v>2478</v>
      </c>
      <c r="Q1945" t="b">
        <v>1</v>
      </c>
      <c r="R1945" t="s">
        <v>8295</v>
      </c>
      <c r="S1945" s="4">
        <f t="shared" si="150"/>
        <v>1705.25</v>
      </c>
      <c r="U1945" t="str">
        <f t="shared" si="153"/>
        <v>technology</v>
      </c>
      <c r="V1945" t="str">
        <f t="shared" si="154"/>
        <v>hardware</v>
      </c>
    </row>
    <row r="1946" spans="1:22" ht="60" x14ac:dyDescent="0.25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v>41760.584374999999</v>
      </c>
      <c r="K1946">
        <v>1396360890</v>
      </c>
      <c r="L1946">
        <f t="shared" si="151"/>
        <v>2014</v>
      </c>
      <c r="M1946" t="str">
        <f t="shared" si="152"/>
        <v>Apr</v>
      </c>
      <c r="N1946" s="13">
        <v>41730.584374999999</v>
      </c>
      <c r="O1946" t="b">
        <v>1</v>
      </c>
      <c r="P1946">
        <v>1789</v>
      </c>
      <c r="Q1946" t="b">
        <v>1</v>
      </c>
      <c r="R1946" t="s">
        <v>8295</v>
      </c>
      <c r="S1946" s="4">
        <f t="shared" si="150"/>
        <v>788.05550000000005</v>
      </c>
      <c r="U1946" t="str">
        <f t="shared" si="153"/>
        <v>technology</v>
      </c>
      <c r="V1946" t="str">
        <f t="shared" si="154"/>
        <v>hardware</v>
      </c>
    </row>
    <row r="1947" spans="1:22" ht="45" x14ac:dyDescent="0.25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v>42197.251828703709</v>
      </c>
      <c r="K1947">
        <v>1433224958</v>
      </c>
      <c r="L1947">
        <f t="shared" si="151"/>
        <v>2015</v>
      </c>
      <c r="M1947" t="str">
        <f t="shared" si="152"/>
        <v>Jun</v>
      </c>
      <c r="N1947" s="13">
        <v>42157.251828703709</v>
      </c>
      <c r="O1947" t="b">
        <v>1</v>
      </c>
      <c r="P1947">
        <v>680</v>
      </c>
      <c r="Q1947" t="b">
        <v>1</v>
      </c>
      <c r="R1947" t="s">
        <v>8295</v>
      </c>
      <c r="S1947" s="4">
        <f t="shared" si="150"/>
        <v>348.01799999999997</v>
      </c>
      <c r="U1947" t="str">
        <f t="shared" si="153"/>
        <v>technology</v>
      </c>
      <c r="V1947" t="str">
        <f t="shared" si="154"/>
        <v>hardware</v>
      </c>
    </row>
    <row r="1948" spans="1:22" ht="60" x14ac:dyDescent="0.25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v>41749.108344907407</v>
      </c>
      <c r="K1948">
        <v>1392780961</v>
      </c>
      <c r="L1948">
        <f t="shared" si="151"/>
        <v>2014</v>
      </c>
      <c r="M1948" t="str">
        <f t="shared" si="152"/>
        <v>Feb</v>
      </c>
      <c r="N1948" s="13">
        <v>41689.150011574071</v>
      </c>
      <c r="O1948" t="b">
        <v>1</v>
      </c>
      <c r="P1948">
        <v>70</v>
      </c>
      <c r="Q1948" t="b">
        <v>1</v>
      </c>
      <c r="R1948" t="s">
        <v>8295</v>
      </c>
      <c r="S1948" s="4">
        <f t="shared" si="150"/>
        <v>149.74666666666667</v>
      </c>
      <c r="U1948" t="str">
        <f t="shared" si="153"/>
        <v>technology</v>
      </c>
      <c r="V1948" t="str">
        <f t="shared" si="154"/>
        <v>hardware</v>
      </c>
    </row>
    <row r="1949" spans="1:22" ht="60" x14ac:dyDescent="0.25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v>40140.249305555553</v>
      </c>
      <c r="K1949">
        <v>1255730520</v>
      </c>
      <c r="L1949">
        <f t="shared" si="151"/>
        <v>2009</v>
      </c>
      <c r="M1949" t="str">
        <f t="shared" si="152"/>
        <v>Oct</v>
      </c>
      <c r="N1949" s="13">
        <v>40102.918055555558</v>
      </c>
      <c r="O1949" t="b">
        <v>1</v>
      </c>
      <c r="P1949">
        <v>23</v>
      </c>
      <c r="Q1949" t="b">
        <v>1</v>
      </c>
      <c r="R1949" t="s">
        <v>8295</v>
      </c>
      <c r="S1949" s="4">
        <f t="shared" si="150"/>
        <v>100.63375000000001</v>
      </c>
      <c r="U1949" t="str">
        <f t="shared" si="153"/>
        <v>technology</v>
      </c>
      <c r="V1949" t="str">
        <f t="shared" si="154"/>
        <v>hardware</v>
      </c>
    </row>
    <row r="1950" spans="1:22" ht="30" x14ac:dyDescent="0.25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v>42527.709722222222</v>
      </c>
      <c r="K1950">
        <v>1460557809</v>
      </c>
      <c r="L1950">
        <f t="shared" si="151"/>
        <v>2016</v>
      </c>
      <c r="M1950" t="str">
        <f t="shared" si="152"/>
        <v>Apr</v>
      </c>
      <c r="N1950" s="13">
        <v>42473.604270833333</v>
      </c>
      <c r="O1950" t="b">
        <v>1</v>
      </c>
      <c r="P1950">
        <v>4245</v>
      </c>
      <c r="Q1950" t="b">
        <v>1</v>
      </c>
      <c r="R1950" t="s">
        <v>8295</v>
      </c>
      <c r="S1950" s="4">
        <f t="shared" si="150"/>
        <v>800.21100000000001</v>
      </c>
      <c r="U1950" t="str">
        <f t="shared" si="153"/>
        <v>technology</v>
      </c>
      <c r="V1950" t="str">
        <f t="shared" si="154"/>
        <v>hardware</v>
      </c>
    </row>
    <row r="1951" spans="1:22" ht="45" x14ac:dyDescent="0.25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v>41830.423043981478</v>
      </c>
      <c r="K1951">
        <v>1402394951</v>
      </c>
      <c r="L1951">
        <f t="shared" si="151"/>
        <v>2014</v>
      </c>
      <c r="M1951" t="str">
        <f t="shared" si="152"/>
        <v>Jun</v>
      </c>
      <c r="N1951" s="13">
        <v>41800.423043981478</v>
      </c>
      <c r="O1951" t="b">
        <v>1</v>
      </c>
      <c r="P1951">
        <v>943</v>
      </c>
      <c r="Q1951" t="b">
        <v>1</v>
      </c>
      <c r="R1951" t="s">
        <v>8295</v>
      </c>
      <c r="S1951" s="4">
        <f t="shared" si="150"/>
        <v>106.0026</v>
      </c>
      <c r="U1951" t="str">
        <f t="shared" si="153"/>
        <v>technology</v>
      </c>
      <c r="V1951" t="str">
        <f t="shared" si="154"/>
        <v>hardware</v>
      </c>
    </row>
    <row r="1952" spans="1:22" ht="45" x14ac:dyDescent="0.25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v>40655.181400462963</v>
      </c>
      <c r="K1952">
        <v>1300767673</v>
      </c>
      <c r="L1952">
        <f t="shared" si="151"/>
        <v>2011</v>
      </c>
      <c r="M1952" t="str">
        <f t="shared" si="152"/>
        <v>Mar</v>
      </c>
      <c r="N1952" s="13">
        <v>40624.181400462963</v>
      </c>
      <c r="O1952" t="b">
        <v>1</v>
      </c>
      <c r="P1952">
        <v>1876</v>
      </c>
      <c r="Q1952" t="b">
        <v>1</v>
      </c>
      <c r="R1952" t="s">
        <v>8295</v>
      </c>
      <c r="S1952" s="4">
        <f t="shared" si="150"/>
        <v>200.51866666666666</v>
      </c>
      <c r="U1952" t="str">
        <f t="shared" si="153"/>
        <v>technology</v>
      </c>
      <c r="V1952" t="str">
        <f t="shared" si="154"/>
        <v>hardware</v>
      </c>
    </row>
    <row r="1953" spans="1:22" ht="60" x14ac:dyDescent="0.25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v>42681.462233796294</v>
      </c>
      <c r="K1953">
        <v>1475921137</v>
      </c>
      <c r="L1953">
        <f t="shared" si="151"/>
        <v>2016</v>
      </c>
      <c r="M1953" t="str">
        <f t="shared" si="152"/>
        <v>Oct</v>
      </c>
      <c r="N1953" s="13">
        <v>42651.420567129629</v>
      </c>
      <c r="O1953" t="b">
        <v>1</v>
      </c>
      <c r="P1953">
        <v>834</v>
      </c>
      <c r="Q1953" t="b">
        <v>1</v>
      </c>
      <c r="R1953" t="s">
        <v>8295</v>
      </c>
      <c r="S1953" s="4">
        <f t="shared" si="150"/>
        <v>212.44399999999999</v>
      </c>
      <c r="U1953" t="str">
        <f t="shared" si="153"/>
        <v>technology</v>
      </c>
      <c r="V1953" t="str">
        <f t="shared" si="154"/>
        <v>hardware</v>
      </c>
    </row>
    <row r="1954" spans="1:22" ht="60" x14ac:dyDescent="0.25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v>41563.60665509259</v>
      </c>
      <c r="K1954">
        <v>1378737215</v>
      </c>
      <c r="L1954">
        <f t="shared" si="151"/>
        <v>2013</v>
      </c>
      <c r="M1954" t="str">
        <f t="shared" si="152"/>
        <v>Sep</v>
      </c>
      <c r="N1954" s="13">
        <v>41526.60665509259</v>
      </c>
      <c r="O1954" t="b">
        <v>1</v>
      </c>
      <c r="P1954">
        <v>682</v>
      </c>
      <c r="Q1954" t="b">
        <v>1</v>
      </c>
      <c r="R1954" t="s">
        <v>8295</v>
      </c>
      <c r="S1954" s="4">
        <f t="shared" si="150"/>
        <v>198.47237142857142</v>
      </c>
      <c r="U1954" t="str">
        <f t="shared" si="153"/>
        <v>technology</v>
      </c>
      <c r="V1954" t="str">
        <f t="shared" si="154"/>
        <v>hardware</v>
      </c>
    </row>
    <row r="1955" spans="1:22" ht="45" x14ac:dyDescent="0.25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v>40970.125</v>
      </c>
      <c r="K1955">
        <v>1328158065</v>
      </c>
      <c r="L1955">
        <f t="shared" si="151"/>
        <v>2012</v>
      </c>
      <c r="M1955" t="str">
        <f t="shared" si="152"/>
        <v>Feb</v>
      </c>
      <c r="N1955" s="13">
        <v>40941.199826388889</v>
      </c>
      <c r="O1955" t="b">
        <v>1</v>
      </c>
      <c r="P1955">
        <v>147</v>
      </c>
      <c r="Q1955" t="b">
        <v>1</v>
      </c>
      <c r="R1955" t="s">
        <v>8295</v>
      </c>
      <c r="S1955" s="4">
        <f t="shared" si="150"/>
        <v>225.94666666666666</v>
      </c>
      <c r="U1955" t="str">
        <f t="shared" si="153"/>
        <v>technology</v>
      </c>
      <c r="V1955" t="str">
        <f t="shared" si="154"/>
        <v>hardware</v>
      </c>
    </row>
    <row r="1956" spans="1:22" ht="30" x14ac:dyDescent="0.25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v>42441.208333333328</v>
      </c>
      <c r="K1956">
        <v>1453730176</v>
      </c>
      <c r="L1956">
        <f t="shared" si="151"/>
        <v>2016</v>
      </c>
      <c r="M1956" t="str">
        <f t="shared" si="152"/>
        <v>Jan</v>
      </c>
      <c r="N1956" s="13">
        <v>42394.580740740741</v>
      </c>
      <c r="O1956" t="b">
        <v>1</v>
      </c>
      <c r="P1956">
        <v>415</v>
      </c>
      <c r="Q1956" t="b">
        <v>1</v>
      </c>
      <c r="R1956" t="s">
        <v>8295</v>
      </c>
      <c r="S1956" s="4">
        <f t="shared" si="150"/>
        <v>698.94799999999998</v>
      </c>
      <c r="U1956" t="str">
        <f t="shared" si="153"/>
        <v>technology</v>
      </c>
      <c r="V1956" t="str">
        <f t="shared" si="154"/>
        <v>hardware</v>
      </c>
    </row>
    <row r="1957" spans="1:22" ht="60" x14ac:dyDescent="0.25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v>41052.791666666664</v>
      </c>
      <c r="K1957">
        <v>1334989881</v>
      </c>
      <c r="L1957">
        <f t="shared" si="151"/>
        <v>2012</v>
      </c>
      <c r="M1957" t="str">
        <f t="shared" si="152"/>
        <v>Apr</v>
      </c>
      <c r="N1957" s="13">
        <v>41020.271770833337</v>
      </c>
      <c r="O1957" t="b">
        <v>1</v>
      </c>
      <c r="P1957">
        <v>290</v>
      </c>
      <c r="Q1957" t="b">
        <v>1</v>
      </c>
      <c r="R1957" t="s">
        <v>8295</v>
      </c>
      <c r="S1957" s="4">
        <f t="shared" si="150"/>
        <v>398.59528571428569</v>
      </c>
      <c r="U1957" t="str">
        <f t="shared" si="153"/>
        <v>technology</v>
      </c>
      <c r="V1957" t="str">
        <f t="shared" si="154"/>
        <v>hardware</v>
      </c>
    </row>
    <row r="1958" spans="1:22" ht="60" x14ac:dyDescent="0.25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v>42112.882002314815</v>
      </c>
      <c r="K1958">
        <v>1425507005</v>
      </c>
      <c r="L1958">
        <f t="shared" si="151"/>
        <v>2015</v>
      </c>
      <c r="M1958" t="str">
        <f t="shared" si="152"/>
        <v>Mar</v>
      </c>
      <c r="N1958" s="13">
        <v>42067.923668981486</v>
      </c>
      <c r="O1958" t="b">
        <v>1</v>
      </c>
      <c r="P1958">
        <v>365</v>
      </c>
      <c r="Q1958" t="b">
        <v>1</v>
      </c>
      <c r="R1958" t="s">
        <v>8295</v>
      </c>
      <c r="S1958" s="4">
        <f t="shared" si="150"/>
        <v>294.03333333333336</v>
      </c>
      <c r="U1958" t="str">
        <f t="shared" si="153"/>
        <v>technology</v>
      </c>
      <c r="V1958" t="str">
        <f t="shared" si="154"/>
        <v>hardware</v>
      </c>
    </row>
    <row r="1959" spans="1:22" ht="30" x14ac:dyDescent="0.25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v>41209.098530092589</v>
      </c>
      <c r="K1959">
        <v>1348712513</v>
      </c>
      <c r="L1959">
        <f t="shared" si="151"/>
        <v>2012</v>
      </c>
      <c r="M1959" t="str">
        <f t="shared" si="152"/>
        <v>Sep</v>
      </c>
      <c r="N1959" s="13">
        <v>41179.098530092589</v>
      </c>
      <c r="O1959" t="b">
        <v>1</v>
      </c>
      <c r="P1959">
        <v>660</v>
      </c>
      <c r="Q1959" t="b">
        <v>1</v>
      </c>
      <c r="R1959" t="s">
        <v>8295</v>
      </c>
      <c r="S1959" s="4">
        <f t="shared" si="150"/>
        <v>167.50470000000001</v>
      </c>
      <c r="U1959" t="str">
        <f t="shared" si="153"/>
        <v>technology</v>
      </c>
      <c r="V1959" t="str">
        <f t="shared" si="154"/>
        <v>hardware</v>
      </c>
    </row>
    <row r="1960" spans="1:22" ht="60" x14ac:dyDescent="0.25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v>41356.94630787037</v>
      </c>
      <c r="K1960">
        <v>1361490161</v>
      </c>
      <c r="L1960">
        <f t="shared" si="151"/>
        <v>2013</v>
      </c>
      <c r="M1960" t="str">
        <f t="shared" si="152"/>
        <v>Feb</v>
      </c>
      <c r="N1960" s="13">
        <v>41326.987974537034</v>
      </c>
      <c r="O1960" t="b">
        <v>1</v>
      </c>
      <c r="P1960">
        <v>1356</v>
      </c>
      <c r="Q1960" t="b">
        <v>1</v>
      </c>
      <c r="R1960" t="s">
        <v>8295</v>
      </c>
      <c r="S1960" s="4">
        <f t="shared" si="150"/>
        <v>1435.5717142857143</v>
      </c>
      <c r="U1960" t="str">
        <f t="shared" si="153"/>
        <v>technology</v>
      </c>
      <c r="V1960" t="str">
        <f t="shared" si="154"/>
        <v>hardware</v>
      </c>
    </row>
    <row r="1961" spans="1:22" ht="60" x14ac:dyDescent="0.25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v>41913</v>
      </c>
      <c r="K1961">
        <v>1408565860</v>
      </c>
      <c r="L1961">
        <f t="shared" si="151"/>
        <v>2014</v>
      </c>
      <c r="M1961" t="str">
        <f t="shared" si="152"/>
        <v>Aug</v>
      </c>
      <c r="N1961" s="13">
        <v>41871.845601851855</v>
      </c>
      <c r="O1961" t="b">
        <v>1</v>
      </c>
      <c r="P1961">
        <v>424</v>
      </c>
      <c r="Q1961" t="b">
        <v>1</v>
      </c>
      <c r="R1961" t="s">
        <v>8295</v>
      </c>
      <c r="S1961" s="4">
        <f t="shared" si="150"/>
        <v>156.73439999999999</v>
      </c>
      <c r="U1961" t="str">
        <f t="shared" si="153"/>
        <v>technology</v>
      </c>
      <c r="V1961" t="str">
        <f t="shared" si="154"/>
        <v>hardware</v>
      </c>
    </row>
    <row r="1962" spans="1:22" ht="60" x14ac:dyDescent="0.25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v>41994.362743055557</v>
      </c>
      <c r="K1962">
        <v>1416559341</v>
      </c>
      <c r="L1962">
        <f t="shared" si="151"/>
        <v>2014</v>
      </c>
      <c r="M1962" t="str">
        <f t="shared" si="152"/>
        <v>Nov</v>
      </c>
      <c r="N1962" s="13">
        <v>41964.362743055557</v>
      </c>
      <c r="O1962" t="b">
        <v>1</v>
      </c>
      <c r="P1962">
        <v>33</v>
      </c>
      <c r="Q1962" t="b">
        <v>1</v>
      </c>
      <c r="R1962" t="s">
        <v>8295</v>
      </c>
      <c r="S1962" s="4">
        <f t="shared" si="150"/>
        <v>117.90285714285714</v>
      </c>
      <c r="U1962" t="str">
        <f t="shared" si="153"/>
        <v>technology</v>
      </c>
      <c r="V1962" t="str">
        <f t="shared" si="154"/>
        <v>hardware</v>
      </c>
    </row>
    <row r="1963" spans="1:22" ht="45" x14ac:dyDescent="0.25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v>41188.165972222225</v>
      </c>
      <c r="K1963">
        <v>1346042417</v>
      </c>
      <c r="L1963">
        <f t="shared" si="151"/>
        <v>2012</v>
      </c>
      <c r="M1963" t="str">
        <f t="shared" si="152"/>
        <v>Aug</v>
      </c>
      <c r="N1963" s="13">
        <v>41148.194641203707</v>
      </c>
      <c r="O1963" t="b">
        <v>1</v>
      </c>
      <c r="P1963">
        <v>1633</v>
      </c>
      <c r="Q1963" t="b">
        <v>1</v>
      </c>
      <c r="R1963" t="s">
        <v>8295</v>
      </c>
      <c r="S1963" s="4">
        <f t="shared" si="150"/>
        <v>1105.3812</v>
      </c>
      <c r="U1963" t="str">
        <f t="shared" si="153"/>
        <v>technology</v>
      </c>
      <c r="V1963" t="str">
        <f t="shared" si="154"/>
        <v>hardware</v>
      </c>
    </row>
    <row r="1964" spans="1:22" ht="60" x14ac:dyDescent="0.25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v>41772.780509259261</v>
      </c>
      <c r="K1964">
        <v>1397414636</v>
      </c>
      <c r="L1964">
        <f t="shared" si="151"/>
        <v>2014</v>
      </c>
      <c r="M1964" t="str">
        <f t="shared" si="152"/>
        <v>Apr</v>
      </c>
      <c r="N1964" s="13">
        <v>41742.780509259261</v>
      </c>
      <c r="O1964" t="b">
        <v>1</v>
      </c>
      <c r="P1964">
        <v>306</v>
      </c>
      <c r="Q1964" t="b">
        <v>1</v>
      </c>
      <c r="R1964" t="s">
        <v>8295</v>
      </c>
      <c r="S1964" s="4">
        <f t="shared" si="150"/>
        <v>192.92500000000001</v>
      </c>
      <c r="U1964" t="str">
        <f t="shared" si="153"/>
        <v>technology</v>
      </c>
      <c r="V1964" t="str">
        <f t="shared" si="154"/>
        <v>hardware</v>
      </c>
    </row>
    <row r="1965" spans="1:22" ht="60" x14ac:dyDescent="0.25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v>41898.429791666669</v>
      </c>
      <c r="K1965">
        <v>1407838734</v>
      </c>
      <c r="L1965">
        <f t="shared" si="151"/>
        <v>2014</v>
      </c>
      <c r="M1965" t="str">
        <f t="shared" si="152"/>
        <v>Aug</v>
      </c>
      <c r="N1965" s="13">
        <v>41863.429791666669</v>
      </c>
      <c r="O1965" t="b">
        <v>1</v>
      </c>
      <c r="P1965">
        <v>205</v>
      </c>
      <c r="Q1965" t="b">
        <v>1</v>
      </c>
      <c r="R1965" t="s">
        <v>8295</v>
      </c>
      <c r="S1965" s="4">
        <f t="shared" si="150"/>
        <v>126.88421052631578</v>
      </c>
      <c r="U1965" t="str">
        <f t="shared" si="153"/>
        <v>technology</v>
      </c>
      <c r="V1965" t="str">
        <f t="shared" si="154"/>
        <v>hardware</v>
      </c>
    </row>
    <row r="1966" spans="1:22" ht="45" x14ac:dyDescent="0.25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v>42482.272824074069</v>
      </c>
      <c r="K1966">
        <v>1458714772</v>
      </c>
      <c r="L1966">
        <f t="shared" si="151"/>
        <v>2016</v>
      </c>
      <c r="M1966" t="str">
        <f t="shared" si="152"/>
        <v>Mar</v>
      </c>
      <c r="N1966" s="13">
        <v>42452.272824074069</v>
      </c>
      <c r="O1966" t="b">
        <v>1</v>
      </c>
      <c r="P1966">
        <v>1281</v>
      </c>
      <c r="Q1966" t="b">
        <v>1</v>
      </c>
      <c r="R1966" t="s">
        <v>8295</v>
      </c>
      <c r="S1966" s="4">
        <f t="shared" si="150"/>
        <v>259.57748878923769</v>
      </c>
      <c r="U1966" t="str">
        <f t="shared" si="153"/>
        <v>technology</v>
      </c>
      <c r="V1966" t="str">
        <f t="shared" si="154"/>
        <v>hardware</v>
      </c>
    </row>
    <row r="1967" spans="1:22" ht="45" x14ac:dyDescent="0.25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v>40920.041666666664</v>
      </c>
      <c r="K1967">
        <v>1324433310</v>
      </c>
      <c r="L1967">
        <f t="shared" si="151"/>
        <v>2011</v>
      </c>
      <c r="M1967" t="str">
        <f t="shared" si="152"/>
        <v>Dec</v>
      </c>
      <c r="N1967" s="13">
        <v>40898.089236111111</v>
      </c>
      <c r="O1967" t="b">
        <v>1</v>
      </c>
      <c r="P1967">
        <v>103</v>
      </c>
      <c r="Q1967" t="b">
        <v>1</v>
      </c>
      <c r="R1967" t="s">
        <v>8295</v>
      </c>
      <c r="S1967" s="4">
        <f t="shared" si="150"/>
        <v>262.27999999999997</v>
      </c>
      <c r="U1967" t="str">
        <f t="shared" si="153"/>
        <v>technology</v>
      </c>
      <c r="V1967" t="str">
        <f t="shared" si="154"/>
        <v>hardware</v>
      </c>
    </row>
    <row r="1968" spans="1:22" ht="60" x14ac:dyDescent="0.25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v>41865.540486111109</v>
      </c>
      <c r="K1968">
        <v>1405429098</v>
      </c>
      <c r="L1968">
        <f t="shared" si="151"/>
        <v>2014</v>
      </c>
      <c r="M1968" t="str">
        <f t="shared" si="152"/>
        <v>Jul</v>
      </c>
      <c r="N1968" s="13">
        <v>41835.540486111109</v>
      </c>
      <c r="O1968" t="b">
        <v>1</v>
      </c>
      <c r="P1968">
        <v>1513</v>
      </c>
      <c r="Q1968" t="b">
        <v>1</v>
      </c>
      <c r="R1968" t="s">
        <v>8295</v>
      </c>
      <c r="S1968" s="4">
        <f t="shared" si="150"/>
        <v>206.74309</v>
      </c>
      <c r="U1968" t="str">
        <f t="shared" si="153"/>
        <v>technology</v>
      </c>
      <c r="V1968" t="str">
        <f t="shared" si="154"/>
        <v>hardware</v>
      </c>
    </row>
    <row r="1969" spans="1:22" ht="60" x14ac:dyDescent="0.25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v>41760.663530092592</v>
      </c>
      <c r="K1969">
        <v>1396367729</v>
      </c>
      <c r="L1969">
        <f t="shared" si="151"/>
        <v>2014</v>
      </c>
      <c r="M1969" t="str">
        <f t="shared" si="152"/>
        <v>Apr</v>
      </c>
      <c r="N1969" s="13">
        <v>41730.663530092592</v>
      </c>
      <c r="O1969" t="b">
        <v>1</v>
      </c>
      <c r="P1969">
        <v>405</v>
      </c>
      <c r="Q1969" t="b">
        <v>1</v>
      </c>
      <c r="R1969" t="s">
        <v>8295</v>
      </c>
      <c r="S1969" s="4">
        <f t="shared" si="150"/>
        <v>370.13</v>
      </c>
      <c r="U1969" t="str">
        <f t="shared" si="153"/>
        <v>technology</v>
      </c>
      <c r="V1969" t="str">
        <f t="shared" si="154"/>
        <v>hardware</v>
      </c>
    </row>
    <row r="1970" spans="1:22" ht="30" x14ac:dyDescent="0.25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v>42707.628645833334</v>
      </c>
      <c r="K1970">
        <v>1478095515</v>
      </c>
      <c r="L1970">
        <f t="shared" si="151"/>
        <v>2016</v>
      </c>
      <c r="M1970" t="str">
        <f t="shared" si="152"/>
        <v>Nov</v>
      </c>
      <c r="N1970" s="13">
        <v>42676.586979166663</v>
      </c>
      <c r="O1970" t="b">
        <v>1</v>
      </c>
      <c r="P1970">
        <v>510</v>
      </c>
      <c r="Q1970" t="b">
        <v>1</v>
      </c>
      <c r="R1970" t="s">
        <v>8295</v>
      </c>
      <c r="S1970" s="4">
        <f t="shared" si="150"/>
        <v>284.96600000000001</v>
      </c>
      <c r="U1970" t="str">
        <f t="shared" si="153"/>
        <v>technology</v>
      </c>
      <c r="V1970" t="str">
        <f t="shared" si="154"/>
        <v>hardware</v>
      </c>
    </row>
    <row r="1971" spans="1:22" ht="60" x14ac:dyDescent="0.25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v>42587.792453703703</v>
      </c>
      <c r="K1971">
        <v>1467831668</v>
      </c>
      <c r="L1971">
        <f t="shared" si="151"/>
        <v>2016</v>
      </c>
      <c r="M1971" t="str">
        <f t="shared" si="152"/>
        <v>Jul</v>
      </c>
      <c r="N1971" s="13">
        <v>42557.792453703703</v>
      </c>
      <c r="O1971" t="b">
        <v>1</v>
      </c>
      <c r="P1971">
        <v>1887</v>
      </c>
      <c r="Q1971" t="b">
        <v>1</v>
      </c>
      <c r="R1971" t="s">
        <v>8295</v>
      </c>
      <c r="S1971" s="4">
        <f t="shared" si="150"/>
        <v>579.08000000000004</v>
      </c>
      <c r="U1971" t="str">
        <f t="shared" si="153"/>
        <v>technology</v>
      </c>
      <c r="V1971" t="str">
        <f t="shared" si="154"/>
        <v>hardware</v>
      </c>
    </row>
    <row r="1972" spans="1:22" ht="45" x14ac:dyDescent="0.25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v>41384.151631944449</v>
      </c>
      <c r="K1972">
        <v>1361248701</v>
      </c>
      <c r="L1972">
        <f t="shared" si="151"/>
        <v>2013</v>
      </c>
      <c r="M1972" t="str">
        <f t="shared" si="152"/>
        <v>Feb</v>
      </c>
      <c r="N1972" s="13">
        <v>41324.193298611113</v>
      </c>
      <c r="O1972" t="b">
        <v>1</v>
      </c>
      <c r="P1972">
        <v>701</v>
      </c>
      <c r="Q1972" t="b">
        <v>1</v>
      </c>
      <c r="R1972" t="s">
        <v>8295</v>
      </c>
      <c r="S1972" s="4">
        <f t="shared" si="150"/>
        <v>1131.8</v>
      </c>
      <c r="U1972" t="str">
        <f t="shared" si="153"/>
        <v>technology</v>
      </c>
      <c r="V1972" t="str">
        <f t="shared" si="154"/>
        <v>hardware</v>
      </c>
    </row>
    <row r="1973" spans="1:22" ht="60" x14ac:dyDescent="0.25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v>41593.166666666664</v>
      </c>
      <c r="K1973">
        <v>1381752061</v>
      </c>
      <c r="L1973">
        <f t="shared" si="151"/>
        <v>2013</v>
      </c>
      <c r="M1973" t="str">
        <f t="shared" si="152"/>
        <v>Oct</v>
      </c>
      <c r="N1973" s="13">
        <v>41561.500706018516</v>
      </c>
      <c r="O1973" t="b">
        <v>1</v>
      </c>
      <c r="P1973">
        <v>3863</v>
      </c>
      <c r="Q1973" t="b">
        <v>1</v>
      </c>
      <c r="R1973" t="s">
        <v>8295</v>
      </c>
      <c r="S1973" s="4">
        <f t="shared" si="150"/>
        <v>263.02771750000005</v>
      </c>
      <c r="U1973" t="str">
        <f t="shared" si="153"/>
        <v>technology</v>
      </c>
      <c r="V1973" t="str">
        <f t="shared" si="154"/>
        <v>hardware</v>
      </c>
    </row>
    <row r="1974" spans="1:22" ht="60" x14ac:dyDescent="0.25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v>41231.053749999999</v>
      </c>
      <c r="K1974">
        <v>1350605844</v>
      </c>
      <c r="L1974">
        <f t="shared" si="151"/>
        <v>2012</v>
      </c>
      <c r="M1974" t="str">
        <f t="shared" si="152"/>
        <v>Oct</v>
      </c>
      <c r="N1974" s="13">
        <v>41201.012083333335</v>
      </c>
      <c r="O1974" t="b">
        <v>1</v>
      </c>
      <c r="P1974">
        <v>238</v>
      </c>
      <c r="Q1974" t="b">
        <v>1</v>
      </c>
      <c r="R1974" t="s">
        <v>8295</v>
      </c>
      <c r="S1974" s="4">
        <f t="shared" si="150"/>
        <v>674.48</v>
      </c>
      <c r="U1974" t="str">
        <f t="shared" si="153"/>
        <v>technology</v>
      </c>
      <c r="V1974" t="str">
        <f t="shared" si="154"/>
        <v>hardware</v>
      </c>
    </row>
    <row r="1975" spans="1:22" ht="60" x14ac:dyDescent="0.25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v>42588.291666666672</v>
      </c>
      <c r="K1975">
        <v>1467134464</v>
      </c>
      <c r="L1975">
        <f t="shared" si="151"/>
        <v>2016</v>
      </c>
      <c r="M1975" t="str">
        <f t="shared" si="152"/>
        <v>Jun</v>
      </c>
      <c r="N1975" s="13">
        <v>42549.722962962958</v>
      </c>
      <c r="O1975" t="b">
        <v>1</v>
      </c>
      <c r="P1975">
        <v>2051</v>
      </c>
      <c r="Q1975" t="b">
        <v>1</v>
      </c>
      <c r="R1975" t="s">
        <v>8295</v>
      </c>
      <c r="S1975" s="4">
        <f t="shared" si="150"/>
        <v>256.83081313131311</v>
      </c>
      <c r="U1975" t="str">
        <f t="shared" si="153"/>
        <v>technology</v>
      </c>
      <c r="V1975" t="str">
        <f t="shared" si="154"/>
        <v>hardware</v>
      </c>
    </row>
    <row r="1976" spans="1:22" ht="60" x14ac:dyDescent="0.25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v>41505.334131944444</v>
      </c>
      <c r="K1976">
        <v>1371715269</v>
      </c>
      <c r="L1976">
        <f t="shared" si="151"/>
        <v>2013</v>
      </c>
      <c r="M1976" t="str">
        <f t="shared" si="152"/>
        <v>Jun</v>
      </c>
      <c r="N1976" s="13">
        <v>41445.334131944444</v>
      </c>
      <c r="O1976" t="b">
        <v>1</v>
      </c>
      <c r="P1976">
        <v>402</v>
      </c>
      <c r="Q1976" t="b">
        <v>1</v>
      </c>
      <c r="R1976" t="s">
        <v>8295</v>
      </c>
      <c r="S1976" s="4">
        <f t="shared" si="150"/>
        <v>375.49599999999998</v>
      </c>
      <c r="U1976" t="str">
        <f t="shared" si="153"/>
        <v>technology</v>
      </c>
      <c r="V1976" t="str">
        <f t="shared" si="154"/>
        <v>hardware</v>
      </c>
    </row>
    <row r="1977" spans="1:22" ht="30" x14ac:dyDescent="0.25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v>41343.755219907405</v>
      </c>
      <c r="K1977">
        <v>1360346851</v>
      </c>
      <c r="L1977">
        <f t="shared" si="151"/>
        <v>2013</v>
      </c>
      <c r="M1977" t="str">
        <f t="shared" si="152"/>
        <v>Feb</v>
      </c>
      <c r="N1977" s="13">
        <v>41313.755219907405</v>
      </c>
      <c r="O1977" t="b">
        <v>1</v>
      </c>
      <c r="P1977">
        <v>253</v>
      </c>
      <c r="Q1977" t="b">
        <v>1</v>
      </c>
      <c r="R1977" t="s">
        <v>8295</v>
      </c>
      <c r="S1977" s="4">
        <f t="shared" si="150"/>
        <v>208.70837499999996</v>
      </c>
      <c r="U1977" t="str">
        <f t="shared" si="153"/>
        <v>technology</v>
      </c>
      <c r="V1977" t="str">
        <f t="shared" si="154"/>
        <v>hardware</v>
      </c>
    </row>
    <row r="1978" spans="1:22" ht="30" x14ac:dyDescent="0.25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v>41468.899594907409</v>
      </c>
      <c r="K1978">
        <v>1371159325</v>
      </c>
      <c r="L1978">
        <f t="shared" si="151"/>
        <v>2013</v>
      </c>
      <c r="M1978" t="str">
        <f t="shared" si="152"/>
        <v>Jun</v>
      </c>
      <c r="N1978" s="13">
        <v>41438.899594907409</v>
      </c>
      <c r="O1978" t="b">
        <v>1</v>
      </c>
      <c r="P1978">
        <v>473</v>
      </c>
      <c r="Q1978" t="b">
        <v>1</v>
      </c>
      <c r="R1978" t="s">
        <v>8295</v>
      </c>
      <c r="S1978" s="4">
        <f t="shared" si="150"/>
        <v>346.6</v>
      </c>
      <c r="U1978" t="str">
        <f t="shared" si="153"/>
        <v>technology</v>
      </c>
      <c r="V1978" t="str">
        <f t="shared" si="154"/>
        <v>hardware</v>
      </c>
    </row>
    <row r="1979" spans="1:22" ht="45" x14ac:dyDescent="0.25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v>42357.332638888889</v>
      </c>
      <c r="K1979">
        <v>1446527540</v>
      </c>
      <c r="L1979">
        <f t="shared" si="151"/>
        <v>2015</v>
      </c>
      <c r="M1979" t="str">
        <f t="shared" si="152"/>
        <v>Nov</v>
      </c>
      <c r="N1979" s="13">
        <v>42311.216898148152</v>
      </c>
      <c r="O1979" t="b">
        <v>1</v>
      </c>
      <c r="P1979">
        <v>821</v>
      </c>
      <c r="Q1979" t="b">
        <v>1</v>
      </c>
      <c r="R1979" t="s">
        <v>8295</v>
      </c>
      <c r="S1979" s="4">
        <f t="shared" si="150"/>
        <v>402.33</v>
      </c>
      <c r="U1979" t="str">
        <f t="shared" si="153"/>
        <v>technology</v>
      </c>
      <c r="V1979" t="str">
        <f t="shared" si="154"/>
        <v>hardware</v>
      </c>
    </row>
    <row r="1980" spans="1:22" ht="60" x14ac:dyDescent="0.25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v>41072.291666666664</v>
      </c>
      <c r="K1980">
        <v>1336627492</v>
      </c>
      <c r="L1980">
        <f t="shared" si="151"/>
        <v>2012</v>
      </c>
      <c r="M1980" t="str">
        <f t="shared" si="152"/>
        <v>May</v>
      </c>
      <c r="N1980" s="13">
        <v>41039.225601851853</v>
      </c>
      <c r="O1980" t="b">
        <v>1</v>
      </c>
      <c r="P1980">
        <v>388</v>
      </c>
      <c r="Q1980" t="b">
        <v>1</v>
      </c>
      <c r="R1980" t="s">
        <v>8295</v>
      </c>
      <c r="S1980" s="4">
        <f t="shared" si="150"/>
        <v>1026.8451399999999</v>
      </c>
      <c r="U1980" t="str">
        <f t="shared" si="153"/>
        <v>technology</v>
      </c>
      <c r="V1980" t="str">
        <f t="shared" si="154"/>
        <v>hardware</v>
      </c>
    </row>
    <row r="1981" spans="1:22" ht="45" x14ac:dyDescent="0.25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v>42327.207638888889</v>
      </c>
      <c r="K1981">
        <v>1444734146</v>
      </c>
      <c r="L1981">
        <f t="shared" si="151"/>
        <v>2015</v>
      </c>
      <c r="M1981" t="str">
        <f t="shared" si="152"/>
        <v>Oct</v>
      </c>
      <c r="N1981" s="13">
        <v>42290.460023148145</v>
      </c>
      <c r="O1981" t="b">
        <v>1</v>
      </c>
      <c r="P1981">
        <v>813</v>
      </c>
      <c r="Q1981" t="b">
        <v>1</v>
      </c>
      <c r="R1981" t="s">
        <v>8295</v>
      </c>
      <c r="S1981" s="4">
        <f t="shared" si="150"/>
        <v>114.901155</v>
      </c>
      <c r="U1981" t="str">
        <f t="shared" si="153"/>
        <v>technology</v>
      </c>
      <c r="V1981" t="str">
        <f t="shared" si="154"/>
        <v>hardware</v>
      </c>
    </row>
    <row r="1982" spans="1:22" ht="30" x14ac:dyDescent="0.25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v>42463.500717592593</v>
      </c>
      <c r="K1982">
        <v>1456232462</v>
      </c>
      <c r="L1982">
        <f t="shared" si="151"/>
        <v>2016</v>
      </c>
      <c r="M1982" t="str">
        <f t="shared" si="152"/>
        <v>Feb</v>
      </c>
      <c r="N1982" s="13">
        <v>42423.542384259257</v>
      </c>
      <c r="O1982" t="b">
        <v>1</v>
      </c>
      <c r="P1982">
        <v>1945</v>
      </c>
      <c r="Q1982" t="b">
        <v>1</v>
      </c>
      <c r="R1982" t="s">
        <v>8295</v>
      </c>
      <c r="S1982" s="4">
        <f t="shared" si="150"/>
        <v>354.82402000000002</v>
      </c>
      <c r="U1982" t="str">
        <f t="shared" si="153"/>
        <v>technology</v>
      </c>
      <c r="V1982" t="str">
        <f t="shared" si="154"/>
        <v>hardware</v>
      </c>
    </row>
    <row r="1983" spans="1:22" ht="60" x14ac:dyDescent="0.25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v>41829.725289351853</v>
      </c>
      <c r="K1983">
        <v>1402334665</v>
      </c>
      <c r="L1983">
        <f t="shared" si="151"/>
        <v>2014</v>
      </c>
      <c r="M1983" t="str">
        <f t="shared" si="152"/>
        <v>Jun</v>
      </c>
      <c r="N1983" s="13">
        <v>41799.725289351853</v>
      </c>
      <c r="O1983" t="b">
        <v>0</v>
      </c>
      <c r="P1983">
        <v>12</v>
      </c>
      <c r="Q1983" t="b">
        <v>0</v>
      </c>
      <c r="R1983" t="s">
        <v>8296</v>
      </c>
      <c r="S1983" s="4">
        <f t="shared" si="150"/>
        <v>5.08</v>
      </c>
      <c r="U1983" t="str">
        <f t="shared" si="153"/>
        <v>photography</v>
      </c>
      <c r="V1983" t="str">
        <f t="shared" si="154"/>
        <v>people</v>
      </c>
    </row>
    <row r="1984" spans="1:22" ht="45" x14ac:dyDescent="0.25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v>42708.628321759257</v>
      </c>
      <c r="K1984">
        <v>1478268287</v>
      </c>
      <c r="L1984">
        <f t="shared" si="151"/>
        <v>2016</v>
      </c>
      <c r="M1984" t="str">
        <f t="shared" si="152"/>
        <v>Nov</v>
      </c>
      <c r="N1984" s="13">
        <v>42678.586655092593</v>
      </c>
      <c r="O1984" t="b">
        <v>0</v>
      </c>
      <c r="P1984">
        <v>0</v>
      </c>
      <c r="Q1984" t="b">
        <v>0</v>
      </c>
      <c r="R1984" t="s">
        <v>8296</v>
      </c>
      <c r="S1984" s="4">
        <f t="shared" si="150"/>
        <v>0</v>
      </c>
      <c r="U1984" t="str">
        <f t="shared" si="153"/>
        <v>photography</v>
      </c>
      <c r="V1984" t="str">
        <f t="shared" si="154"/>
        <v>people</v>
      </c>
    </row>
    <row r="1985" spans="1:22" ht="60" x14ac:dyDescent="0.25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v>42615.291666666672</v>
      </c>
      <c r="K1985">
        <v>1470874618</v>
      </c>
      <c r="L1985">
        <f t="shared" si="151"/>
        <v>2016</v>
      </c>
      <c r="M1985" t="str">
        <f t="shared" si="152"/>
        <v>Aug</v>
      </c>
      <c r="N1985" s="13">
        <v>42593.011782407411</v>
      </c>
      <c r="O1985" t="b">
        <v>0</v>
      </c>
      <c r="P1985">
        <v>16</v>
      </c>
      <c r="Q1985" t="b">
        <v>0</v>
      </c>
      <c r="R1985" t="s">
        <v>8296</v>
      </c>
      <c r="S1985" s="4">
        <f t="shared" si="150"/>
        <v>4.3</v>
      </c>
      <c r="U1985" t="str">
        <f t="shared" si="153"/>
        <v>photography</v>
      </c>
      <c r="V1985" t="str">
        <f t="shared" si="154"/>
        <v>people</v>
      </c>
    </row>
    <row r="1986" spans="1:22" ht="60" x14ac:dyDescent="0.25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v>41973.831956018519</v>
      </c>
      <c r="K1986">
        <v>1412189881</v>
      </c>
      <c r="L1986">
        <f t="shared" si="151"/>
        <v>2014</v>
      </c>
      <c r="M1986" t="str">
        <f t="shared" si="152"/>
        <v>Oct</v>
      </c>
      <c r="N1986" s="13">
        <v>41913.790289351848</v>
      </c>
      <c r="O1986" t="b">
        <v>0</v>
      </c>
      <c r="P1986">
        <v>7</v>
      </c>
      <c r="Q1986" t="b">
        <v>0</v>
      </c>
      <c r="R1986" t="s">
        <v>8296</v>
      </c>
      <c r="S1986" s="4">
        <f t="shared" ref="S1986:S2049" si="155">E1986*100/D1986</f>
        <v>21.146666666666668</v>
      </c>
      <c r="U1986" t="str">
        <f t="shared" si="153"/>
        <v>photography</v>
      </c>
      <c r="V1986" t="str">
        <f t="shared" si="154"/>
        <v>people</v>
      </c>
    </row>
    <row r="1987" spans="1:22" ht="60" x14ac:dyDescent="0.25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v>42584.958333333328</v>
      </c>
      <c r="K1987">
        <v>1467650771</v>
      </c>
      <c r="L1987">
        <f t="shared" ref="L1987:L2050" si="156">YEAR(N1987)</f>
        <v>2016</v>
      </c>
      <c r="M1987" t="str">
        <f t="shared" ref="M1987:M2050" si="157">TEXT(N1987, "MMM")</f>
        <v>Jul</v>
      </c>
      <c r="N1987" s="13">
        <v>42555.698738425926</v>
      </c>
      <c r="O1987" t="b">
        <v>0</v>
      </c>
      <c r="P1987">
        <v>4</v>
      </c>
      <c r="Q1987" t="b">
        <v>0</v>
      </c>
      <c r="R1987" t="s">
        <v>8296</v>
      </c>
      <c r="S1987" s="4">
        <f t="shared" si="155"/>
        <v>3.1875</v>
      </c>
      <c r="U1987" t="str">
        <f t="shared" ref="U1987:U2050" si="158">LEFT(R1987, SEARCH("/",R1987,1)-1)</f>
        <v>photography</v>
      </c>
      <c r="V1987" t="str">
        <f t="shared" ref="V1987:V2050" si="159">RIGHT(R1987,LEN(R1987)-SEARCH("/",R1987,SEARCH("/",R1987,1)))</f>
        <v>people</v>
      </c>
    </row>
    <row r="1988" spans="1:22" ht="60" x14ac:dyDescent="0.25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v>42443.392164351855</v>
      </c>
      <c r="K1988">
        <v>1455359083</v>
      </c>
      <c r="L1988">
        <f t="shared" si="156"/>
        <v>2016</v>
      </c>
      <c r="M1988" t="str">
        <f t="shared" si="157"/>
        <v>Feb</v>
      </c>
      <c r="N1988" s="13">
        <v>42413.433831018512</v>
      </c>
      <c r="O1988" t="b">
        <v>0</v>
      </c>
      <c r="P1988">
        <v>1</v>
      </c>
      <c r="Q1988" t="b">
        <v>0</v>
      </c>
      <c r="R1988" t="s">
        <v>8296</v>
      </c>
      <c r="S1988" s="4">
        <f t="shared" si="155"/>
        <v>0.05</v>
      </c>
      <c r="U1988" t="str">
        <f t="shared" si="158"/>
        <v>photography</v>
      </c>
      <c r="V1988" t="str">
        <f t="shared" si="159"/>
        <v>people</v>
      </c>
    </row>
    <row r="1989" spans="1:22" ht="30" x14ac:dyDescent="0.25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v>42064.639768518522</v>
      </c>
      <c r="K1989">
        <v>1422631276</v>
      </c>
      <c r="L1989">
        <f t="shared" si="156"/>
        <v>2015</v>
      </c>
      <c r="M1989" t="str">
        <f t="shared" si="157"/>
        <v>Jan</v>
      </c>
      <c r="N1989" s="13">
        <v>42034.639768518522</v>
      </c>
      <c r="O1989" t="b">
        <v>0</v>
      </c>
      <c r="P1989">
        <v>28</v>
      </c>
      <c r="Q1989" t="b">
        <v>0</v>
      </c>
      <c r="R1989" t="s">
        <v>8296</v>
      </c>
      <c r="S1989" s="4">
        <f t="shared" si="155"/>
        <v>42.472727272727276</v>
      </c>
      <c r="U1989" t="str">
        <f t="shared" si="158"/>
        <v>photography</v>
      </c>
      <c r="V1989" t="str">
        <f t="shared" si="159"/>
        <v>people</v>
      </c>
    </row>
    <row r="1990" spans="1:22" x14ac:dyDescent="0.25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v>42236.763217592597</v>
      </c>
      <c r="K1990">
        <v>1437502742</v>
      </c>
      <c r="L1990">
        <f t="shared" si="156"/>
        <v>2015</v>
      </c>
      <c r="M1990" t="str">
        <f t="shared" si="157"/>
        <v>Jul</v>
      </c>
      <c r="N1990" s="13">
        <v>42206.763217592597</v>
      </c>
      <c r="O1990" t="b">
        <v>0</v>
      </c>
      <c r="P1990">
        <v>1</v>
      </c>
      <c r="Q1990" t="b">
        <v>0</v>
      </c>
      <c r="R1990" t="s">
        <v>8296</v>
      </c>
      <c r="S1990" s="4">
        <f t="shared" si="155"/>
        <v>0.41666666666666669</v>
      </c>
      <c r="U1990" t="str">
        <f t="shared" si="158"/>
        <v>photography</v>
      </c>
      <c r="V1990" t="str">
        <f t="shared" si="159"/>
        <v>people</v>
      </c>
    </row>
    <row r="1991" spans="1:22" ht="45" x14ac:dyDescent="0.25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v>42715.680648148147</v>
      </c>
      <c r="K1991">
        <v>1478881208</v>
      </c>
      <c r="L1991">
        <f t="shared" si="156"/>
        <v>2016</v>
      </c>
      <c r="M1991" t="str">
        <f t="shared" si="157"/>
        <v>Nov</v>
      </c>
      <c r="N1991" s="13">
        <v>42685.680648148147</v>
      </c>
      <c r="O1991" t="b">
        <v>0</v>
      </c>
      <c r="P1991">
        <v>1</v>
      </c>
      <c r="Q1991" t="b">
        <v>0</v>
      </c>
      <c r="R1991" t="s">
        <v>8296</v>
      </c>
      <c r="S1991" s="4">
        <f t="shared" si="155"/>
        <v>1</v>
      </c>
      <c r="U1991" t="str">
        <f t="shared" si="158"/>
        <v>photography</v>
      </c>
      <c r="V1991" t="str">
        <f t="shared" si="159"/>
        <v>people</v>
      </c>
    </row>
    <row r="1992" spans="1:22" ht="60" x14ac:dyDescent="0.25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v>42413.195972222224</v>
      </c>
      <c r="K1992">
        <v>1454042532</v>
      </c>
      <c r="L1992">
        <f t="shared" si="156"/>
        <v>2016</v>
      </c>
      <c r="M1992" t="str">
        <f t="shared" si="157"/>
        <v>Jan</v>
      </c>
      <c r="N1992" s="13">
        <v>42398.195972222224</v>
      </c>
      <c r="O1992" t="b">
        <v>0</v>
      </c>
      <c r="P1992">
        <v>5</v>
      </c>
      <c r="Q1992" t="b">
        <v>0</v>
      </c>
      <c r="R1992" t="s">
        <v>8296</v>
      </c>
      <c r="S1992" s="4">
        <f t="shared" si="155"/>
        <v>16.966666666666665</v>
      </c>
      <c r="U1992" t="str">
        <f t="shared" si="158"/>
        <v>photography</v>
      </c>
      <c r="V1992" t="str">
        <f t="shared" si="159"/>
        <v>people</v>
      </c>
    </row>
    <row r="1993" spans="1:22" ht="30" x14ac:dyDescent="0.25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v>42188.89335648148</v>
      </c>
      <c r="K1993">
        <v>1434144386</v>
      </c>
      <c r="L1993">
        <f t="shared" si="156"/>
        <v>2015</v>
      </c>
      <c r="M1993" t="str">
        <f t="shared" si="157"/>
        <v>Jun</v>
      </c>
      <c r="N1993" s="13">
        <v>42167.89335648148</v>
      </c>
      <c r="O1993" t="b">
        <v>0</v>
      </c>
      <c r="P1993">
        <v>3</v>
      </c>
      <c r="Q1993" t="b">
        <v>0</v>
      </c>
      <c r="R1993" t="s">
        <v>8296</v>
      </c>
      <c r="S1993" s="4">
        <f t="shared" si="155"/>
        <v>7</v>
      </c>
      <c r="U1993" t="str">
        <f t="shared" si="158"/>
        <v>photography</v>
      </c>
      <c r="V1993" t="str">
        <f t="shared" si="159"/>
        <v>people</v>
      </c>
    </row>
    <row r="1994" spans="1:22" ht="30" x14ac:dyDescent="0.25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v>42053.143414351856</v>
      </c>
      <c r="K1994">
        <v>1421637991</v>
      </c>
      <c r="L1994">
        <f t="shared" si="156"/>
        <v>2015</v>
      </c>
      <c r="M1994" t="str">
        <f t="shared" si="157"/>
        <v>Jan</v>
      </c>
      <c r="N1994" s="13">
        <v>42023.143414351856</v>
      </c>
      <c r="O1994" t="b">
        <v>0</v>
      </c>
      <c r="P1994">
        <v>2</v>
      </c>
      <c r="Q1994" t="b">
        <v>0</v>
      </c>
      <c r="R1994" t="s">
        <v>8296</v>
      </c>
      <c r="S1994" s="4">
        <f t="shared" si="155"/>
        <v>0.13333333333333333</v>
      </c>
      <c r="U1994" t="str">
        <f t="shared" si="158"/>
        <v>photography</v>
      </c>
      <c r="V1994" t="str">
        <f t="shared" si="159"/>
        <v>people</v>
      </c>
    </row>
    <row r="1995" spans="1:22" ht="60" x14ac:dyDescent="0.25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v>42359.58839120371</v>
      </c>
      <c r="K1995">
        <v>1448114837</v>
      </c>
      <c r="L1995">
        <f t="shared" si="156"/>
        <v>2015</v>
      </c>
      <c r="M1995" t="str">
        <f t="shared" si="157"/>
        <v>Nov</v>
      </c>
      <c r="N1995" s="13">
        <v>42329.58839120371</v>
      </c>
      <c r="O1995" t="b">
        <v>0</v>
      </c>
      <c r="P1995">
        <v>0</v>
      </c>
      <c r="Q1995" t="b">
        <v>0</v>
      </c>
      <c r="R1995" t="s">
        <v>8296</v>
      </c>
      <c r="S1995" s="4">
        <f t="shared" si="155"/>
        <v>0</v>
      </c>
      <c r="U1995" t="str">
        <f t="shared" si="158"/>
        <v>photography</v>
      </c>
      <c r="V1995" t="str">
        <f t="shared" si="159"/>
        <v>people</v>
      </c>
    </row>
    <row r="1996" spans="1:22" ht="60" x14ac:dyDescent="0.25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v>42711.047939814816</v>
      </c>
      <c r="K1996">
        <v>1475885342</v>
      </c>
      <c r="L1996">
        <f t="shared" si="156"/>
        <v>2016</v>
      </c>
      <c r="M1996" t="str">
        <f t="shared" si="157"/>
        <v>Oct</v>
      </c>
      <c r="N1996" s="13">
        <v>42651.006273148145</v>
      </c>
      <c r="O1996" t="b">
        <v>0</v>
      </c>
      <c r="P1996">
        <v>0</v>
      </c>
      <c r="Q1996" t="b">
        <v>0</v>
      </c>
      <c r="R1996" t="s">
        <v>8296</v>
      </c>
      <c r="S1996" s="4">
        <f t="shared" si="155"/>
        <v>0</v>
      </c>
      <c r="U1996" t="str">
        <f t="shared" si="158"/>
        <v>photography</v>
      </c>
      <c r="V1996" t="str">
        <f t="shared" si="159"/>
        <v>people</v>
      </c>
    </row>
    <row r="1997" spans="1:22" ht="60" x14ac:dyDescent="0.25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v>42201.902037037042</v>
      </c>
      <c r="K1997">
        <v>1435354736</v>
      </c>
      <c r="L1997">
        <f t="shared" si="156"/>
        <v>2015</v>
      </c>
      <c r="M1997" t="str">
        <f t="shared" si="157"/>
        <v>Jun</v>
      </c>
      <c r="N1997" s="13">
        <v>42181.902037037042</v>
      </c>
      <c r="O1997" t="b">
        <v>0</v>
      </c>
      <c r="P1997">
        <v>3</v>
      </c>
      <c r="Q1997" t="b">
        <v>0</v>
      </c>
      <c r="R1997" t="s">
        <v>8296</v>
      </c>
      <c r="S1997" s="4">
        <f t="shared" si="155"/>
        <v>7.8</v>
      </c>
      <c r="U1997" t="str">
        <f t="shared" si="158"/>
        <v>photography</v>
      </c>
      <c r="V1997" t="str">
        <f t="shared" si="159"/>
        <v>people</v>
      </c>
    </row>
    <row r="1998" spans="1:22" ht="60" x14ac:dyDescent="0.25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v>41830.819571759261</v>
      </c>
      <c r="K1998">
        <v>1402429211</v>
      </c>
      <c r="L1998">
        <f t="shared" si="156"/>
        <v>2014</v>
      </c>
      <c r="M1998" t="str">
        <f t="shared" si="157"/>
        <v>Jun</v>
      </c>
      <c r="N1998" s="13">
        <v>41800.819571759261</v>
      </c>
      <c r="O1998" t="b">
        <v>0</v>
      </c>
      <c r="P1998">
        <v>0</v>
      </c>
      <c r="Q1998" t="b">
        <v>0</v>
      </c>
      <c r="R1998" t="s">
        <v>8296</v>
      </c>
      <c r="S1998" s="4">
        <f t="shared" si="155"/>
        <v>0</v>
      </c>
      <c r="U1998" t="str">
        <f t="shared" si="158"/>
        <v>photography</v>
      </c>
      <c r="V1998" t="str">
        <f t="shared" si="159"/>
        <v>people</v>
      </c>
    </row>
    <row r="1999" spans="1:22" ht="60" x14ac:dyDescent="0.25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v>41877.930694444447</v>
      </c>
      <c r="K1999">
        <v>1406499612</v>
      </c>
      <c r="L1999">
        <f t="shared" si="156"/>
        <v>2014</v>
      </c>
      <c r="M1999" t="str">
        <f t="shared" si="157"/>
        <v>Jul</v>
      </c>
      <c r="N1999" s="13">
        <v>41847.930694444447</v>
      </c>
      <c r="O1999" t="b">
        <v>0</v>
      </c>
      <c r="P1999">
        <v>0</v>
      </c>
      <c r="Q1999" t="b">
        <v>0</v>
      </c>
      <c r="R1999" t="s">
        <v>8296</v>
      </c>
      <c r="S1999" s="4">
        <f t="shared" si="155"/>
        <v>0</v>
      </c>
      <c r="U1999" t="str">
        <f t="shared" si="158"/>
        <v>photography</v>
      </c>
      <c r="V1999" t="str">
        <f t="shared" si="159"/>
        <v>people</v>
      </c>
    </row>
    <row r="2000" spans="1:22" ht="60" x14ac:dyDescent="0.25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v>41852.118495370371</v>
      </c>
      <c r="K2000">
        <v>1402973438</v>
      </c>
      <c r="L2000">
        <f t="shared" si="156"/>
        <v>2014</v>
      </c>
      <c r="M2000" t="str">
        <f t="shared" si="157"/>
        <v>Jun</v>
      </c>
      <c r="N2000" s="13">
        <v>41807.118495370371</v>
      </c>
      <c r="O2000" t="b">
        <v>0</v>
      </c>
      <c r="P2000">
        <v>3</v>
      </c>
      <c r="Q2000" t="b">
        <v>0</v>
      </c>
      <c r="R2000" t="s">
        <v>8296</v>
      </c>
      <c r="S2000" s="4">
        <f t="shared" si="155"/>
        <v>26.2</v>
      </c>
      <c r="U2000" t="str">
        <f t="shared" si="158"/>
        <v>photography</v>
      </c>
      <c r="V2000" t="str">
        <f t="shared" si="159"/>
        <v>people</v>
      </c>
    </row>
    <row r="2001" spans="1:22" ht="45" x14ac:dyDescent="0.25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v>41956.524398148147</v>
      </c>
      <c r="K2001">
        <v>1413286508</v>
      </c>
      <c r="L2001">
        <f t="shared" si="156"/>
        <v>2014</v>
      </c>
      <c r="M2001" t="str">
        <f t="shared" si="157"/>
        <v>Oct</v>
      </c>
      <c r="N2001" s="13">
        <v>41926.482731481483</v>
      </c>
      <c r="O2001" t="b">
        <v>0</v>
      </c>
      <c r="P2001">
        <v>7</v>
      </c>
      <c r="Q2001" t="b">
        <v>0</v>
      </c>
      <c r="R2001" t="s">
        <v>8296</v>
      </c>
      <c r="S2001" s="4">
        <f t="shared" si="155"/>
        <v>0.76129032258064511</v>
      </c>
      <c r="U2001" t="str">
        <f t="shared" si="158"/>
        <v>photography</v>
      </c>
      <c r="V2001" t="str">
        <f t="shared" si="159"/>
        <v>people</v>
      </c>
    </row>
    <row r="2002" spans="1:22" ht="60" x14ac:dyDescent="0.25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v>42375.951539351852</v>
      </c>
      <c r="K2002">
        <v>1449528613</v>
      </c>
      <c r="L2002">
        <f t="shared" si="156"/>
        <v>2015</v>
      </c>
      <c r="M2002" t="str">
        <f t="shared" si="157"/>
        <v>Dec</v>
      </c>
      <c r="N2002" s="13">
        <v>42345.951539351852</v>
      </c>
      <c r="O2002" t="b">
        <v>0</v>
      </c>
      <c r="P2002">
        <v>25</v>
      </c>
      <c r="Q2002" t="b">
        <v>0</v>
      </c>
      <c r="R2002" t="s">
        <v>8296</v>
      </c>
      <c r="S2002" s="4">
        <f t="shared" si="155"/>
        <v>12.5</v>
      </c>
      <c r="U2002" t="str">
        <f t="shared" si="158"/>
        <v>photography</v>
      </c>
      <c r="V2002" t="str">
        <f t="shared" si="159"/>
        <v>people</v>
      </c>
    </row>
    <row r="2003" spans="1:22" ht="45" x14ac:dyDescent="0.25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v>42167.833333333328</v>
      </c>
      <c r="K2003">
        <v>1431406916</v>
      </c>
      <c r="L2003">
        <f t="shared" si="156"/>
        <v>2015</v>
      </c>
      <c r="M2003" t="str">
        <f t="shared" si="157"/>
        <v>May</v>
      </c>
      <c r="N2003" s="13">
        <v>42136.209675925929</v>
      </c>
      <c r="O2003" t="b">
        <v>1</v>
      </c>
      <c r="P2003">
        <v>1637</v>
      </c>
      <c r="Q2003" t="b">
        <v>1</v>
      </c>
      <c r="R2003" t="s">
        <v>8295</v>
      </c>
      <c r="S2003" s="4">
        <f t="shared" si="155"/>
        <v>382.12909090909091</v>
      </c>
      <c r="U2003" t="str">
        <f t="shared" si="158"/>
        <v>technology</v>
      </c>
      <c r="V2003" t="str">
        <f t="shared" si="159"/>
        <v>hardware</v>
      </c>
    </row>
    <row r="2004" spans="1:22" ht="45" x14ac:dyDescent="0.25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v>42758.71230324074</v>
      </c>
      <c r="K2004">
        <v>1482599143</v>
      </c>
      <c r="L2004">
        <f t="shared" si="156"/>
        <v>2016</v>
      </c>
      <c r="M2004" t="str">
        <f t="shared" si="157"/>
        <v>Dec</v>
      </c>
      <c r="N2004" s="13">
        <v>42728.71230324074</v>
      </c>
      <c r="O2004" t="b">
        <v>1</v>
      </c>
      <c r="P2004">
        <v>1375</v>
      </c>
      <c r="Q2004" t="b">
        <v>1</v>
      </c>
      <c r="R2004" t="s">
        <v>8295</v>
      </c>
      <c r="S2004" s="4">
        <f t="shared" si="155"/>
        <v>216.79422</v>
      </c>
      <c r="U2004" t="str">
        <f t="shared" si="158"/>
        <v>technology</v>
      </c>
      <c r="V2004" t="str">
        <f t="shared" si="159"/>
        <v>hardware</v>
      </c>
    </row>
    <row r="2005" spans="1:22" ht="60" x14ac:dyDescent="0.25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v>40361.958333333336</v>
      </c>
      <c r="K2005">
        <v>1276830052</v>
      </c>
      <c r="L2005">
        <f t="shared" si="156"/>
        <v>2010</v>
      </c>
      <c r="M2005" t="str">
        <f t="shared" si="157"/>
        <v>Jun</v>
      </c>
      <c r="N2005" s="13">
        <v>40347.125601851854</v>
      </c>
      <c r="O2005" t="b">
        <v>1</v>
      </c>
      <c r="P2005">
        <v>17</v>
      </c>
      <c r="Q2005" t="b">
        <v>1</v>
      </c>
      <c r="R2005" t="s">
        <v>8295</v>
      </c>
      <c r="S2005" s="4">
        <f t="shared" si="155"/>
        <v>312</v>
      </c>
      <c r="U2005" t="str">
        <f t="shared" si="158"/>
        <v>technology</v>
      </c>
      <c r="V2005" t="str">
        <f t="shared" si="159"/>
        <v>hardware</v>
      </c>
    </row>
    <row r="2006" spans="1:22" ht="60" x14ac:dyDescent="0.25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v>41830.604895833334</v>
      </c>
      <c r="K2006">
        <v>1402410663</v>
      </c>
      <c r="L2006">
        <f t="shared" si="156"/>
        <v>2014</v>
      </c>
      <c r="M2006" t="str">
        <f t="shared" si="157"/>
        <v>Jun</v>
      </c>
      <c r="N2006" s="13">
        <v>41800.604895833334</v>
      </c>
      <c r="O2006" t="b">
        <v>1</v>
      </c>
      <c r="P2006">
        <v>354</v>
      </c>
      <c r="Q2006" t="b">
        <v>1</v>
      </c>
      <c r="R2006" t="s">
        <v>8295</v>
      </c>
      <c r="S2006" s="4">
        <f t="shared" si="155"/>
        <v>234.42048</v>
      </c>
      <c r="U2006" t="str">
        <f t="shared" si="158"/>
        <v>technology</v>
      </c>
      <c r="V2006" t="str">
        <f t="shared" si="159"/>
        <v>hardware</v>
      </c>
    </row>
    <row r="2007" spans="1:22" ht="60" x14ac:dyDescent="0.25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v>41563.165972222225</v>
      </c>
      <c r="K2007">
        <v>1379532618</v>
      </c>
      <c r="L2007">
        <f t="shared" si="156"/>
        <v>2013</v>
      </c>
      <c r="M2007" t="str">
        <f t="shared" si="157"/>
        <v>Sep</v>
      </c>
      <c r="N2007" s="13">
        <v>41535.812708333331</v>
      </c>
      <c r="O2007" t="b">
        <v>1</v>
      </c>
      <c r="P2007">
        <v>191</v>
      </c>
      <c r="Q2007" t="b">
        <v>1</v>
      </c>
      <c r="R2007" t="s">
        <v>8295</v>
      </c>
      <c r="S2007" s="4">
        <f t="shared" si="155"/>
        <v>123.6801</v>
      </c>
      <c r="U2007" t="str">
        <f t="shared" si="158"/>
        <v>technology</v>
      </c>
      <c r="V2007" t="str">
        <f t="shared" si="159"/>
        <v>hardware</v>
      </c>
    </row>
    <row r="2008" spans="1:22" ht="60" x14ac:dyDescent="0.25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v>41976.542187500003</v>
      </c>
      <c r="K2008">
        <v>1414584045</v>
      </c>
      <c r="L2008">
        <f t="shared" si="156"/>
        <v>2014</v>
      </c>
      <c r="M2008" t="str">
        <f t="shared" si="157"/>
        <v>Oct</v>
      </c>
      <c r="N2008" s="13">
        <v>41941.500520833331</v>
      </c>
      <c r="O2008" t="b">
        <v>1</v>
      </c>
      <c r="P2008">
        <v>303</v>
      </c>
      <c r="Q2008" t="b">
        <v>1</v>
      </c>
      <c r="R2008" t="s">
        <v>8295</v>
      </c>
      <c r="S2008" s="4">
        <f t="shared" si="155"/>
        <v>247.84</v>
      </c>
      <c r="U2008" t="str">
        <f t="shared" si="158"/>
        <v>technology</v>
      </c>
      <c r="V2008" t="str">
        <f t="shared" si="159"/>
        <v>hardware</v>
      </c>
    </row>
    <row r="2009" spans="1:22" ht="60" x14ac:dyDescent="0.25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v>40414.166666666664</v>
      </c>
      <c r="K2009">
        <v>1276891586</v>
      </c>
      <c r="L2009">
        <f t="shared" si="156"/>
        <v>2010</v>
      </c>
      <c r="M2009" t="str">
        <f t="shared" si="157"/>
        <v>Jun</v>
      </c>
      <c r="N2009" s="13">
        <v>40347.837800925925</v>
      </c>
      <c r="O2009" t="b">
        <v>1</v>
      </c>
      <c r="P2009">
        <v>137</v>
      </c>
      <c r="Q2009" t="b">
        <v>1</v>
      </c>
      <c r="R2009" t="s">
        <v>8295</v>
      </c>
      <c r="S2009" s="4">
        <f t="shared" si="155"/>
        <v>115.7092</v>
      </c>
      <c r="U2009" t="str">
        <f t="shared" si="158"/>
        <v>technology</v>
      </c>
      <c r="V2009" t="str">
        <f t="shared" si="159"/>
        <v>hardware</v>
      </c>
    </row>
    <row r="2010" spans="1:22" ht="60" x14ac:dyDescent="0.25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v>40805.604421296295</v>
      </c>
      <c r="K2010">
        <v>1312641022</v>
      </c>
      <c r="L2010">
        <f t="shared" si="156"/>
        <v>2011</v>
      </c>
      <c r="M2010" t="str">
        <f t="shared" si="157"/>
        <v>Aug</v>
      </c>
      <c r="N2010" s="13">
        <v>40761.604421296295</v>
      </c>
      <c r="O2010" t="b">
        <v>1</v>
      </c>
      <c r="P2010">
        <v>41</v>
      </c>
      <c r="Q2010" t="b">
        <v>1</v>
      </c>
      <c r="R2010" t="s">
        <v>8295</v>
      </c>
      <c r="S2010" s="4">
        <f t="shared" si="155"/>
        <v>117.07484768810599</v>
      </c>
      <c r="U2010" t="str">
        <f t="shared" si="158"/>
        <v>technology</v>
      </c>
      <c r="V2010" t="str">
        <f t="shared" si="159"/>
        <v>hardware</v>
      </c>
    </row>
    <row r="2011" spans="1:22" ht="60" x14ac:dyDescent="0.25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v>42697.365081018521</v>
      </c>
      <c r="K2011">
        <v>1476776743</v>
      </c>
      <c r="L2011">
        <f t="shared" si="156"/>
        <v>2016</v>
      </c>
      <c r="M2011" t="str">
        <f t="shared" si="157"/>
        <v>Oct</v>
      </c>
      <c r="N2011" s="13">
        <v>42661.323414351849</v>
      </c>
      <c r="O2011" t="b">
        <v>1</v>
      </c>
      <c r="P2011">
        <v>398</v>
      </c>
      <c r="Q2011" t="b">
        <v>1</v>
      </c>
      <c r="R2011" t="s">
        <v>8295</v>
      </c>
      <c r="S2011" s="4">
        <f t="shared" si="155"/>
        <v>305.15800000000002</v>
      </c>
      <c r="U2011" t="str">
        <f t="shared" si="158"/>
        <v>technology</v>
      </c>
      <c r="V2011" t="str">
        <f t="shared" si="159"/>
        <v>hardware</v>
      </c>
    </row>
    <row r="2012" spans="1:22" ht="30" x14ac:dyDescent="0.25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v>42600.996423611112</v>
      </c>
      <c r="K2012">
        <v>1468972491</v>
      </c>
      <c r="L2012">
        <f t="shared" si="156"/>
        <v>2016</v>
      </c>
      <c r="M2012" t="str">
        <f t="shared" si="157"/>
        <v>Jul</v>
      </c>
      <c r="N2012" s="13">
        <v>42570.996423611112</v>
      </c>
      <c r="O2012" t="b">
        <v>1</v>
      </c>
      <c r="P2012">
        <v>1737</v>
      </c>
      <c r="Q2012" t="b">
        <v>1</v>
      </c>
      <c r="R2012" t="s">
        <v>8295</v>
      </c>
      <c r="S2012" s="4">
        <f t="shared" si="155"/>
        <v>320.053</v>
      </c>
      <c r="U2012" t="str">
        <f t="shared" si="158"/>
        <v>technology</v>
      </c>
      <c r="V2012" t="str">
        <f t="shared" si="159"/>
        <v>hardware</v>
      </c>
    </row>
    <row r="2013" spans="1:22" ht="45" x14ac:dyDescent="0.25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v>42380.958333333328</v>
      </c>
      <c r="K2013">
        <v>1449650173</v>
      </c>
      <c r="L2013">
        <f t="shared" si="156"/>
        <v>2015</v>
      </c>
      <c r="M2013" t="str">
        <f t="shared" si="157"/>
        <v>Dec</v>
      </c>
      <c r="N2013" s="13">
        <v>42347.358483796299</v>
      </c>
      <c r="O2013" t="b">
        <v>1</v>
      </c>
      <c r="P2013">
        <v>971</v>
      </c>
      <c r="Q2013" t="b">
        <v>1</v>
      </c>
      <c r="R2013" t="s">
        <v>8295</v>
      </c>
      <c r="S2013" s="4">
        <f t="shared" si="155"/>
        <v>819.56399999999996</v>
      </c>
      <c r="U2013" t="str">
        <f t="shared" si="158"/>
        <v>technology</v>
      </c>
      <c r="V2013" t="str">
        <f t="shared" si="159"/>
        <v>hardware</v>
      </c>
    </row>
    <row r="2014" spans="1:22" ht="45" x14ac:dyDescent="0.25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v>42040.822233796294</v>
      </c>
      <c r="K2014">
        <v>1420573441</v>
      </c>
      <c r="L2014">
        <f t="shared" si="156"/>
        <v>2015</v>
      </c>
      <c r="M2014" t="str">
        <f t="shared" si="157"/>
        <v>Jan</v>
      </c>
      <c r="N2014" s="13">
        <v>42010.822233796294</v>
      </c>
      <c r="O2014" t="b">
        <v>1</v>
      </c>
      <c r="P2014">
        <v>183</v>
      </c>
      <c r="Q2014" t="b">
        <v>1</v>
      </c>
      <c r="R2014" t="s">
        <v>8295</v>
      </c>
      <c r="S2014" s="4">
        <f t="shared" si="155"/>
        <v>234.9</v>
      </c>
      <c r="U2014" t="str">
        <f t="shared" si="158"/>
        <v>technology</v>
      </c>
      <c r="V2014" t="str">
        <f t="shared" si="159"/>
        <v>hardware</v>
      </c>
    </row>
    <row r="2015" spans="1:22" ht="60" x14ac:dyDescent="0.25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v>42559.960810185185</v>
      </c>
      <c r="K2015">
        <v>1462835014</v>
      </c>
      <c r="L2015">
        <f t="shared" si="156"/>
        <v>2016</v>
      </c>
      <c r="M2015" t="str">
        <f t="shared" si="157"/>
        <v>May</v>
      </c>
      <c r="N2015" s="13">
        <v>42499.960810185185</v>
      </c>
      <c r="O2015" t="b">
        <v>1</v>
      </c>
      <c r="P2015">
        <v>4562</v>
      </c>
      <c r="Q2015" t="b">
        <v>1</v>
      </c>
      <c r="R2015" t="s">
        <v>8295</v>
      </c>
      <c r="S2015" s="4">
        <f t="shared" si="155"/>
        <v>494.91374999999999</v>
      </c>
      <c r="U2015" t="str">
        <f t="shared" si="158"/>
        <v>technology</v>
      </c>
      <c r="V2015" t="str">
        <f t="shared" si="159"/>
        <v>hardware</v>
      </c>
    </row>
    <row r="2016" spans="1:22" ht="45" x14ac:dyDescent="0.25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v>41358.172905092593</v>
      </c>
      <c r="K2016">
        <v>1361250539</v>
      </c>
      <c r="L2016">
        <f t="shared" si="156"/>
        <v>2013</v>
      </c>
      <c r="M2016" t="str">
        <f t="shared" si="157"/>
        <v>Feb</v>
      </c>
      <c r="N2016" s="13">
        <v>41324.214571759258</v>
      </c>
      <c r="O2016" t="b">
        <v>1</v>
      </c>
      <c r="P2016">
        <v>26457</v>
      </c>
      <c r="Q2016" t="b">
        <v>1</v>
      </c>
      <c r="R2016" t="s">
        <v>8295</v>
      </c>
      <c r="S2016" s="4">
        <f t="shared" si="155"/>
        <v>7813.7822333333334</v>
      </c>
      <c r="U2016" t="str">
        <f t="shared" si="158"/>
        <v>technology</v>
      </c>
      <c r="V2016" t="str">
        <f t="shared" si="159"/>
        <v>hardware</v>
      </c>
    </row>
    <row r="2017" spans="1:22" ht="45" x14ac:dyDescent="0.25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v>40795.876886574071</v>
      </c>
      <c r="K2017">
        <v>1313010163</v>
      </c>
      <c r="L2017">
        <f t="shared" si="156"/>
        <v>2011</v>
      </c>
      <c r="M2017" t="str">
        <f t="shared" si="157"/>
        <v>Aug</v>
      </c>
      <c r="N2017" s="13">
        <v>40765.876886574071</v>
      </c>
      <c r="O2017" t="b">
        <v>1</v>
      </c>
      <c r="P2017">
        <v>162</v>
      </c>
      <c r="Q2017" t="b">
        <v>1</v>
      </c>
      <c r="R2017" t="s">
        <v>8295</v>
      </c>
      <c r="S2017" s="4">
        <f t="shared" si="155"/>
        <v>113.00013888888888</v>
      </c>
      <c r="U2017" t="str">
        <f t="shared" si="158"/>
        <v>technology</v>
      </c>
      <c r="V2017" t="str">
        <f t="shared" si="159"/>
        <v>hardware</v>
      </c>
    </row>
    <row r="2018" spans="1:22" ht="30" x14ac:dyDescent="0.25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v>41342.88077546296</v>
      </c>
      <c r="K2018">
        <v>1360271299</v>
      </c>
      <c r="L2018">
        <f t="shared" si="156"/>
        <v>2013</v>
      </c>
      <c r="M2018" t="str">
        <f t="shared" si="157"/>
        <v>Feb</v>
      </c>
      <c r="N2018" s="13">
        <v>41312.88077546296</v>
      </c>
      <c r="O2018" t="b">
        <v>1</v>
      </c>
      <c r="P2018">
        <v>479</v>
      </c>
      <c r="Q2018" t="b">
        <v>1</v>
      </c>
      <c r="R2018" t="s">
        <v>8295</v>
      </c>
      <c r="S2018" s="4">
        <f t="shared" si="155"/>
        <v>921.54219999999998</v>
      </c>
      <c r="U2018" t="str">
        <f t="shared" si="158"/>
        <v>technology</v>
      </c>
      <c r="V2018" t="str">
        <f t="shared" si="159"/>
        <v>hardware</v>
      </c>
    </row>
    <row r="2019" spans="1:22" ht="60" x14ac:dyDescent="0.25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v>40992.166666666664</v>
      </c>
      <c r="K2019">
        <v>1329873755</v>
      </c>
      <c r="L2019">
        <f t="shared" si="156"/>
        <v>2012</v>
      </c>
      <c r="M2019" t="str">
        <f t="shared" si="157"/>
        <v>Feb</v>
      </c>
      <c r="N2019" s="13">
        <v>40961.057349537034</v>
      </c>
      <c r="O2019" t="b">
        <v>1</v>
      </c>
      <c r="P2019">
        <v>426</v>
      </c>
      <c r="Q2019" t="b">
        <v>1</v>
      </c>
      <c r="R2019" t="s">
        <v>8295</v>
      </c>
      <c r="S2019" s="4">
        <f t="shared" si="155"/>
        <v>125.1024</v>
      </c>
      <c r="U2019" t="str">
        <f t="shared" si="158"/>
        <v>technology</v>
      </c>
      <c r="V2019" t="str">
        <f t="shared" si="159"/>
        <v>hardware</v>
      </c>
    </row>
    <row r="2020" spans="1:22" ht="60" x14ac:dyDescent="0.25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v>42229.365844907406</v>
      </c>
      <c r="K2020">
        <v>1436863609</v>
      </c>
      <c r="L2020">
        <f t="shared" si="156"/>
        <v>2015</v>
      </c>
      <c r="M2020" t="str">
        <f t="shared" si="157"/>
        <v>Jul</v>
      </c>
      <c r="N2020" s="13">
        <v>42199.365844907406</v>
      </c>
      <c r="O2020" t="b">
        <v>1</v>
      </c>
      <c r="P2020">
        <v>450</v>
      </c>
      <c r="Q2020" t="b">
        <v>1</v>
      </c>
      <c r="R2020" t="s">
        <v>8295</v>
      </c>
      <c r="S2020" s="4">
        <f t="shared" si="155"/>
        <v>102.24343076923077</v>
      </c>
      <c r="U2020" t="str">
        <f t="shared" si="158"/>
        <v>technology</v>
      </c>
      <c r="V2020" t="str">
        <f t="shared" si="159"/>
        <v>hardware</v>
      </c>
    </row>
    <row r="2021" spans="1:22" ht="60" x14ac:dyDescent="0.25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v>42635.70857638889</v>
      </c>
      <c r="K2021">
        <v>1471971621</v>
      </c>
      <c r="L2021">
        <f t="shared" si="156"/>
        <v>2016</v>
      </c>
      <c r="M2021" t="str">
        <f t="shared" si="157"/>
        <v>Aug</v>
      </c>
      <c r="N2021" s="13">
        <v>42605.70857638889</v>
      </c>
      <c r="O2021" t="b">
        <v>1</v>
      </c>
      <c r="P2021">
        <v>1780</v>
      </c>
      <c r="Q2021" t="b">
        <v>1</v>
      </c>
      <c r="R2021" t="s">
        <v>8295</v>
      </c>
      <c r="S2021" s="4">
        <f t="shared" si="155"/>
        <v>484.90974999999997</v>
      </c>
      <c r="U2021" t="str">
        <f t="shared" si="158"/>
        <v>technology</v>
      </c>
      <c r="V2021" t="str">
        <f t="shared" si="159"/>
        <v>hardware</v>
      </c>
    </row>
    <row r="2022" spans="1:22" ht="60" x14ac:dyDescent="0.25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v>41773.961111111108</v>
      </c>
      <c r="K2022">
        <v>1396923624</v>
      </c>
      <c r="L2022">
        <f t="shared" si="156"/>
        <v>2014</v>
      </c>
      <c r="M2022" t="str">
        <f t="shared" si="157"/>
        <v>Apr</v>
      </c>
      <c r="N2022" s="13">
        <v>41737.097499999996</v>
      </c>
      <c r="O2022" t="b">
        <v>1</v>
      </c>
      <c r="P2022">
        <v>122</v>
      </c>
      <c r="Q2022" t="b">
        <v>1</v>
      </c>
      <c r="R2022" t="s">
        <v>8295</v>
      </c>
      <c r="S2022" s="4">
        <f t="shared" si="155"/>
        <v>192.33333333333334</v>
      </c>
      <c r="U2022" t="str">
        <f t="shared" si="158"/>
        <v>technology</v>
      </c>
      <c r="V2022" t="str">
        <f t="shared" si="159"/>
        <v>hardware</v>
      </c>
    </row>
    <row r="2023" spans="1:22" ht="60" x14ac:dyDescent="0.25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v>41906.070567129631</v>
      </c>
      <c r="K2023">
        <v>1407634897</v>
      </c>
      <c r="L2023">
        <f t="shared" si="156"/>
        <v>2014</v>
      </c>
      <c r="M2023" t="str">
        <f t="shared" si="157"/>
        <v>Aug</v>
      </c>
      <c r="N2023" s="13">
        <v>41861.070567129631</v>
      </c>
      <c r="O2023" t="b">
        <v>1</v>
      </c>
      <c r="P2023">
        <v>95</v>
      </c>
      <c r="Q2023" t="b">
        <v>1</v>
      </c>
      <c r="R2023" t="s">
        <v>8295</v>
      </c>
      <c r="S2023" s="4">
        <f t="shared" si="155"/>
        <v>281.10000000000002</v>
      </c>
      <c r="U2023" t="str">
        <f t="shared" si="158"/>
        <v>technology</v>
      </c>
      <c r="V2023" t="str">
        <f t="shared" si="159"/>
        <v>hardware</v>
      </c>
    </row>
    <row r="2024" spans="1:22" ht="60" x14ac:dyDescent="0.25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v>42532.569120370375</v>
      </c>
      <c r="K2024">
        <v>1463060372</v>
      </c>
      <c r="L2024">
        <f t="shared" si="156"/>
        <v>2016</v>
      </c>
      <c r="M2024" t="str">
        <f t="shared" si="157"/>
        <v>May</v>
      </c>
      <c r="N2024" s="13">
        <v>42502.569120370375</v>
      </c>
      <c r="O2024" t="b">
        <v>1</v>
      </c>
      <c r="P2024">
        <v>325</v>
      </c>
      <c r="Q2024" t="b">
        <v>1</v>
      </c>
      <c r="R2024" t="s">
        <v>8295</v>
      </c>
      <c r="S2024" s="4">
        <f t="shared" si="155"/>
        <v>125.137</v>
      </c>
      <c r="U2024" t="str">
        <f t="shared" si="158"/>
        <v>technology</v>
      </c>
      <c r="V2024" t="str">
        <f t="shared" si="159"/>
        <v>hardware</v>
      </c>
    </row>
    <row r="2025" spans="1:22" ht="60" x14ac:dyDescent="0.25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v>42166.420752314814</v>
      </c>
      <c r="K2025">
        <v>1431425153</v>
      </c>
      <c r="L2025">
        <f t="shared" si="156"/>
        <v>2015</v>
      </c>
      <c r="M2025" t="str">
        <f t="shared" si="157"/>
        <v>May</v>
      </c>
      <c r="N2025" s="13">
        <v>42136.420752314814</v>
      </c>
      <c r="O2025" t="b">
        <v>1</v>
      </c>
      <c r="P2025">
        <v>353</v>
      </c>
      <c r="Q2025" t="b">
        <v>1</v>
      </c>
      <c r="R2025" t="s">
        <v>8295</v>
      </c>
      <c r="S2025" s="4">
        <f t="shared" si="155"/>
        <v>161.459</v>
      </c>
      <c r="U2025" t="str">
        <f t="shared" si="158"/>
        <v>technology</v>
      </c>
      <c r="V2025" t="str">
        <f t="shared" si="159"/>
        <v>hardware</v>
      </c>
    </row>
    <row r="2026" spans="1:22" ht="60" x14ac:dyDescent="0.25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v>41134.125</v>
      </c>
      <c r="K2026">
        <v>1341875544</v>
      </c>
      <c r="L2026">
        <f t="shared" si="156"/>
        <v>2012</v>
      </c>
      <c r="M2026" t="str">
        <f t="shared" si="157"/>
        <v>Jul</v>
      </c>
      <c r="N2026" s="13">
        <v>41099.966944444444</v>
      </c>
      <c r="O2026" t="b">
        <v>1</v>
      </c>
      <c r="P2026">
        <v>105</v>
      </c>
      <c r="Q2026" t="b">
        <v>1</v>
      </c>
      <c r="R2026" t="s">
        <v>8295</v>
      </c>
      <c r="S2026" s="4">
        <f t="shared" si="155"/>
        <v>585.35</v>
      </c>
      <c r="U2026" t="str">
        <f t="shared" si="158"/>
        <v>technology</v>
      </c>
      <c r="V2026" t="str">
        <f t="shared" si="159"/>
        <v>hardware</v>
      </c>
    </row>
    <row r="2027" spans="1:22" ht="60" x14ac:dyDescent="0.25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v>42166.184560185182</v>
      </c>
      <c r="K2027">
        <v>1431404746</v>
      </c>
      <c r="L2027">
        <f t="shared" si="156"/>
        <v>2015</v>
      </c>
      <c r="M2027" t="str">
        <f t="shared" si="157"/>
        <v>May</v>
      </c>
      <c r="N2027" s="13">
        <v>42136.184560185182</v>
      </c>
      <c r="O2027" t="b">
        <v>1</v>
      </c>
      <c r="P2027">
        <v>729</v>
      </c>
      <c r="Q2027" t="b">
        <v>1</v>
      </c>
      <c r="R2027" t="s">
        <v>8295</v>
      </c>
      <c r="S2027" s="4">
        <f t="shared" si="155"/>
        <v>201.15</v>
      </c>
      <c r="U2027" t="str">
        <f t="shared" si="158"/>
        <v>technology</v>
      </c>
      <c r="V2027" t="str">
        <f t="shared" si="159"/>
        <v>hardware</v>
      </c>
    </row>
    <row r="2028" spans="1:22" ht="30" x14ac:dyDescent="0.25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v>41750.165972222225</v>
      </c>
      <c r="K2028">
        <v>1394127585</v>
      </c>
      <c r="L2028">
        <f t="shared" si="156"/>
        <v>2014</v>
      </c>
      <c r="M2028" t="str">
        <f t="shared" si="157"/>
        <v>Mar</v>
      </c>
      <c r="N2028" s="13">
        <v>41704.735937500001</v>
      </c>
      <c r="O2028" t="b">
        <v>1</v>
      </c>
      <c r="P2028">
        <v>454</v>
      </c>
      <c r="Q2028" t="b">
        <v>1</v>
      </c>
      <c r="R2028" t="s">
        <v>8295</v>
      </c>
      <c r="S2028" s="4">
        <f t="shared" si="155"/>
        <v>133.48307999999997</v>
      </c>
      <c r="U2028" t="str">
        <f t="shared" si="158"/>
        <v>technology</v>
      </c>
      <c r="V2028" t="str">
        <f t="shared" si="159"/>
        <v>hardware</v>
      </c>
    </row>
    <row r="2029" spans="1:22" ht="45" x14ac:dyDescent="0.25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v>42093.772210648152</v>
      </c>
      <c r="K2029">
        <v>1423855919</v>
      </c>
      <c r="L2029">
        <f t="shared" si="156"/>
        <v>2015</v>
      </c>
      <c r="M2029" t="str">
        <f t="shared" si="157"/>
        <v>Feb</v>
      </c>
      <c r="N2029" s="13">
        <v>42048.813877314817</v>
      </c>
      <c r="O2029" t="b">
        <v>1</v>
      </c>
      <c r="P2029">
        <v>539</v>
      </c>
      <c r="Q2029" t="b">
        <v>1</v>
      </c>
      <c r="R2029" t="s">
        <v>8295</v>
      </c>
      <c r="S2029" s="4">
        <f t="shared" si="155"/>
        <v>120.249</v>
      </c>
      <c r="U2029" t="str">
        <f t="shared" si="158"/>
        <v>technology</v>
      </c>
      <c r="V2029" t="str">
        <f t="shared" si="159"/>
        <v>hardware</v>
      </c>
    </row>
    <row r="2030" spans="1:22" ht="30" x14ac:dyDescent="0.25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v>40252.913194444445</v>
      </c>
      <c r="K2030">
        <v>1265493806</v>
      </c>
      <c r="L2030">
        <f t="shared" si="156"/>
        <v>2010</v>
      </c>
      <c r="M2030" t="str">
        <f t="shared" si="157"/>
        <v>Feb</v>
      </c>
      <c r="N2030" s="13">
        <v>40215.919050925928</v>
      </c>
      <c r="O2030" t="b">
        <v>1</v>
      </c>
      <c r="P2030">
        <v>79</v>
      </c>
      <c r="Q2030" t="b">
        <v>1</v>
      </c>
      <c r="R2030" t="s">
        <v>8295</v>
      </c>
      <c r="S2030" s="4">
        <f t="shared" si="155"/>
        <v>126.16666666666667</v>
      </c>
      <c r="U2030" t="str">
        <f t="shared" si="158"/>
        <v>technology</v>
      </c>
      <c r="V2030" t="str">
        <f t="shared" si="159"/>
        <v>hardware</v>
      </c>
    </row>
    <row r="2031" spans="1:22" ht="45" x14ac:dyDescent="0.25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v>41878.021770833337</v>
      </c>
      <c r="K2031">
        <v>1406507481</v>
      </c>
      <c r="L2031">
        <f t="shared" si="156"/>
        <v>2014</v>
      </c>
      <c r="M2031" t="str">
        <f t="shared" si="157"/>
        <v>Jul</v>
      </c>
      <c r="N2031" s="13">
        <v>41848.021770833337</v>
      </c>
      <c r="O2031" t="b">
        <v>1</v>
      </c>
      <c r="P2031">
        <v>94</v>
      </c>
      <c r="Q2031" t="b">
        <v>1</v>
      </c>
      <c r="R2031" t="s">
        <v>8295</v>
      </c>
      <c r="S2031" s="4">
        <f t="shared" si="155"/>
        <v>361.2</v>
      </c>
      <c r="U2031" t="str">
        <f t="shared" si="158"/>
        <v>technology</v>
      </c>
      <c r="V2031" t="str">
        <f t="shared" si="159"/>
        <v>hardware</v>
      </c>
    </row>
    <row r="2032" spans="1:22" ht="45" x14ac:dyDescent="0.25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v>41242.996481481481</v>
      </c>
      <c r="K2032">
        <v>1351641296</v>
      </c>
      <c r="L2032">
        <f t="shared" si="156"/>
        <v>2012</v>
      </c>
      <c r="M2032" t="str">
        <f t="shared" si="157"/>
        <v>Oct</v>
      </c>
      <c r="N2032" s="13">
        <v>41212.996481481481</v>
      </c>
      <c r="O2032" t="b">
        <v>1</v>
      </c>
      <c r="P2032">
        <v>625</v>
      </c>
      <c r="Q2032" t="b">
        <v>1</v>
      </c>
      <c r="R2032" t="s">
        <v>8295</v>
      </c>
      <c r="S2032" s="4">
        <f t="shared" si="155"/>
        <v>226.239013671875</v>
      </c>
      <c r="U2032" t="str">
        <f t="shared" si="158"/>
        <v>technology</v>
      </c>
      <c r="V2032" t="str">
        <f t="shared" si="159"/>
        <v>hardware</v>
      </c>
    </row>
    <row r="2033" spans="1:22" ht="45" x14ac:dyDescent="0.25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v>42013.041666666672</v>
      </c>
      <c r="K2033">
        <v>1417506853</v>
      </c>
      <c r="L2033">
        <f t="shared" si="156"/>
        <v>2014</v>
      </c>
      <c r="M2033" t="str">
        <f t="shared" si="157"/>
        <v>Dec</v>
      </c>
      <c r="N2033" s="13">
        <v>41975.329317129625</v>
      </c>
      <c r="O2033" t="b">
        <v>1</v>
      </c>
      <c r="P2033">
        <v>508</v>
      </c>
      <c r="Q2033" t="b">
        <v>1</v>
      </c>
      <c r="R2033" t="s">
        <v>8295</v>
      </c>
      <c r="S2033" s="4">
        <f t="shared" si="155"/>
        <v>120.35</v>
      </c>
      <c r="U2033" t="str">
        <f t="shared" si="158"/>
        <v>technology</v>
      </c>
      <c r="V2033" t="str">
        <f t="shared" si="159"/>
        <v>hardware</v>
      </c>
    </row>
    <row r="2034" spans="1:22" ht="60" x14ac:dyDescent="0.25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v>42719.208333333328</v>
      </c>
      <c r="K2034">
        <v>1479216874</v>
      </c>
      <c r="L2034">
        <f t="shared" si="156"/>
        <v>2016</v>
      </c>
      <c r="M2034" t="str">
        <f t="shared" si="157"/>
        <v>Nov</v>
      </c>
      <c r="N2034" s="13">
        <v>42689.565671296295</v>
      </c>
      <c r="O2034" t="b">
        <v>1</v>
      </c>
      <c r="P2034">
        <v>531</v>
      </c>
      <c r="Q2034" t="b">
        <v>1</v>
      </c>
      <c r="R2034" t="s">
        <v>8295</v>
      </c>
      <c r="S2034" s="4">
        <f t="shared" si="155"/>
        <v>304.18799999999999</v>
      </c>
      <c r="U2034" t="str">
        <f t="shared" si="158"/>
        <v>technology</v>
      </c>
      <c r="V2034" t="str">
        <f t="shared" si="159"/>
        <v>hardware</v>
      </c>
    </row>
    <row r="2035" spans="1:22" ht="60" x14ac:dyDescent="0.25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v>41755.082384259258</v>
      </c>
      <c r="K2035">
        <v>1395885518</v>
      </c>
      <c r="L2035">
        <f t="shared" si="156"/>
        <v>2014</v>
      </c>
      <c r="M2035" t="str">
        <f t="shared" si="157"/>
        <v>Mar</v>
      </c>
      <c r="N2035" s="13">
        <v>41725.082384259258</v>
      </c>
      <c r="O2035" t="b">
        <v>1</v>
      </c>
      <c r="P2035">
        <v>158</v>
      </c>
      <c r="Q2035" t="b">
        <v>1</v>
      </c>
      <c r="R2035" t="s">
        <v>8295</v>
      </c>
      <c r="S2035" s="4">
        <f t="shared" si="155"/>
        <v>178.67599999999999</v>
      </c>
      <c r="U2035" t="str">
        <f t="shared" si="158"/>
        <v>technology</v>
      </c>
      <c r="V2035" t="str">
        <f t="shared" si="159"/>
        <v>hardware</v>
      </c>
    </row>
    <row r="2036" spans="1:22" ht="60" x14ac:dyDescent="0.25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v>42131.290277777778</v>
      </c>
      <c r="K2036">
        <v>1426216033</v>
      </c>
      <c r="L2036">
        <f t="shared" si="156"/>
        <v>2015</v>
      </c>
      <c r="M2036" t="str">
        <f t="shared" si="157"/>
        <v>Mar</v>
      </c>
      <c r="N2036" s="13">
        <v>42076.130011574074</v>
      </c>
      <c r="O2036" t="b">
        <v>1</v>
      </c>
      <c r="P2036">
        <v>508</v>
      </c>
      <c r="Q2036" t="b">
        <v>1</v>
      </c>
      <c r="R2036" t="s">
        <v>8295</v>
      </c>
      <c r="S2036" s="4">
        <f t="shared" si="155"/>
        <v>386.81998717948721</v>
      </c>
      <c r="U2036" t="str">
        <f t="shared" si="158"/>
        <v>technology</v>
      </c>
      <c r="V2036" t="str">
        <f t="shared" si="159"/>
        <v>hardware</v>
      </c>
    </row>
    <row r="2037" spans="1:22" ht="60" x14ac:dyDescent="0.25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v>42357.041666666672</v>
      </c>
      <c r="K2037">
        <v>1446562807</v>
      </c>
      <c r="L2037">
        <f t="shared" si="156"/>
        <v>2015</v>
      </c>
      <c r="M2037" t="str">
        <f t="shared" si="157"/>
        <v>Nov</v>
      </c>
      <c r="N2037" s="13">
        <v>42311.625081018516</v>
      </c>
      <c r="O2037" t="b">
        <v>1</v>
      </c>
      <c r="P2037">
        <v>644</v>
      </c>
      <c r="Q2037" t="b">
        <v>1</v>
      </c>
      <c r="R2037" t="s">
        <v>8295</v>
      </c>
      <c r="S2037" s="4">
        <f t="shared" si="155"/>
        <v>211.03642500000001</v>
      </c>
      <c r="U2037" t="str">
        <f t="shared" si="158"/>
        <v>technology</v>
      </c>
      <c r="V2037" t="str">
        <f t="shared" si="159"/>
        <v>hardware</v>
      </c>
    </row>
    <row r="2038" spans="1:22" ht="60" x14ac:dyDescent="0.25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v>41768.864803240744</v>
      </c>
      <c r="K2038">
        <v>1397076319</v>
      </c>
      <c r="L2038">
        <f t="shared" si="156"/>
        <v>2014</v>
      </c>
      <c r="M2038" t="str">
        <f t="shared" si="157"/>
        <v>Apr</v>
      </c>
      <c r="N2038" s="13">
        <v>41738.864803240744</v>
      </c>
      <c r="O2038" t="b">
        <v>1</v>
      </c>
      <c r="P2038">
        <v>848</v>
      </c>
      <c r="Q2038" t="b">
        <v>1</v>
      </c>
      <c r="R2038" t="s">
        <v>8295</v>
      </c>
      <c r="S2038" s="4">
        <f t="shared" si="155"/>
        <v>131.66833333333332</v>
      </c>
      <c r="U2038" t="str">
        <f t="shared" si="158"/>
        <v>technology</v>
      </c>
      <c r="V2038" t="str">
        <f t="shared" si="159"/>
        <v>hardware</v>
      </c>
    </row>
    <row r="2039" spans="1:22" ht="45" x14ac:dyDescent="0.25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v>41638.251770833333</v>
      </c>
      <c r="K2039">
        <v>1383195753</v>
      </c>
      <c r="L2039">
        <f t="shared" si="156"/>
        <v>2013</v>
      </c>
      <c r="M2039" t="str">
        <f t="shared" si="157"/>
        <v>Oct</v>
      </c>
      <c r="N2039" s="13">
        <v>41578.210104166668</v>
      </c>
      <c r="O2039" t="b">
        <v>1</v>
      </c>
      <c r="P2039">
        <v>429</v>
      </c>
      <c r="Q2039" t="b">
        <v>1</v>
      </c>
      <c r="R2039" t="s">
        <v>8295</v>
      </c>
      <c r="S2039" s="4">
        <f t="shared" si="155"/>
        <v>300.47640000000001</v>
      </c>
      <c r="U2039" t="str">
        <f t="shared" si="158"/>
        <v>technology</v>
      </c>
      <c r="V2039" t="str">
        <f t="shared" si="159"/>
        <v>hardware</v>
      </c>
    </row>
    <row r="2040" spans="1:22" ht="60" x14ac:dyDescent="0.25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v>41456.75</v>
      </c>
      <c r="K2040">
        <v>1369895421</v>
      </c>
      <c r="L2040">
        <f t="shared" si="156"/>
        <v>2013</v>
      </c>
      <c r="M2040" t="str">
        <f t="shared" si="157"/>
        <v>May</v>
      </c>
      <c r="N2040" s="13">
        <v>41424.27107638889</v>
      </c>
      <c r="O2040" t="b">
        <v>1</v>
      </c>
      <c r="P2040">
        <v>204</v>
      </c>
      <c r="Q2040" t="b">
        <v>1</v>
      </c>
      <c r="R2040" t="s">
        <v>8295</v>
      </c>
      <c r="S2040" s="4">
        <f t="shared" si="155"/>
        <v>420.51249999999999</v>
      </c>
      <c r="U2040" t="str">
        <f t="shared" si="158"/>
        <v>technology</v>
      </c>
      <c r="V2040" t="str">
        <f t="shared" si="159"/>
        <v>hardware</v>
      </c>
    </row>
    <row r="2041" spans="1:22" ht="45" x14ac:dyDescent="0.25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v>42705.207638888889</v>
      </c>
      <c r="K2041">
        <v>1477996325</v>
      </c>
      <c r="L2041">
        <f t="shared" si="156"/>
        <v>2016</v>
      </c>
      <c r="M2041" t="str">
        <f t="shared" si="157"/>
        <v>Nov</v>
      </c>
      <c r="N2041" s="13">
        <v>42675.438946759255</v>
      </c>
      <c r="O2041" t="b">
        <v>1</v>
      </c>
      <c r="P2041">
        <v>379</v>
      </c>
      <c r="Q2041" t="b">
        <v>1</v>
      </c>
      <c r="R2041" t="s">
        <v>8295</v>
      </c>
      <c r="S2041" s="4">
        <f t="shared" si="155"/>
        <v>136.21680000000001</v>
      </c>
      <c r="U2041" t="str">
        <f t="shared" si="158"/>
        <v>technology</v>
      </c>
      <c r="V2041" t="str">
        <f t="shared" si="159"/>
        <v>hardware</v>
      </c>
    </row>
    <row r="2042" spans="1:22" ht="30" x14ac:dyDescent="0.25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v>41593.968784722223</v>
      </c>
      <c r="K2042">
        <v>1383257703</v>
      </c>
      <c r="L2042">
        <f t="shared" si="156"/>
        <v>2013</v>
      </c>
      <c r="M2042" t="str">
        <f t="shared" si="157"/>
        <v>Oct</v>
      </c>
      <c r="N2042" s="13">
        <v>41578.927118055559</v>
      </c>
      <c r="O2042" t="b">
        <v>1</v>
      </c>
      <c r="P2042">
        <v>271</v>
      </c>
      <c r="Q2042" t="b">
        <v>1</v>
      </c>
      <c r="R2042" t="s">
        <v>8295</v>
      </c>
      <c r="S2042" s="4">
        <f t="shared" si="155"/>
        <v>248.17133333333334</v>
      </c>
      <c r="U2042" t="str">
        <f t="shared" si="158"/>
        <v>technology</v>
      </c>
      <c r="V2042" t="str">
        <f t="shared" si="159"/>
        <v>hardware</v>
      </c>
    </row>
    <row r="2043" spans="1:22" ht="60" x14ac:dyDescent="0.25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v>42684.567442129628</v>
      </c>
      <c r="K2043">
        <v>1476189427</v>
      </c>
      <c r="L2043">
        <f t="shared" si="156"/>
        <v>2016</v>
      </c>
      <c r="M2043" t="str">
        <f t="shared" si="157"/>
        <v>Oct</v>
      </c>
      <c r="N2043" s="13">
        <v>42654.525775462964</v>
      </c>
      <c r="O2043" t="b">
        <v>0</v>
      </c>
      <c r="P2043">
        <v>120</v>
      </c>
      <c r="Q2043" t="b">
        <v>1</v>
      </c>
      <c r="R2043" t="s">
        <v>8295</v>
      </c>
      <c r="S2043" s="4">
        <f t="shared" si="155"/>
        <v>181.86315789473684</v>
      </c>
      <c r="U2043" t="str">
        <f t="shared" si="158"/>
        <v>technology</v>
      </c>
      <c r="V2043" t="str">
        <f t="shared" si="159"/>
        <v>hardware</v>
      </c>
    </row>
    <row r="2044" spans="1:22" ht="45" x14ac:dyDescent="0.25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v>42391.708032407405</v>
      </c>
      <c r="K2044">
        <v>1448297974</v>
      </c>
      <c r="L2044">
        <f t="shared" si="156"/>
        <v>2015</v>
      </c>
      <c r="M2044" t="str">
        <f t="shared" si="157"/>
        <v>Nov</v>
      </c>
      <c r="N2044" s="13">
        <v>42331.708032407405</v>
      </c>
      <c r="O2044" t="b">
        <v>0</v>
      </c>
      <c r="P2044">
        <v>140</v>
      </c>
      <c r="Q2044" t="b">
        <v>1</v>
      </c>
      <c r="R2044" t="s">
        <v>8295</v>
      </c>
      <c r="S2044" s="4">
        <f t="shared" si="155"/>
        <v>123.53</v>
      </c>
      <c r="U2044" t="str">
        <f t="shared" si="158"/>
        <v>technology</v>
      </c>
      <c r="V2044" t="str">
        <f t="shared" si="159"/>
        <v>hardware</v>
      </c>
    </row>
    <row r="2045" spans="1:22" ht="60" x14ac:dyDescent="0.25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v>42715.207638888889</v>
      </c>
      <c r="K2045">
        <v>1476764077</v>
      </c>
      <c r="L2045">
        <f t="shared" si="156"/>
        <v>2016</v>
      </c>
      <c r="M2045" t="str">
        <f t="shared" si="157"/>
        <v>Oct</v>
      </c>
      <c r="N2045" s="13">
        <v>42661.176817129628</v>
      </c>
      <c r="O2045" t="b">
        <v>0</v>
      </c>
      <c r="P2045">
        <v>193</v>
      </c>
      <c r="Q2045" t="b">
        <v>1</v>
      </c>
      <c r="R2045" t="s">
        <v>8295</v>
      </c>
      <c r="S2045" s="4">
        <f t="shared" si="155"/>
        <v>506.20938628158842</v>
      </c>
      <c r="U2045" t="str">
        <f t="shared" si="158"/>
        <v>technology</v>
      </c>
      <c r="V2045" t="str">
        <f t="shared" si="159"/>
        <v>hardware</v>
      </c>
    </row>
    <row r="2046" spans="1:22" ht="60" x14ac:dyDescent="0.25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v>42168.684189814812</v>
      </c>
      <c r="K2046">
        <v>1431620714</v>
      </c>
      <c r="L2046">
        <f t="shared" si="156"/>
        <v>2015</v>
      </c>
      <c r="M2046" t="str">
        <f t="shared" si="157"/>
        <v>May</v>
      </c>
      <c r="N2046" s="13">
        <v>42138.684189814812</v>
      </c>
      <c r="O2046" t="b">
        <v>0</v>
      </c>
      <c r="P2046">
        <v>180</v>
      </c>
      <c r="Q2046" t="b">
        <v>1</v>
      </c>
      <c r="R2046" t="s">
        <v>8295</v>
      </c>
      <c r="S2046" s="4">
        <f t="shared" si="155"/>
        <v>108.21333333333334</v>
      </c>
      <c r="U2046" t="str">
        <f t="shared" si="158"/>
        <v>technology</v>
      </c>
      <c r="V2046" t="str">
        <f t="shared" si="159"/>
        <v>hardware</v>
      </c>
    </row>
    <row r="2047" spans="1:22" ht="60" x14ac:dyDescent="0.25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v>41099.088506944441</v>
      </c>
      <c r="K2047">
        <v>1339207647</v>
      </c>
      <c r="L2047">
        <f t="shared" si="156"/>
        <v>2012</v>
      </c>
      <c r="M2047" t="str">
        <f t="shared" si="157"/>
        <v>Jun</v>
      </c>
      <c r="N2047" s="13">
        <v>41069.088506944441</v>
      </c>
      <c r="O2047" t="b">
        <v>0</v>
      </c>
      <c r="P2047">
        <v>263</v>
      </c>
      <c r="Q2047" t="b">
        <v>1</v>
      </c>
      <c r="R2047" t="s">
        <v>8295</v>
      </c>
      <c r="S2047" s="4">
        <f t="shared" si="155"/>
        <v>819.18387755102037</v>
      </c>
      <c r="U2047" t="str">
        <f t="shared" si="158"/>
        <v>technology</v>
      </c>
      <c r="V2047" t="str">
        <f t="shared" si="159"/>
        <v>hardware</v>
      </c>
    </row>
    <row r="2048" spans="1:22" ht="60" x14ac:dyDescent="0.25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v>41417.171805555554</v>
      </c>
      <c r="K2048">
        <v>1366690044</v>
      </c>
      <c r="L2048">
        <f t="shared" si="156"/>
        <v>2013</v>
      </c>
      <c r="M2048" t="str">
        <f t="shared" si="157"/>
        <v>Apr</v>
      </c>
      <c r="N2048" s="13">
        <v>41387.171805555554</v>
      </c>
      <c r="O2048" t="b">
        <v>0</v>
      </c>
      <c r="P2048">
        <v>217</v>
      </c>
      <c r="Q2048" t="b">
        <v>1</v>
      </c>
      <c r="R2048" t="s">
        <v>8295</v>
      </c>
      <c r="S2048" s="4">
        <f t="shared" si="155"/>
        <v>121.1</v>
      </c>
      <c r="U2048" t="str">
        <f t="shared" si="158"/>
        <v>technology</v>
      </c>
      <c r="V2048" t="str">
        <f t="shared" si="159"/>
        <v>hardware</v>
      </c>
    </row>
    <row r="2049" spans="1:22" ht="60" x14ac:dyDescent="0.25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v>42111</v>
      </c>
      <c r="K2049">
        <v>1426714870</v>
      </c>
      <c r="L2049">
        <f t="shared" si="156"/>
        <v>2015</v>
      </c>
      <c r="M2049" t="str">
        <f t="shared" si="157"/>
        <v>Mar</v>
      </c>
      <c r="N2049" s="13">
        <v>42081.903587962966</v>
      </c>
      <c r="O2049" t="b">
        <v>0</v>
      </c>
      <c r="P2049">
        <v>443</v>
      </c>
      <c r="Q2049" t="b">
        <v>1</v>
      </c>
      <c r="R2049" t="s">
        <v>8295</v>
      </c>
      <c r="S2049" s="4">
        <f t="shared" si="155"/>
        <v>102.99897959183673</v>
      </c>
      <c r="U2049" t="str">
        <f t="shared" si="158"/>
        <v>technology</v>
      </c>
      <c r="V2049" t="str">
        <f t="shared" si="159"/>
        <v>hardware</v>
      </c>
    </row>
    <row r="2050" spans="1:22" ht="60" x14ac:dyDescent="0.25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v>41417.651516203703</v>
      </c>
      <c r="K2050">
        <v>1366731491</v>
      </c>
      <c r="L2050">
        <f t="shared" si="156"/>
        <v>2013</v>
      </c>
      <c r="M2050" t="str">
        <f t="shared" si="157"/>
        <v>Apr</v>
      </c>
      <c r="N2050" s="13">
        <v>41387.651516203703</v>
      </c>
      <c r="O2050" t="b">
        <v>0</v>
      </c>
      <c r="P2050">
        <v>1373</v>
      </c>
      <c r="Q2050" t="b">
        <v>1</v>
      </c>
      <c r="R2050" t="s">
        <v>8295</v>
      </c>
      <c r="S2050" s="4">
        <f t="shared" ref="S2050:S2113" si="160">E2050*100/D2050</f>
        <v>148.33229411764705</v>
      </c>
      <c r="U2050" t="str">
        <f t="shared" si="158"/>
        <v>technology</v>
      </c>
      <c r="V2050" t="str">
        <f t="shared" si="159"/>
        <v>hardware</v>
      </c>
    </row>
    <row r="2051" spans="1:22" x14ac:dyDescent="0.25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v>41610.957638888889</v>
      </c>
      <c r="K2051">
        <v>1382963963</v>
      </c>
      <c r="L2051">
        <f t="shared" ref="L2051:L2114" si="161">YEAR(N2051)</f>
        <v>2013</v>
      </c>
      <c r="M2051" t="str">
        <f t="shared" ref="M2051:M2114" si="162">TEXT(N2051, "MMM")</f>
        <v>Oct</v>
      </c>
      <c r="N2051" s="13">
        <v>41575.527349537035</v>
      </c>
      <c r="O2051" t="b">
        <v>0</v>
      </c>
      <c r="P2051">
        <v>742</v>
      </c>
      <c r="Q2051" t="b">
        <v>1</v>
      </c>
      <c r="R2051" t="s">
        <v>8295</v>
      </c>
      <c r="S2051" s="4">
        <f t="shared" si="160"/>
        <v>120.19070000000001</v>
      </c>
      <c r="U2051" t="str">
        <f t="shared" ref="U2051:U2114" si="163">LEFT(R2051, SEARCH("/",R2051,1)-1)</f>
        <v>technology</v>
      </c>
      <c r="V2051" t="str">
        <f t="shared" ref="V2051:V2114" si="164">RIGHT(R2051,LEN(R2051)-SEARCH("/",R2051,SEARCH("/",R2051,1)))</f>
        <v>hardware</v>
      </c>
    </row>
    <row r="2052" spans="1:22" ht="60" x14ac:dyDescent="0.25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v>42155.071504629625</v>
      </c>
      <c r="K2052">
        <v>1429580578</v>
      </c>
      <c r="L2052">
        <f t="shared" si="161"/>
        <v>2015</v>
      </c>
      <c r="M2052" t="str">
        <f t="shared" si="162"/>
        <v>Apr</v>
      </c>
      <c r="N2052" s="13">
        <v>42115.071504629625</v>
      </c>
      <c r="O2052" t="b">
        <v>0</v>
      </c>
      <c r="P2052">
        <v>170</v>
      </c>
      <c r="Q2052" t="b">
        <v>1</v>
      </c>
      <c r="R2052" t="s">
        <v>8295</v>
      </c>
      <c r="S2052" s="4">
        <f t="shared" si="160"/>
        <v>473.27</v>
      </c>
      <c r="U2052" t="str">
        <f t="shared" si="163"/>
        <v>technology</v>
      </c>
      <c r="V2052" t="str">
        <f t="shared" si="164"/>
        <v>hardware</v>
      </c>
    </row>
    <row r="2053" spans="1:22" ht="60" x14ac:dyDescent="0.25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v>41634.022418981483</v>
      </c>
      <c r="K2053">
        <v>1385425937</v>
      </c>
      <c r="L2053">
        <f t="shared" si="161"/>
        <v>2013</v>
      </c>
      <c r="M2053" t="str">
        <f t="shared" si="162"/>
        <v>Nov</v>
      </c>
      <c r="N2053" s="13">
        <v>41604.022418981483</v>
      </c>
      <c r="O2053" t="b">
        <v>0</v>
      </c>
      <c r="P2053">
        <v>242</v>
      </c>
      <c r="Q2053" t="b">
        <v>1</v>
      </c>
      <c r="R2053" t="s">
        <v>8295</v>
      </c>
      <c r="S2053" s="4">
        <f t="shared" si="160"/>
        <v>130.36250000000001</v>
      </c>
      <c r="U2053" t="str">
        <f t="shared" si="163"/>
        <v>technology</v>
      </c>
      <c r="V2053" t="str">
        <f t="shared" si="164"/>
        <v>hardware</v>
      </c>
    </row>
    <row r="2054" spans="1:22" ht="60" x14ac:dyDescent="0.25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v>42420.08394675926</v>
      </c>
      <c r="K2054">
        <v>1452045653</v>
      </c>
      <c r="L2054">
        <f t="shared" si="161"/>
        <v>2016</v>
      </c>
      <c r="M2054" t="str">
        <f t="shared" si="162"/>
        <v>Jan</v>
      </c>
      <c r="N2054" s="13">
        <v>42375.08394675926</v>
      </c>
      <c r="O2054" t="b">
        <v>0</v>
      </c>
      <c r="P2054">
        <v>541</v>
      </c>
      <c r="Q2054" t="b">
        <v>1</v>
      </c>
      <c r="R2054" t="s">
        <v>8295</v>
      </c>
      <c r="S2054" s="4">
        <f t="shared" si="160"/>
        <v>353.048</v>
      </c>
      <c r="U2054" t="str">
        <f t="shared" si="163"/>
        <v>technology</v>
      </c>
      <c r="V2054" t="str">
        <f t="shared" si="164"/>
        <v>hardware</v>
      </c>
    </row>
    <row r="2055" spans="1:22" ht="60" x14ac:dyDescent="0.25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v>42333.659155092595</v>
      </c>
      <c r="K2055">
        <v>1445870951</v>
      </c>
      <c r="L2055">
        <f t="shared" si="161"/>
        <v>2015</v>
      </c>
      <c r="M2055" t="str">
        <f t="shared" si="162"/>
        <v>Oct</v>
      </c>
      <c r="N2055" s="13">
        <v>42303.617488425924</v>
      </c>
      <c r="O2055" t="b">
        <v>0</v>
      </c>
      <c r="P2055">
        <v>121</v>
      </c>
      <c r="Q2055" t="b">
        <v>1</v>
      </c>
      <c r="R2055" t="s">
        <v>8295</v>
      </c>
      <c r="S2055" s="4">
        <f t="shared" si="160"/>
        <v>101.02</v>
      </c>
      <c r="U2055" t="str">
        <f t="shared" si="163"/>
        <v>technology</v>
      </c>
      <c r="V2055" t="str">
        <f t="shared" si="164"/>
        <v>hardware</v>
      </c>
    </row>
    <row r="2056" spans="1:22" ht="60" x14ac:dyDescent="0.25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v>41761.520949074074</v>
      </c>
      <c r="K2056">
        <v>1396441810</v>
      </c>
      <c r="L2056">
        <f t="shared" si="161"/>
        <v>2014</v>
      </c>
      <c r="M2056" t="str">
        <f t="shared" si="162"/>
        <v>Apr</v>
      </c>
      <c r="N2056" s="13">
        <v>41731.520949074074</v>
      </c>
      <c r="O2056" t="b">
        <v>0</v>
      </c>
      <c r="P2056">
        <v>621</v>
      </c>
      <c r="Q2056" t="b">
        <v>1</v>
      </c>
      <c r="R2056" t="s">
        <v>8295</v>
      </c>
      <c r="S2056" s="4">
        <f t="shared" si="160"/>
        <v>113.59142857142857</v>
      </c>
      <c r="U2056" t="str">
        <f t="shared" si="163"/>
        <v>technology</v>
      </c>
      <c r="V2056" t="str">
        <f t="shared" si="164"/>
        <v>hardware</v>
      </c>
    </row>
    <row r="2057" spans="1:22" ht="60" x14ac:dyDescent="0.25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v>41976.166666666672</v>
      </c>
      <c r="K2057">
        <v>1415031043</v>
      </c>
      <c r="L2057">
        <f t="shared" si="161"/>
        <v>2014</v>
      </c>
      <c r="M2057" t="str">
        <f t="shared" si="162"/>
        <v>Nov</v>
      </c>
      <c r="N2057" s="13">
        <v>41946.674108796295</v>
      </c>
      <c r="O2057" t="b">
        <v>0</v>
      </c>
      <c r="P2057">
        <v>101</v>
      </c>
      <c r="Q2057" t="b">
        <v>1</v>
      </c>
      <c r="R2057" t="s">
        <v>8295</v>
      </c>
      <c r="S2057" s="4">
        <f t="shared" si="160"/>
        <v>167.41666666666666</v>
      </c>
      <c r="U2057" t="str">
        <f t="shared" si="163"/>
        <v>technology</v>
      </c>
      <c r="V2057" t="str">
        <f t="shared" si="164"/>
        <v>hardware</v>
      </c>
    </row>
    <row r="2058" spans="1:22" ht="45" x14ac:dyDescent="0.25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v>41381.76090277778</v>
      </c>
      <c r="K2058">
        <v>1363630542</v>
      </c>
      <c r="L2058">
        <f t="shared" si="161"/>
        <v>2013</v>
      </c>
      <c r="M2058" t="str">
        <f t="shared" si="162"/>
        <v>Mar</v>
      </c>
      <c r="N2058" s="13">
        <v>41351.76090277778</v>
      </c>
      <c r="O2058" t="b">
        <v>0</v>
      </c>
      <c r="P2058">
        <v>554</v>
      </c>
      <c r="Q2058" t="b">
        <v>1</v>
      </c>
      <c r="R2058" t="s">
        <v>8295</v>
      </c>
      <c r="S2058" s="4">
        <f t="shared" si="160"/>
        <v>153.452</v>
      </c>
      <c r="U2058" t="str">
        <f t="shared" si="163"/>
        <v>technology</v>
      </c>
      <c r="V2058" t="str">
        <f t="shared" si="164"/>
        <v>hardware</v>
      </c>
    </row>
    <row r="2059" spans="1:22" ht="60" x14ac:dyDescent="0.25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v>42426.494583333333</v>
      </c>
      <c r="K2059">
        <v>1453895532</v>
      </c>
      <c r="L2059">
        <f t="shared" si="161"/>
        <v>2016</v>
      </c>
      <c r="M2059" t="str">
        <f t="shared" si="162"/>
        <v>Jan</v>
      </c>
      <c r="N2059" s="13">
        <v>42396.494583333333</v>
      </c>
      <c r="O2059" t="b">
        <v>0</v>
      </c>
      <c r="P2059">
        <v>666</v>
      </c>
      <c r="Q2059" t="b">
        <v>1</v>
      </c>
      <c r="R2059" t="s">
        <v>8295</v>
      </c>
      <c r="S2059" s="4">
        <f t="shared" si="160"/>
        <v>202.23220000000001</v>
      </c>
      <c r="U2059" t="str">
        <f t="shared" si="163"/>
        <v>technology</v>
      </c>
      <c r="V2059" t="str">
        <f t="shared" si="164"/>
        <v>hardware</v>
      </c>
    </row>
    <row r="2060" spans="1:22" ht="30" x14ac:dyDescent="0.25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v>42065.833333333328</v>
      </c>
      <c r="K2060">
        <v>1421916830</v>
      </c>
      <c r="L2060">
        <f t="shared" si="161"/>
        <v>2015</v>
      </c>
      <c r="M2060" t="str">
        <f t="shared" si="162"/>
        <v>Jan</v>
      </c>
      <c r="N2060" s="13">
        <v>42026.370717592596</v>
      </c>
      <c r="O2060" t="b">
        <v>0</v>
      </c>
      <c r="P2060">
        <v>410</v>
      </c>
      <c r="Q2060" t="b">
        <v>1</v>
      </c>
      <c r="R2060" t="s">
        <v>8295</v>
      </c>
      <c r="S2060" s="4">
        <f t="shared" si="160"/>
        <v>168.28125</v>
      </c>
      <c r="U2060" t="str">
        <f t="shared" si="163"/>
        <v>technology</v>
      </c>
      <c r="V2060" t="str">
        <f t="shared" si="164"/>
        <v>hardware</v>
      </c>
    </row>
    <row r="2061" spans="1:22" ht="60" x14ac:dyDescent="0.25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v>42400.915972222225</v>
      </c>
      <c r="K2061">
        <v>1450880854</v>
      </c>
      <c r="L2061">
        <f t="shared" si="161"/>
        <v>2015</v>
      </c>
      <c r="M2061" t="str">
        <f t="shared" si="162"/>
        <v>Dec</v>
      </c>
      <c r="N2061" s="13">
        <v>42361.602476851855</v>
      </c>
      <c r="O2061" t="b">
        <v>0</v>
      </c>
      <c r="P2061">
        <v>375</v>
      </c>
      <c r="Q2061" t="b">
        <v>1</v>
      </c>
      <c r="R2061" t="s">
        <v>8295</v>
      </c>
      <c r="S2061" s="4">
        <f t="shared" si="160"/>
        <v>143.45666666666668</v>
      </c>
      <c r="U2061" t="str">
        <f t="shared" si="163"/>
        <v>technology</v>
      </c>
      <c r="V2061" t="str">
        <f t="shared" si="164"/>
        <v>hardware</v>
      </c>
    </row>
    <row r="2062" spans="1:22" ht="60" x14ac:dyDescent="0.25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v>41843.642939814818</v>
      </c>
      <c r="K2062">
        <v>1400945150</v>
      </c>
      <c r="L2062">
        <f t="shared" si="161"/>
        <v>2014</v>
      </c>
      <c r="M2062" t="str">
        <f t="shared" si="162"/>
        <v>May</v>
      </c>
      <c r="N2062" s="13">
        <v>41783.642939814818</v>
      </c>
      <c r="O2062" t="b">
        <v>0</v>
      </c>
      <c r="P2062">
        <v>1364</v>
      </c>
      <c r="Q2062" t="b">
        <v>1</v>
      </c>
      <c r="R2062" t="s">
        <v>8295</v>
      </c>
      <c r="S2062" s="4">
        <f t="shared" si="160"/>
        <v>196.4</v>
      </c>
      <c r="U2062" t="str">
        <f t="shared" si="163"/>
        <v>technology</v>
      </c>
      <c r="V2062" t="str">
        <f t="shared" si="164"/>
        <v>hardware</v>
      </c>
    </row>
    <row r="2063" spans="1:22" ht="60" x14ac:dyDescent="0.25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v>42735.764513888891</v>
      </c>
      <c r="K2063">
        <v>1480616454</v>
      </c>
      <c r="L2063">
        <f t="shared" si="161"/>
        <v>2016</v>
      </c>
      <c r="M2063" t="str">
        <f t="shared" si="162"/>
        <v>Dec</v>
      </c>
      <c r="N2063" s="13">
        <v>42705.764513888891</v>
      </c>
      <c r="O2063" t="b">
        <v>0</v>
      </c>
      <c r="P2063">
        <v>35</v>
      </c>
      <c r="Q2063" t="b">
        <v>1</v>
      </c>
      <c r="R2063" t="s">
        <v>8295</v>
      </c>
      <c r="S2063" s="4">
        <f t="shared" si="160"/>
        <v>107.92</v>
      </c>
      <c r="U2063" t="str">
        <f t="shared" si="163"/>
        <v>technology</v>
      </c>
      <c r="V2063" t="str">
        <f t="shared" si="164"/>
        <v>hardware</v>
      </c>
    </row>
    <row r="2064" spans="1:22" ht="60" x14ac:dyDescent="0.25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v>42453.341412037036</v>
      </c>
      <c r="K2064">
        <v>1456218698</v>
      </c>
      <c r="L2064">
        <f t="shared" si="161"/>
        <v>2016</v>
      </c>
      <c r="M2064" t="str">
        <f t="shared" si="162"/>
        <v>Feb</v>
      </c>
      <c r="N2064" s="13">
        <v>42423.3830787037</v>
      </c>
      <c r="O2064" t="b">
        <v>0</v>
      </c>
      <c r="P2064">
        <v>203</v>
      </c>
      <c r="Q2064" t="b">
        <v>1</v>
      </c>
      <c r="R2064" t="s">
        <v>8295</v>
      </c>
      <c r="S2064" s="4">
        <f t="shared" si="160"/>
        <v>114.977</v>
      </c>
      <c r="U2064" t="str">
        <f t="shared" si="163"/>
        <v>technology</v>
      </c>
      <c r="V2064" t="str">
        <f t="shared" si="164"/>
        <v>hardware</v>
      </c>
    </row>
    <row r="2065" spans="1:22" ht="45" x14ac:dyDescent="0.25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v>42505.73265046296</v>
      </c>
      <c r="K2065">
        <v>1460482501</v>
      </c>
      <c r="L2065">
        <f t="shared" si="161"/>
        <v>2016</v>
      </c>
      <c r="M2065" t="str">
        <f t="shared" si="162"/>
        <v>Apr</v>
      </c>
      <c r="N2065" s="13">
        <v>42472.73265046296</v>
      </c>
      <c r="O2065" t="b">
        <v>0</v>
      </c>
      <c r="P2065">
        <v>49</v>
      </c>
      <c r="Q2065" t="b">
        <v>1</v>
      </c>
      <c r="R2065" t="s">
        <v>8295</v>
      </c>
      <c r="S2065" s="4">
        <f t="shared" si="160"/>
        <v>148.05000000000001</v>
      </c>
      <c r="U2065" t="str">
        <f t="shared" si="163"/>
        <v>technology</v>
      </c>
      <c r="V2065" t="str">
        <f t="shared" si="164"/>
        <v>hardware</v>
      </c>
    </row>
    <row r="2066" spans="1:22" ht="60" x14ac:dyDescent="0.25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v>41425.5</v>
      </c>
      <c r="K2066">
        <v>1366879523</v>
      </c>
      <c r="L2066">
        <f t="shared" si="161"/>
        <v>2013</v>
      </c>
      <c r="M2066" t="str">
        <f t="shared" si="162"/>
        <v>Apr</v>
      </c>
      <c r="N2066" s="13">
        <v>41389.364849537036</v>
      </c>
      <c r="O2066" t="b">
        <v>0</v>
      </c>
      <c r="P2066">
        <v>5812</v>
      </c>
      <c r="Q2066" t="b">
        <v>1</v>
      </c>
      <c r="R2066" t="s">
        <v>8295</v>
      </c>
      <c r="S2066" s="4">
        <f t="shared" si="160"/>
        <v>191.16676082790633</v>
      </c>
      <c r="U2066" t="str">
        <f t="shared" si="163"/>
        <v>technology</v>
      </c>
      <c r="V2066" t="str">
        <f t="shared" si="164"/>
        <v>hardware</v>
      </c>
    </row>
    <row r="2067" spans="1:22" ht="60" x14ac:dyDescent="0.25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v>41633.333668981482</v>
      </c>
      <c r="K2067">
        <v>1385366429</v>
      </c>
      <c r="L2067">
        <f t="shared" si="161"/>
        <v>2013</v>
      </c>
      <c r="M2067" t="str">
        <f t="shared" si="162"/>
        <v>Nov</v>
      </c>
      <c r="N2067" s="13">
        <v>41603.333668981482</v>
      </c>
      <c r="O2067" t="b">
        <v>0</v>
      </c>
      <c r="P2067">
        <v>1556</v>
      </c>
      <c r="Q2067" t="b">
        <v>1</v>
      </c>
      <c r="R2067" t="s">
        <v>8295</v>
      </c>
      <c r="S2067" s="4">
        <f t="shared" si="160"/>
        <v>199.215125</v>
      </c>
      <c r="U2067" t="str">
        <f t="shared" si="163"/>
        <v>technology</v>
      </c>
      <c r="V2067" t="str">
        <f t="shared" si="164"/>
        <v>hardware</v>
      </c>
    </row>
    <row r="2068" spans="1:22" ht="45" x14ac:dyDescent="0.25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v>41874.771793981483</v>
      </c>
      <c r="K2068">
        <v>1406226683</v>
      </c>
      <c r="L2068">
        <f t="shared" si="161"/>
        <v>2014</v>
      </c>
      <c r="M2068" t="str">
        <f t="shared" si="162"/>
        <v>Jul</v>
      </c>
      <c r="N2068" s="13">
        <v>41844.771793981483</v>
      </c>
      <c r="O2068" t="b">
        <v>0</v>
      </c>
      <c r="P2068">
        <v>65</v>
      </c>
      <c r="Q2068" t="b">
        <v>1</v>
      </c>
      <c r="R2068" t="s">
        <v>8295</v>
      </c>
      <c r="S2068" s="4">
        <f t="shared" si="160"/>
        <v>218.6</v>
      </c>
      <c r="U2068" t="str">
        <f t="shared" si="163"/>
        <v>technology</v>
      </c>
      <c r="V2068" t="str">
        <f t="shared" si="164"/>
        <v>hardware</v>
      </c>
    </row>
    <row r="2069" spans="1:22" ht="45" x14ac:dyDescent="0.25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v>42148.853888888887</v>
      </c>
      <c r="K2069">
        <v>1429648176</v>
      </c>
      <c r="L2069">
        <f t="shared" si="161"/>
        <v>2015</v>
      </c>
      <c r="M2069" t="str">
        <f t="shared" si="162"/>
        <v>Apr</v>
      </c>
      <c r="N2069" s="13">
        <v>42115.853888888887</v>
      </c>
      <c r="O2069" t="b">
        <v>0</v>
      </c>
      <c r="P2069">
        <v>10</v>
      </c>
      <c r="Q2069" t="b">
        <v>1</v>
      </c>
      <c r="R2069" t="s">
        <v>8295</v>
      </c>
      <c r="S2069" s="4">
        <f t="shared" si="160"/>
        <v>126.86868686868686</v>
      </c>
      <c r="U2069" t="str">
        <f t="shared" si="163"/>
        <v>technology</v>
      </c>
      <c r="V2069" t="str">
        <f t="shared" si="164"/>
        <v>hardware</v>
      </c>
    </row>
    <row r="2070" spans="1:22" ht="60" x14ac:dyDescent="0.25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v>42663.841608796298</v>
      </c>
      <c r="K2070">
        <v>1474402315</v>
      </c>
      <c r="L2070">
        <f t="shared" si="161"/>
        <v>2016</v>
      </c>
      <c r="M2070" t="str">
        <f t="shared" si="162"/>
        <v>Sep</v>
      </c>
      <c r="N2070" s="13">
        <v>42633.841608796298</v>
      </c>
      <c r="O2070" t="b">
        <v>0</v>
      </c>
      <c r="P2070">
        <v>76</v>
      </c>
      <c r="Q2070" t="b">
        <v>1</v>
      </c>
      <c r="R2070" t="s">
        <v>8295</v>
      </c>
      <c r="S2070" s="4">
        <f t="shared" si="160"/>
        <v>105.22387999999999</v>
      </c>
      <c r="U2070" t="str">
        <f t="shared" si="163"/>
        <v>technology</v>
      </c>
      <c r="V2070" t="str">
        <f t="shared" si="164"/>
        <v>hardware</v>
      </c>
    </row>
    <row r="2071" spans="1:22" ht="60" x14ac:dyDescent="0.25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v>42371.972118055557</v>
      </c>
      <c r="K2071">
        <v>1449098391</v>
      </c>
      <c r="L2071">
        <f t="shared" si="161"/>
        <v>2015</v>
      </c>
      <c r="M2071" t="str">
        <f t="shared" si="162"/>
        <v>Dec</v>
      </c>
      <c r="N2071" s="13">
        <v>42340.972118055557</v>
      </c>
      <c r="O2071" t="b">
        <v>0</v>
      </c>
      <c r="P2071">
        <v>263</v>
      </c>
      <c r="Q2071" t="b">
        <v>1</v>
      </c>
      <c r="R2071" t="s">
        <v>8295</v>
      </c>
      <c r="S2071" s="4">
        <f t="shared" si="160"/>
        <v>128.40665999999999</v>
      </c>
      <c r="U2071" t="str">
        <f t="shared" si="163"/>
        <v>technology</v>
      </c>
      <c r="V2071" t="str">
        <f t="shared" si="164"/>
        <v>hardware</v>
      </c>
    </row>
    <row r="2072" spans="1:22" ht="60" x14ac:dyDescent="0.25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v>42549.6565162037</v>
      </c>
      <c r="K2072">
        <v>1464536723</v>
      </c>
      <c r="L2072">
        <f t="shared" si="161"/>
        <v>2016</v>
      </c>
      <c r="M2072" t="str">
        <f t="shared" si="162"/>
        <v>May</v>
      </c>
      <c r="N2072" s="13">
        <v>42519.6565162037</v>
      </c>
      <c r="O2072" t="b">
        <v>0</v>
      </c>
      <c r="P2072">
        <v>1530</v>
      </c>
      <c r="Q2072" t="b">
        <v>1</v>
      </c>
      <c r="R2072" t="s">
        <v>8295</v>
      </c>
      <c r="S2072" s="4">
        <f t="shared" si="160"/>
        <v>317.3272</v>
      </c>
      <c r="U2072" t="str">
        <f t="shared" si="163"/>
        <v>technology</v>
      </c>
      <c r="V2072" t="str">
        <f t="shared" si="164"/>
        <v>hardware</v>
      </c>
    </row>
    <row r="2073" spans="1:22" ht="60" x14ac:dyDescent="0.25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v>42645.278749999998</v>
      </c>
      <c r="K2073">
        <v>1471502484</v>
      </c>
      <c r="L2073">
        <f t="shared" si="161"/>
        <v>2016</v>
      </c>
      <c r="M2073" t="str">
        <f t="shared" si="162"/>
        <v>Aug</v>
      </c>
      <c r="N2073" s="13">
        <v>42600.278749999998</v>
      </c>
      <c r="O2073" t="b">
        <v>0</v>
      </c>
      <c r="P2073">
        <v>278</v>
      </c>
      <c r="Q2073" t="b">
        <v>1</v>
      </c>
      <c r="R2073" t="s">
        <v>8295</v>
      </c>
      <c r="S2073" s="4">
        <f t="shared" si="160"/>
        <v>280.73</v>
      </c>
      <c r="U2073" t="str">
        <f t="shared" si="163"/>
        <v>technology</v>
      </c>
      <c r="V2073" t="str">
        <f t="shared" si="164"/>
        <v>hardware</v>
      </c>
    </row>
    <row r="2074" spans="1:22" ht="60" x14ac:dyDescent="0.25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v>42497.581388888888</v>
      </c>
      <c r="K2074">
        <v>1460037432</v>
      </c>
      <c r="L2074">
        <f t="shared" si="161"/>
        <v>2016</v>
      </c>
      <c r="M2074" t="str">
        <f t="shared" si="162"/>
        <v>Apr</v>
      </c>
      <c r="N2074" s="13">
        <v>42467.581388888888</v>
      </c>
      <c r="O2074" t="b">
        <v>0</v>
      </c>
      <c r="P2074">
        <v>350</v>
      </c>
      <c r="Q2074" t="b">
        <v>1</v>
      </c>
      <c r="R2074" t="s">
        <v>8295</v>
      </c>
      <c r="S2074" s="4">
        <f t="shared" si="160"/>
        <v>110.73146853146854</v>
      </c>
      <c r="U2074" t="str">
        <f t="shared" si="163"/>
        <v>technology</v>
      </c>
      <c r="V2074" t="str">
        <f t="shared" si="164"/>
        <v>hardware</v>
      </c>
    </row>
    <row r="2075" spans="1:22" ht="60" x14ac:dyDescent="0.25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v>42132.668032407411</v>
      </c>
      <c r="K2075">
        <v>1427212918</v>
      </c>
      <c r="L2075">
        <f t="shared" si="161"/>
        <v>2015</v>
      </c>
      <c r="M2075" t="str">
        <f t="shared" si="162"/>
        <v>Mar</v>
      </c>
      <c r="N2075" s="13">
        <v>42087.668032407411</v>
      </c>
      <c r="O2075" t="b">
        <v>0</v>
      </c>
      <c r="P2075">
        <v>470</v>
      </c>
      <c r="Q2075" t="b">
        <v>1</v>
      </c>
      <c r="R2075" t="s">
        <v>8295</v>
      </c>
      <c r="S2075" s="4">
        <f t="shared" si="160"/>
        <v>152.60429999999999</v>
      </c>
      <c r="U2075" t="str">
        <f t="shared" si="163"/>
        <v>technology</v>
      </c>
      <c r="V2075" t="str">
        <f t="shared" si="164"/>
        <v>hardware</v>
      </c>
    </row>
    <row r="2076" spans="1:22" ht="30" x14ac:dyDescent="0.25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v>42496.826180555552</v>
      </c>
      <c r="K2076">
        <v>1459972182</v>
      </c>
      <c r="L2076">
        <f t="shared" si="161"/>
        <v>2016</v>
      </c>
      <c r="M2076" t="str">
        <f t="shared" si="162"/>
        <v>Apr</v>
      </c>
      <c r="N2076" s="13">
        <v>42466.826180555552</v>
      </c>
      <c r="O2076" t="b">
        <v>0</v>
      </c>
      <c r="P2076">
        <v>3</v>
      </c>
      <c r="Q2076" t="b">
        <v>1</v>
      </c>
      <c r="R2076" t="s">
        <v>8295</v>
      </c>
      <c r="S2076" s="4">
        <f t="shared" si="160"/>
        <v>102.5</v>
      </c>
      <c r="U2076" t="str">
        <f t="shared" si="163"/>
        <v>technology</v>
      </c>
      <c r="V2076" t="str">
        <f t="shared" si="164"/>
        <v>hardware</v>
      </c>
    </row>
    <row r="2077" spans="1:22" ht="45" x14ac:dyDescent="0.25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v>41480.681574074071</v>
      </c>
      <c r="K2077">
        <v>1372177288</v>
      </c>
      <c r="L2077">
        <f t="shared" si="161"/>
        <v>2013</v>
      </c>
      <c r="M2077" t="str">
        <f t="shared" si="162"/>
        <v>Jun</v>
      </c>
      <c r="N2077" s="13">
        <v>41450.681574074071</v>
      </c>
      <c r="O2077" t="b">
        <v>0</v>
      </c>
      <c r="P2077">
        <v>8200</v>
      </c>
      <c r="Q2077" t="b">
        <v>1</v>
      </c>
      <c r="R2077" t="s">
        <v>8295</v>
      </c>
      <c r="S2077" s="4">
        <f t="shared" si="160"/>
        <v>1678.3738373837384</v>
      </c>
      <c r="U2077" t="str">
        <f t="shared" si="163"/>
        <v>technology</v>
      </c>
      <c r="V2077" t="str">
        <f t="shared" si="164"/>
        <v>hardware</v>
      </c>
    </row>
    <row r="2078" spans="1:22" ht="30" x14ac:dyDescent="0.25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v>41843.880659722221</v>
      </c>
      <c r="K2078">
        <v>1402693689</v>
      </c>
      <c r="L2078">
        <f t="shared" si="161"/>
        <v>2014</v>
      </c>
      <c r="M2078" t="str">
        <f t="shared" si="162"/>
        <v>Jun</v>
      </c>
      <c r="N2078" s="13">
        <v>41803.880659722221</v>
      </c>
      <c r="O2078" t="b">
        <v>0</v>
      </c>
      <c r="P2078">
        <v>8359</v>
      </c>
      <c r="Q2078" t="b">
        <v>1</v>
      </c>
      <c r="R2078" t="s">
        <v>8295</v>
      </c>
      <c r="S2078" s="4">
        <f t="shared" si="160"/>
        <v>543.349156424581</v>
      </c>
      <c r="U2078" t="str">
        <f t="shared" si="163"/>
        <v>technology</v>
      </c>
      <c r="V2078" t="str">
        <f t="shared" si="164"/>
        <v>hardware</v>
      </c>
    </row>
    <row r="2079" spans="1:22" ht="45" x14ac:dyDescent="0.25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v>42160.875</v>
      </c>
      <c r="K2079">
        <v>1428541276</v>
      </c>
      <c r="L2079">
        <f t="shared" si="161"/>
        <v>2015</v>
      </c>
      <c r="M2079" t="str">
        <f t="shared" si="162"/>
        <v>Apr</v>
      </c>
      <c r="N2079" s="13">
        <v>42103.042546296296</v>
      </c>
      <c r="O2079" t="b">
        <v>0</v>
      </c>
      <c r="P2079">
        <v>188</v>
      </c>
      <c r="Q2079" t="b">
        <v>1</v>
      </c>
      <c r="R2079" t="s">
        <v>8295</v>
      </c>
      <c r="S2079" s="4">
        <f t="shared" si="160"/>
        <v>115.508</v>
      </c>
      <c r="U2079" t="str">
        <f t="shared" si="163"/>
        <v>technology</v>
      </c>
      <c r="V2079" t="str">
        <f t="shared" si="164"/>
        <v>hardware</v>
      </c>
    </row>
    <row r="2080" spans="1:22" ht="45" x14ac:dyDescent="0.25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v>42722.771493055552</v>
      </c>
      <c r="K2080">
        <v>1479493857</v>
      </c>
      <c r="L2080">
        <f t="shared" si="161"/>
        <v>2016</v>
      </c>
      <c r="M2080" t="str">
        <f t="shared" si="162"/>
        <v>Nov</v>
      </c>
      <c r="N2080" s="13">
        <v>42692.771493055552</v>
      </c>
      <c r="O2080" t="b">
        <v>0</v>
      </c>
      <c r="P2080">
        <v>48</v>
      </c>
      <c r="Q2080" t="b">
        <v>1</v>
      </c>
      <c r="R2080" t="s">
        <v>8295</v>
      </c>
      <c r="S2080" s="4">
        <f t="shared" si="160"/>
        <v>131.20500000000001</v>
      </c>
      <c r="U2080" t="str">
        <f t="shared" si="163"/>
        <v>technology</v>
      </c>
      <c r="V2080" t="str">
        <f t="shared" si="164"/>
        <v>hardware</v>
      </c>
    </row>
    <row r="2081" spans="1:22" ht="60" x14ac:dyDescent="0.25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v>42180.791666666672</v>
      </c>
      <c r="K2081">
        <v>1432659793</v>
      </c>
      <c r="L2081">
        <f t="shared" si="161"/>
        <v>2015</v>
      </c>
      <c r="M2081" t="str">
        <f t="shared" si="162"/>
        <v>May</v>
      </c>
      <c r="N2081" s="13">
        <v>42150.71056712963</v>
      </c>
      <c r="O2081" t="b">
        <v>0</v>
      </c>
      <c r="P2081">
        <v>607</v>
      </c>
      <c r="Q2081" t="b">
        <v>1</v>
      </c>
      <c r="R2081" t="s">
        <v>8295</v>
      </c>
      <c r="S2081" s="4">
        <f t="shared" si="160"/>
        <v>288.17</v>
      </c>
      <c r="U2081" t="str">
        <f t="shared" si="163"/>
        <v>technology</v>
      </c>
      <c r="V2081" t="str">
        <f t="shared" si="164"/>
        <v>hardware</v>
      </c>
    </row>
    <row r="2082" spans="1:22" ht="60" x14ac:dyDescent="0.25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v>42319.998842592591</v>
      </c>
      <c r="K2082">
        <v>1444690700</v>
      </c>
      <c r="L2082">
        <f t="shared" si="161"/>
        <v>2015</v>
      </c>
      <c r="M2082" t="str">
        <f t="shared" si="162"/>
        <v>Oct</v>
      </c>
      <c r="N2082" s="13">
        <v>42289.957175925927</v>
      </c>
      <c r="O2082" t="b">
        <v>0</v>
      </c>
      <c r="P2082">
        <v>50</v>
      </c>
      <c r="Q2082" t="b">
        <v>1</v>
      </c>
      <c r="R2082" t="s">
        <v>8295</v>
      </c>
      <c r="S2082" s="4">
        <f t="shared" si="160"/>
        <v>507.8</v>
      </c>
      <c r="U2082" t="str">
        <f t="shared" si="163"/>
        <v>technology</v>
      </c>
      <c r="V2082" t="str">
        <f t="shared" si="164"/>
        <v>hardware</v>
      </c>
    </row>
    <row r="2083" spans="1:22" ht="60" x14ac:dyDescent="0.25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v>41045.207638888889</v>
      </c>
      <c r="K2083">
        <v>1333597555</v>
      </c>
      <c r="L2083">
        <f t="shared" si="161"/>
        <v>2012</v>
      </c>
      <c r="M2083" t="str">
        <f t="shared" si="162"/>
        <v>Apr</v>
      </c>
      <c r="N2083" s="13">
        <v>41004.156886574077</v>
      </c>
      <c r="O2083" t="b">
        <v>0</v>
      </c>
      <c r="P2083">
        <v>55</v>
      </c>
      <c r="Q2083" t="b">
        <v>1</v>
      </c>
      <c r="R2083" t="s">
        <v>8279</v>
      </c>
      <c r="S2083" s="4">
        <f t="shared" si="160"/>
        <v>114.57142857142857</v>
      </c>
      <c r="U2083" t="str">
        <f t="shared" si="163"/>
        <v>music</v>
      </c>
      <c r="V2083" t="str">
        <f t="shared" si="164"/>
        <v>indie rock</v>
      </c>
    </row>
    <row r="2084" spans="1:22" ht="60" x14ac:dyDescent="0.25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v>40871.161990740737</v>
      </c>
      <c r="K2084">
        <v>1316919196</v>
      </c>
      <c r="L2084">
        <f t="shared" si="161"/>
        <v>2011</v>
      </c>
      <c r="M2084" t="str">
        <f t="shared" si="162"/>
        <v>Sep</v>
      </c>
      <c r="N2084" s="13">
        <v>40811.120324074072</v>
      </c>
      <c r="O2084" t="b">
        <v>0</v>
      </c>
      <c r="P2084">
        <v>38</v>
      </c>
      <c r="Q2084" t="b">
        <v>1</v>
      </c>
      <c r="R2084" t="s">
        <v>8279</v>
      </c>
      <c r="S2084" s="4">
        <f t="shared" si="160"/>
        <v>110.73333333333333</v>
      </c>
      <c r="U2084" t="str">
        <f t="shared" si="163"/>
        <v>music</v>
      </c>
      <c r="V2084" t="str">
        <f t="shared" si="164"/>
        <v>indie rock</v>
      </c>
    </row>
    <row r="2085" spans="1:22" ht="60" x14ac:dyDescent="0.25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v>41064.72216435185</v>
      </c>
      <c r="K2085">
        <v>1336238395</v>
      </c>
      <c r="L2085">
        <f t="shared" si="161"/>
        <v>2012</v>
      </c>
      <c r="M2085" t="str">
        <f t="shared" si="162"/>
        <v>May</v>
      </c>
      <c r="N2085" s="13">
        <v>41034.72216435185</v>
      </c>
      <c r="O2085" t="b">
        <v>0</v>
      </c>
      <c r="P2085">
        <v>25</v>
      </c>
      <c r="Q2085" t="b">
        <v>1</v>
      </c>
      <c r="R2085" t="s">
        <v>8279</v>
      </c>
      <c r="S2085" s="4">
        <f t="shared" si="160"/>
        <v>113.33333333333333</v>
      </c>
      <c r="U2085" t="str">
        <f t="shared" si="163"/>
        <v>music</v>
      </c>
      <c r="V2085" t="str">
        <f t="shared" si="164"/>
        <v>indie rock</v>
      </c>
    </row>
    <row r="2086" spans="1:22" ht="45" x14ac:dyDescent="0.25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v>41763.290972222225</v>
      </c>
      <c r="K2086">
        <v>1396468782</v>
      </c>
      <c r="L2086">
        <f t="shared" si="161"/>
        <v>2014</v>
      </c>
      <c r="M2086" t="str">
        <f t="shared" si="162"/>
        <v>Apr</v>
      </c>
      <c r="N2086" s="13">
        <v>41731.833124999997</v>
      </c>
      <c r="O2086" t="b">
        <v>0</v>
      </c>
      <c r="P2086">
        <v>46</v>
      </c>
      <c r="Q2086" t="b">
        <v>1</v>
      </c>
      <c r="R2086" t="s">
        <v>8279</v>
      </c>
      <c r="S2086" s="4">
        <f t="shared" si="160"/>
        <v>108.33333333333333</v>
      </c>
      <c r="U2086" t="str">
        <f t="shared" si="163"/>
        <v>music</v>
      </c>
      <c r="V2086" t="str">
        <f t="shared" si="164"/>
        <v>indie rock</v>
      </c>
    </row>
    <row r="2087" spans="1:22" ht="60" x14ac:dyDescent="0.25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v>41105.835497685184</v>
      </c>
      <c r="K2087">
        <v>1339790587</v>
      </c>
      <c r="L2087">
        <f t="shared" si="161"/>
        <v>2012</v>
      </c>
      <c r="M2087" t="str">
        <f t="shared" si="162"/>
        <v>Jun</v>
      </c>
      <c r="N2087" s="13">
        <v>41075.835497685184</v>
      </c>
      <c r="O2087" t="b">
        <v>0</v>
      </c>
      <c r="P2087">
        <v>83</v>
      </c>
      <c r="Q2087" t="b">
        <v>1</v>
      </c>
      <c r="R2087" t="s">
        <v>8279</v>
      </c>
      <c r="S2087" s="4">
        <f t="shared" si="160"/>
        <v>123.53333333333333</v>
      </c>
      <c r="U2087" t="str">
        <f t="shared" si="163"/>
        <v>music</v>
      </c>
      <c r="V2087" t="str">
        <f t="shared" si="164"/>
        <v>indie rock</v>
      </c>
    </row>
    <row r="2088" spans="1:22" ht="45" x14ac:dyDescent="0.25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v>40891.207638888889</v>
      </c>
      <c r="K2088">
        <v>1321200332</v>
      </c>
      <c r="L2088">
        <f t="shared" si="161"/>
        <v>2011</v>
      </c>
      <c r="M2088" t="str">
        <f t="shared" si="162"/>
        <v>Nov</v>
      </c>
      <c r="N2088" s="13">
        <v>40860.67050925926</v>
      </c>
      <c r="O2088" t="b">
        <v>0</v>
      </c>
      <c r="P2088">
        <v>35</v>
      </c>
      <c r="Q2088" t="b">
        <v>1</v>
      </c>
      <c r="R2088" t="s">
        <v>8279</v>
      </c>
      <c r="S2088" s="4">
        <f t="shared" si="160"/>
        <v>100.7</v>
      </c>
      <c r="U2088" t="str">
        <f t="shared" si="163"/>
        <v>music</v>
      </c>
      <c r="V2088" t="str">
        <f t="shared" si="164"/>
        <v>indie rock</v>
      </c>
    </row>
    <row r="2089" spans="1:22" ht="60" x14ac:dyDescent="0.25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v>40794.204375000001</v>
      </c>
      <c r="K2089">
        <v>1312865658</v>
      </c>
      <c r="L2089">
        <f t="shared" si="161"/>
        <v>2011</v>
      </c>
      <c r="M2089" t="str">
        <f t="shared" si="162"/>
        <v>Aug</v>
      </c>
      <c r="N2089" s="13">
        <v>40764.204375000001</v>
      </c>
      <c r="O2089" t="b">
        <v>0</v>
      </c>
      <c r="P2089">
        <v>25</v>
      </c>
      <c r="Q2089" t="b">
        <v>1</v>
      </c>
      <c r="R2089" t="s">
        <v>8279</v>
      </c>
      <c r="S2089" s="4">
        <f t="shared" si="160"/>
        <v>103.53333333333333</v>
      </c>
      <c r="U2089" t="str">
        <f t="shared" si="163"/>
        <v>music</v>
      </c>
      <c r="V2089" t="str">
        <f t="shared" si="164"/>
        <v>indie rock</v>
      </c>
    </row>
    <row r="2090" spans="1:22" ht="60" x14ac:dyDescent="0.25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v>40432.165972222225</v>
      </c>
      <c r="K2090">
        <v>1281028152</v>
      </c>
      <c r="L2090">
        <f t="shared" si="161"/>
        <v>2010</v>
      </c>
      <c r="M2090" t="str">
        <f t="shared" si="162"/>
        <v>Aug</v>
      </c>
      <c r="N2090" s="13">
        <v>40395.714722222219</v>
      </c>
      <c r="O2090" t="b">
        <v>0</v>
      </c>
      <c r="P2090">
        <v>75</v>
      </c>
      <c r="Q2090" t="b">
        <v>1</v>
      </c>
      <c r="R2090" t="s">
        <v>8279</v>
      </c>
      <c r="S2090" s="4">
        <f t="shared" si="160"/>
        <v>115.51066666666667</v>
      </c>
      <c r="U2090" t="str">
        <f t="shared" si="163"/>
        <v>music</v>
      </c>
      <c r="V2090" t="str">
        <f t="shared" si="164"/>
        <v>indie rock</v>
      </c>
    </row>
    <row r="2091" spans="1:22" ht="30" x14ac:dyDescent="0.25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v>41488.076319444444</v>
      </c>
      <c r="K2091">
        <v>1372384194</v>
      </c>
      <c r="L2091">
        <f t="shared" si="161"/>
        <v>2013</v>
      </c>
      <c r="M2091" t="str">
        <f t="shared" si="162"/>
        <v>Jun</v>
      </c>
      <c r="N2091" s="13">
        <v>41453.076319444444</v>
      </c>
      <c r="O2091" t="b">
        <v>0</v>
      </c>
      <c r="P2091">
        <v>62</v>
      </c>
      <c r="Q2091" t="b">
        <v>1</v>
      </c>
      <c r="R2091" t="s">
        <v>8279</v>
      </c>
      <c r="S2091" s="4">
        <f t="shared" si="160"/>
        <v>120.4004</v>
      </c>
      <c r="U2091" t="str">
        <f t="shared" si="163"/>
        <v>music</v>
      </c>
      <c r="V2091" t="str">
        <f t="shared" si="164"/>
        <v>indie rock</v>
      </c>
    </row>
    <row r="2092" spans="1:22" ht="60" x14ac:dyDescent="0.25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v>41329.381423611114</v>
      </c>
      <c r="K2092">
        <v>1359104955</v>
      </c>
      <c r="L2092">
        <f t="shared" si="161"/>
        <v>2013</v>
      </c>
      <c r="M2092" t="str">
        <f t="shared" si="162"/>
        <v>Jan</v>
      </c>
      <c r="N2092" s="13">
        <v>41299.381423611114</v>
      </c>
      <c r="O2092" t="b">
        <v>0</v>
      </c>
      <c r="P2092">
        <v>160</v>
      </c>
      <c r="Q2092" t="b">
        <v>1</v>
      </c>
      <c r="R2092" t="s">
        <v>8279</v>
      </c>
      <c r="S2092" s="4">
        <f t="shared" si="160"/>
        <v>115.040375</v>
      </c>
      <c r="U2092" t="str">
        <f t="shared" si="163"/>
        <v>music</v>
      </c>
      <c r="V2092" t="str">
        <f t="shared" si="164"/>
        <v>indie rock</v>
      </c>
    </row>
    <row r="2093" spans="1:22" ht="60" x14ac:dyDescent="0.25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v>40603.833333333336</v>
      </c>
      <c r="K2093">
        <v>1294818278</v>
      </c>
      <c r="L2093">
        <f t="shared" si="161"/>
        <v>2011</v>
      </c>
      <c r="M2093" t="str">
        <f t="shared" si="162"/>
        <v>Jan</v>
      </c>
      <c r="N2093" s="13">
        <v>40555.322662037033</v>
      </c>
      <c r="O2093" t="b">
        <v>0</v>
      </c>
      <c r="P2093">
        <v>246</v>
      </c>
      <c r="Q2093" t="b">
        <v>1</v>
      </c>
      <c r="R2093" t="s">
        <v>8279</v>
      </c>
      <c r="S2093" s="4">
        <f t="shared" si="160"/>
        <v>120.46777777777778</v>
      </c>
      <c r="U2093" t="str">
        <f t="shared" si="163"/>
        <v>music</v>
      </c>
      <c r="V2093" t="str">
        <f t="shared" si="164"/>
        <v>indie rock</v>
      </c>
    </row>
    <row r="2094" spans="1:22" ht="45" x14ac:dyDescent="0.25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v>40823.707546296297</v>
      </c>
      <c r="K2094">
        <v>1312822732</v>
      </c>
      <c r="L2094">
        <f t="shared" si="161"/>
        <v>2011</v>
      </c>
      <c r="M2094" t="str">
        <f t="shared" si="162"/>
        <v>Aug</v>
      </c>
      <c r="N2094" s="13">
        <v>40763.707546296297</v>
      </c>
      <c r="O2094" t="b">
        <v>0</v>
      </c>
      <c r="P2094">
        <v>55</v>
      </c>
      <c r="Q2094" t="b">
        <v>1</v>
      </c>
      <c r="R2094" t="s">
        <v>8279</v>
      </c>
      <c r="S2094" s="4">
        <f t="shared" si="160"/>
        <v>101.28333333333333</v>
      </c>
      <c r="U2094" t="str">
        <f t="shared" si="163"/>
        <v>music</v>
      </c>
      <c r="V2094" t="str">
        <f t="shared" si="164"/>
        <v>indie rock</v>
      </c>
    </row>
    <row r="2095" spans="1:22" ht="45" x14ac:dyDescent="0.25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v>41265.896203703705</v>
      </c>
      <c r="K2095">
        <v>1351024232</v>
      </c>
      <c r="L2095">
        <f t="shared" si="161"/>
        <v>2012</v>
      </c>
      <c r="M2095" t="str">
        <f t="shared" si="162"/>
        <v>Oct</v>
      </c>
      <c r="N2095" s="13">
        <v>41205.854537037041</v>
      </c>
      <c r="O2095" t="b">
        <v>0</v>
      </c>
      <c r="P2095">
        <v>23</v>
      </c>
      <c r="Q2095" t="b">
        <v>1</v>
      </c>
      <c r="R2095" t="s">
        <v>8279</v>
      </c>
      <c r="S2095" s="4">
        <f t="shared" si="160"/>
        <v>102.46666666666667</v>
      </c>
      <c r="U2095" t="str">
        <f t="shared" si="163"/>
        <v>music</v>
      </c>
      <c r="V2095" t="str">
        <f t="shared" si="164"/>
        <v>indie rock</v>
      </c>
    </row>
    <row r="2096" spans="1:22" ht="60" x14ac:dyDescent="0.25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v>40973.125</v>
      </c>
      <c r="K2096">
        <v>1327969730</v>
      </c>
      <c r="L2096">
        <f t="shared" si="161"/>
        <v>2012</v>
      </c>
      <c r="M2096" t="str">
        <f t="shared" si="162"/>
        <v>Jan</v>
      </c>
      <c r="N2096" s="13">
        <v>40939.02002314815</v>
      </c>
      <c r="O2096" t="b">
        <v>0</v>
      </c>
      <c r="P2096">
        <v>72</v>
      </c>
      <c r="Q2096" t="b">
        <v>1</v>
      </c>
      <c r="R2096" t="s">
        <v>8279</v>
      </c>
      <c r="S2096" s="4">
        <f t="shared" si="160"/>
        <v>120.54285714285714</v>
      </c>
      <c r="U2096" t="str">
        <f t="shared" si="163"/>
        <v>music</v>
      </c>
      <c r="V2096" t="str">
        <f t="shared" si="164"/>
        <v>indie rock</v>
      </c>
    </row>
    <row r="2097" spans="1:22" ht="45" x14ac:dyDescent="0.25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v>40818.733483796292</v>
      </c>
      <c r="K2097">
        <v>1312392973</v>
      </c>
      <c r="L2097">
        <f t="shared" si="161"/>
        <v>2011</v>
      </c>
      <c r="M2097" t="str">
        <f t="shared" si="162"/>
        <v>Aug</v>
      </c>
      <c r="N2097" s="13">
        <v>40758.733483796292</v>
      </c>
      <c r="O2097" t="b">
        <v>0</v>
      </c>
      <c r="P2097">
        <v>22</v>
      </c>
      <c r="Q2097" t="b">
        <v>1</v>
      </c>
      <c r="R2097" t="s">
        <v>8279</v>
      </c>
      <c r="S2097" s="4">
        <f t="shared" si="160"/>
        <v>100</v>
      </c>
      <c r="U2097" t="str">
        <f t="shared" si="163"/>
        <v>music</v>
      </c>
      <c r="V2097" t="str">
        <f t="shared" si="164"/>
        <v>indie rock</v>
      </c>
    </row>
    <row r="2098" spans="1:22" ht="45" x14ac:dyDescent="0.25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v>41208.165972222225</v>
      </c>
      <c r="K2098">
        <v>1349892735</v>
      </c>
      <c r="L2098">
        <f t="shared" si="161"/>
        <v>2012</v>
      </c>
      <c r="M2098" t="str">
        <f t="shared" si="162"/>
        <v>Oct</v>
      </c>
      <c r="N2098" s="13">
        <v>41192.758506944447</v>
      </c>
      <c r="O2098" t="b">
        <v>0</v>
      </c>
      <c r="P2098">
        <v>14</v>
      </c>
      <c r="Q2098" t="b">
        <v>1</v>
      </c>
      <c r="R2098" t="s">
        <v>8279</v>
      </c>
      <c r="S2098" s="4">
        <f t="shared" si="160"/>
        <v>101.66666666666667</v>
      </c>
      <c r="U2098" t="str">
        <f t="shared" si="163"/>
        <v>music</v>
      </c>
      <c r="V2098" t="str">
        <f t="shared" si="164"/>
        <v>indie rock</v>
      </c>
    </row>
    <row r="2099" spans="1:22" ht="60" x14ac:dyDescent="0.25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v>40878.626562500001</v>
      </c>
      <c r="K2099">
        <v>1317564135</v>
      </c>
      <c r="L2099">
        <f t="shared" si="161"/>
        <v>2011</v>
      </c>
      <c r="M2099" t="str">
        <f t="shared" si="162"/>
        <v>Oct</v>
      </c>
      <c r="N2099" s="13">
        <v>40818.58489583333</v>
      </c>
      <c r="O2099" t="b">
        <v>0</v>
      </c>
      <c r="P2099">
        <v>38</v>
      </c>
      <c r="Q2099" t="b">
        <v>1</v>
      </c>
      <c r="R2099" t="s">
        <v>8279</v>
      </c>
      <c r="S2099" s="4">
        <f t="shared" si="160"/>
        <v>100</v>
      </c>
      <c r="U2099" t="str">
        <f t="shared" si="163"/>
        <v>music</v>
      </c>
      <c r="V2099" t="str">
        <f t="shared" si="164"/>
        <v>indie rock</v>
      </c>
    </row>
    <row r="2100" spans="1:22" ht="45" x14ac:dyDescent="0.25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v>40976.11383101852</v>
      </c>
      <c r="K2100">
        <v>1328582635</v>
      </c>
      <c r="L2100">
        <f t="shared" si="161"/>
        <v>2012</v>
      </c>
      <c r="M2100" t="str">
        <f t="shared" si="162"/>
        <v>Feb</v>
      </c>
      <c r="N2100" s="13">
        <v>40946.11383101852</v>
      </c>
      <c r="O2100" t="b">
        <v>0</v>
      </c>
      <c r="P2100">
        <v>32</v>
      </c>
      <c r="Q2100" t="b">
        <v>1</v>
      </c>
      <c r="R2100" t="s">
        <v>8279</v>
      </c>
      <c r="S2100" s="4">
        <f t="shared" si="160"/>
        <v>100.33333333333333</v>
      </c>
      <c r="U2100" t="str">
        <f t="shared" si="163"/>
        <v>music</v>
      </c>
      <c r="V2100" t="str">
        <f t="shared" si="164"/>
        <v>indie rock</v>
      </c>
    </row>
    <row r="2101" spans="1:22" x14ac:dyDescent="0.25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v>42187.152777777781</v>
      </c>
      <c r="K2101">
        <v>1434650084</v>
      </c>
      <c r="L2101">
        <f t="shared" si="161"/>
        <v>2015</v>
      </c>
      <c r="M2101" t="str">
        <f t="shared" si="162"/>
        <v>Jun</v>
      </c>
      <c r="N2101" s="13">
        <v>42173.746342592596</v>
      </c>
      <c r="O2101" t="b">
        <v>0</v>
      </c>
      <c r="P2101">
        <v>63</v>
      </c>
      <c r="Q2101" t="b">
        <v>1</v>
      </c>
      <c r="R2101" t="s">
        <v>8279</v>
      </c>
      <c r="S2101" s="4">
        <f t="shared" si="160"/>
        <v>132.36666666666667</v>
      </c>
      <c r="U2101" t="str">
        <f t="shared" si="163"/>
        <v>music</v>
      </c>
      <c r="V2101" t="str">
        <f t="shared" si="164"/>
        <v>indie rock</v>
      </c>
    </row>
    <row r="2102" spans="1:22" ht="60" x14ac:dyDescent="0.25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v>41090.165972222225</v>
      </c>
      <c r="K2102">
        <v>1339704141</v>
      </c>
      <c r="L2102">
        <f t="shared" si="161"/>
        <v>2012</v>
      </c>
      <c r="M2102" t="str">
        <f t="shared" si="162"/>
        <v>Jun</v>
      </c>
      <c r="N2102" s="13">
        <v>41074.834965277776</v>
      </c>
      <c r="O2102" t="b">
        <v>0</v>
      </c>
      <c r="P2102">
        <v>27</v>
      </c>
      <c r="Q2102" t="b">
        <v>1</v>
      </c>
      <c r="R2102" t="s">
        <v>8279</v>
      </c>
      <c r="S2102" s="4">
        <f t="shared" si="160"/>
        <v>136.66666666666666</v>
      </c>
      <c r="U2102" t="str">
        <f t="shared" si="163"/>
        <v>music</v>
      </c>
      <c r="V2102" t="str">
        <f t="shared" si="164"/>
        <v>indie rock</v>
      </c>
    </row>
    <row r="2103" spans="1:22" ht="60" x14ac:dyDescent="0.25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v>40952.149467592593</v>
      </c>
      <c r="K2103">
        <v>1323920114</v>
      </c>
      <c r="L2103">
        <f t="shared" si="161"/>
        <v>2011</v>
      </c>
      <c r="M2103" t="str">
        <f t="shared" si="162"/>
        <v>Dec</v>
      </c>
      <c r="N2103" s="13">
        <v>40892.149467592593</v>
      </c>
      <c r="O2103" t="b">
        <v>0</v>
      </c>
      <c r="P2103">
        <v>44</v>
      </c>
      <c r="Q2103" t="b">
        <v>1</v>
      </c>
      <c r="R2103" t="s">
        <v>8279</v>
      </c>
      <c r="S2103" s="4">
        <f t="shared" si="160"/>
        <v>113.25</v>
      </c>
      <c r="U2103" t="str">
        <f t="shared" si="163"/>
        <v>music</v>
      </c>
      <c r="V2103" t="str">
        <f t="shared" si="164"/>
        <v>indie rock</v>
      </c>
    </row>
    <row r="2104" spans="1:22" ht="60" x14ac:dyDescent="0.25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v>40668.868611111109</v>
      </c>
      <c r="K2104">
        <v>1302036648</v>
      </c>
      <c r="L2104">
        <f t="shared" si="161"/>
        <v>2011</v>
      </c>
      <c r="M2104" t="str">
        <f t="shared" si="162"/>
        <v>Apr</v>
      </c>
      <c r="N2104" s="13">
        <v>40638.868611111109</v>
      </c>
      <c r="O2104" t="b">
        <v>0</v>
      </c>
      <c r="P2104">
        <v>38</v>
      </c>
      <c r="Q2104" t="b">
        <v>1</v>
      </c>
      <c r="R2104" t="s">
        <v>8279</v>
      </c>
      <c r="S2104" s="4">
        <f t="shared" si="160"/>
        <v>136</v>
      </c>
      <c r="U2104" t="str">
        <f t="shared" si="163"/>
        <v>music</v>
      </c>
      <c r="V2104" t="str">
        <f t="shared" si="164"/>
        <v>indie rock</v>
      </c>
    </row>
    <row r="2105" spans="1:22" ht="30" x14ac:dyDescent="0.25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v>41222.7966087963</v>
      </c>
      <c r="K2105">
        <v>1349892427</v>
      </c>
      <c r="L2105">
        <f t="shared" si="161"/>
        <v>2012</v>
      </c>
      <c r="M2105" t="str">
        <f t="shared" si="162"/>
        <v>Oct</v>
      </c>
      <c r="N2105" s="13">
        <v>41192.754942129628</v>
      </c>
      <c r="O2105" t="b">
        <v>0</v>
      </c>
      <c r="P2105">
        <v>115</v>
      </c>
      <c r="Q2105" t="b">
        <v>1</v>
      </c>
      <c r="R2105" t="s">
        <v>8279</v>
      </c>
      <c r="S2105" s="4">
        <f t="shared" si="160"/>
        <v>146.12318374694613</v>
      </c>
      <c r="U2105" t="str">
        <f t="shared" si="163"/>
        <v>music</v>
      </c>
      <c r="V2105" t="str">
        <f t="shared" si="164"/>
        <v>indie rock</v>
      </c>
    </row>
    <row r="2106" spans="1:22" ht="45" x14ac:dyDescent="0.25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v>41425</v>
      </c>
      <c r="K2106">
        <v>1367286434</v>
      </c>
      <c r="L2106">
        <f t="shared" si="161"/>
        <v>2013</v>
      </c>
      <c r="M2106" t="str">
        <f t="shared" si="162"/>
        <v>Apr</v>
      </c>
      <c r="N2106" s="13">
        <v>41394.074467592596</v>
      </c>
      <c r="O2106" t="b">
        <v>0</v>
      </c>
      <c r="P2106">
        <v>37</v>
      </c>
      <c r="Q2106" t="b">
        <v>1</v>
      </c>
      <c r="R2106" t="s">
        <v>8279</v>
      </c>
      <c r="S2106" s="4">
        <f t="shared" si="160"/>
        <v>129.5</v>
      </c>
      <c r="U2106" t="str">
        <f t="shared" si="163"/>
        <v>music</v>
      </c>
      <c r="V2106" t="str">
        <f t="shared" si="164"/>
        <v>indie rock</v>
      </c>
    </row>
    <row r="2107" spans="1:22" ht="45" x14ac:dyDescent="0.25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v>41964.166666666672</v>
      </c>
      <c r="K2107">
        <v>1415472953</v>
      </c>
      <c r="L2107">
        <f t="shared" si="161"/>
        <v>2014</v>
      </c>
      <c r="M2107" t="str">
        <f t="shared" si="162"/>
        <v>Nov</v>
      </c>
      <c r="N2107" s="13">
        <v>41951.788807870369</v>
      </c>
      <c r="O2107" t="b">
        <v>0</v>
      </c>
      <c r="P2107">
        <v>99</v>
      </c>
      <c r="Q2107" t="b">
        <v>1</v>
      </c>
      <c r="R2107" t="s">
        <v>8279</v>
      </c>
      <c r="S2107" s="4">
        <f t="shared" si="160"/>
        <v>254</v>
      </c>
      <c r="U2107" t="str">
        <f t="shared" si="163"/>
        <v>music</v>
      </c>
      <c r="V2107" t="str">
        <f t="shared" si="164"/>
        <v>indie rock</v>
      </c>
    </row>
    <row r="2108" spans="1:22" ht="60" x14ac:dyDescent="0.25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v>41300.21497685185</v>
      </c>
      <c r="K2108">
        <v>1356584974</v>
      </c>
      <c r="L2108">
        <f t="shared" si="161"/>
        <v>2012</v>
      </c>
      <c r="M2108" t="str">
        <f t="shared" si="162"/>
        <v>Dec</v>
      </c>
      <c r="N2108" s="13">
        <v>41270.21497685185</v>
      </c>
      <c r="O2108" t="b">
        <v>0</v>
      </c>
      <c r="P2108">
        <v>44</v>
      </c>
      <c r="Q2108" t="b">
        <v>1</v>
      </c>
      <c r="R2108" t="s">
        <v>8279</v>
      </c>
      <c r="S2108" s="4">
        <f t="shared" si="160"/>
        <v>107.04545454545455</v>
      </c>
      <c r="U2108" t="str">
        <f t="shared" si="163"/>
        <v>music</v>
      </c>
      <c r="V2108" t="str">
        <f t="shared" si="164"/>
        <v>indie rock</v>
      </c>
    </row>
    <row r="2109" spans="1:22" ht="45" x14ac:dyDescent="0.25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v>41955.752233796295</v>
      </c>
      <c r="K2109">
        <v>1413997393</v>
      </c>
      <c r="L2109">
        <f t="shared" si="161"/>
        <v>2014</v>
      </c>
      <c r="M2109" t="str">
        <f t="shared" si="162"/>
        <v>Oct</v>
      </c>
      <c r="N2109" s="13">
        <v>41934.71056712963</v>
      </c>
      <c r="O2109" t="b">
        <v>0</v>
      </c>
      <c r="P2109">
        <v>58</v>
      </c>
      <c r="Q2109" t="b">
        <v>1</v>
      </c>
      <c r="R2109" t="s">
        <v>8279</v>
      </c>
      <c r="S2109" s="4">
        <f t="shared" si="160"/>
        <v>107.733</v>
      </c>
      <c r="U2109" t="str">
        <f t="shared" si="163"/>
        <v>music</v>
      </c>
      <c r="V2109" t="str">
        <f t="shared" si="164"/>
        <v>indie rock</v>
      </c>
    </row>
    <row r="2110" spans="1:22" ht="60" x14ac:dyDescent="0.25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v>41162.163194444445</v>
      </c>
      <c r="K2110">
        <v>1344917580</v>
      </c>
      <c r="L2110">
        <f t="shared" si="161"/>
        <v>2012</v>
      </c>
      <c r="M2110" t="str">
        <f t="shared" si="162"/>
        <v>Aug</v>
      </c>
      <c r="N2110" s="13">
        <v>41135.175694444442</v>
      </c>
      <c r="O2110" t="b">
        <v>0</v>
      </c>
      <c r="P2110">
        <v>191</v>
      </c>
      <c r="Q2110" t="b">
        <v>1</v>
      </c>
      <c r="R2110" t="s">
        <v>8279</v>
      </c>
      <c r="S2110" s="4">
        <f t="shared" si="160"/>
        <v>107.3125</v>
      </c>
      <c r="U2110" t="str">
        <f t="shared" si="163"/>
        <v>music</v>
      </c>
      <c r="V2110" t="str">
        <f t="shared" si="164"/>
        <v>indie rock</v>
      </c>
    </row>
    <row r="2111" spans="1:22" ht="45" x14ac:dyDescent="0.25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v>42190.708530092597</v>
      </c>
      <c r="K2111">
        <v>1433523617</v>
      </c>
      <c r="L2111">
        <f t="shared" si="161"/>
        <v>2015</v>
      </c>
      <c r="M2111" t="str">
        <f t="shared" si="162"/>
        <v>Jun</v>
      </c>
      <c r="N2111" s="13">
        <v>42160.708530092597</v>
      </c>
      <c r="O2111" t="b">
        <v>0</v>
      </c>
      <c r="P2111">
        <v>40</v>
      </c>
      <c r="Q2111" t="b">
        <v>1</v>
      </c>
      <c r="R2111" t="s">
        <v>8279</v>
      </c>
      <c r="S2111" s="4">
        <f t="shared" si="160"/>
        <v>106.52500000000001</v>
      </c>
      <c r="U2111" t="str">
        <f t="shared" si="163"/>
        <v>music</v>
      </c>
      <c r="V2111" t="str">
        <f t="shared" si="164"/>
        <v>indie rock</v>
      </c>
    </row>
    <row r="2112" spans="1:22" ht="30" x14ac:dyDescent="0.25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v>41787.207638888889</v>
      </c>
      <c r="K2112">
        <v>1398873969</v>
      </c>
      <c r="L2112">
        <f t="shared" si="161"/>
        <v>2014</v>
      </c>
      <c r="M2112" t="str">
        <f t="shared" si="162"/>
        <v>Apr</v>
      </c>
      <c r="N2112" s="13">
        <v>41759.670937499999</v>
      </c>
      <c r="O2112" t="b">
        <v>0</v>
      </c>
      <c r="P2112">
        <v>38</v>
      </c>
      <c r="Q2112" t="b">
        <v>1</v>
      </c>
      <c r="R2112" t="s">
        <v>8279</v>
      </c>
      <c r="S2112" s="4">
        <f t="shared" si="160"/>
        <v>100.35</v>
      </c>
      <c r="U2112" t="str">
        <f t="shared" si="163"/>
        <v>music</v>
      </c>
      <c r="V2112" t="str">
        <f t="shared" si="164"/>
        <v>indie rock</v>
      </c>
    </row>
    <row r="2113" spans="1:22" ht="60" x14ac:dyDescent="0.25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v>40770.041666666664</v>
      </c>
      <c r="K2113">
        <v>1307594625</v>
      </c>
      <c r="L2113">
        <f t="shared" si="161"/>
        <v>2011</v>
      </c>
      <c r="M2113" t="str">
        <f t="shared" si="162"/>
        <v>Jun</v>
      </c>
      <c r="N2113" s="13">
        <v>40703.197048611109</v>
      </c>
      <c r="O2113" t="b">
        <v>0</v>
      </c>
      <c r="P2113">
        <v>39</v>
      </c>
      <c r="Q2113" t="b">
        <v>1</v>
      </c>
      <c r="R2113" t="s">
        <v>8279</v>
      </c>
      <c r="S2113" s="4">
        <f t="shared" si="160"/>
        <v>106.5</v>
      </c>
      <c r="U2113" t="str">
        <f t="shared" si="163"/>
        <v>music</v>
      </c>
      <c r="V2113" t="str">
        <f t="shared" si="164"/>
        <v>indie rock</v>
      </c>
    </row>
    <row r="2114" spans="1:22" ht="45" x14ac:dyDescent="0.25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v>41379.928159722222</v>
      </c>
      <c r="K2114">
        <v>1364854593</v>
      </c>
      <c r="L2114">
        <f t="shared" si="161"/>
        <v>2013</v>
      </c>
      <c r="M2114" t="str">
        <f t="shared" si="162"/>
        <v>Apr</v>
      </c>
      <c r="N2114" s="13">
        <v>41365.928159722222</v>
      </c>
      <c r="O2114" t="b">
        <v>0</v>
      </c>
      <c r="P2114">
        <v>11</v>
      </c>
      <c r="Q2114" t="b">
        <v>1</v>
      </c>
      <c r="R2114" t="s">
        <v>8279</v>
      </c>
      <c r="S2114" s="4">
        <f t="shared" ref="S2114:S2177" si="165">E2114*100/D2114</f>
        <v>100</v>
      </c>
      <c r="U2114" t="str">
        <f t="shared" si="163"/>
        <v>music</v>
      </c>
      <c r="V2114" t="str">
        <f t="shared" si="164"/>
        <v>indie rock</v>
      </c>
    </row>
    <row r="2115" spans="1:22" ht="30" x14ac:dyDescent="0.25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v>41905.86546296296</v>
      </c>
      <c r="K2115">
        <v>1408481176</v>
      </c>
      <c r="L2115">
        <f t="shared" ref="L2115:L2178" si="166">YEAR(N2115)</f>
        <v>2014</v>
      </c>
      <c r="M2115" t="str">
        <f t="shared" ref="M2115:M2178" si="167">TEXT(N2115, "MMM")</f>
        <v>Aug</v>
      </c>
      <c r="N2115" s="13">
        <v>41870.86546296296</v>
      </c>
      <c r="O2115" t="b">
        <v>0</v>
      </c>
      <c r="P2115">
        <v>107</v>
      </c>
      <c r="Q2115" t="b">
        <v>1</v>
      </c>
      <c r="R2115" t="s">
        <v>8279</v>
      </c>
      <c r="S2115" s="4">
        <f t="shared" si="165"/>
        <v>104.85714285714286</v>
      </c>
      <c r="U2115" t="str">
        <f t="shared" ref="U2115:U2178" si="168">LEFT(R2115, SEARCH("/",R2115,1)-1)</f>
        <v>music</v>
      </c>
      <c r="V2115" t="str">
        <f t="shared" ref="V2115:V2178" si="169">RIGHT(R2115,LEN(R2115)-SEARCH("/",R2115,SEARCH("/",R2115,1)))</f>
        <v>indie rock</v>
      </c>
    </row>
    <row r="2116" spans="1:22" ht="60" x14ac:dyDescent="0.25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v>40521.207638888889</v>
      </c>
      <c r="K2116">
        <v>1286480070</v>
      </c>
      <c r="L2116">
        <f t="shared" si="166"/>
        <v>2010</v>
      </c>
      <c r="M2116" t="str">
        <f t="shared" si="167"/>
        <v>Oct</v>
      </c>
      <c r="N2116" s="13">
        <v>40458.815625000003</v>
      </c>
      <c r="O2116" t="b">
        <v>0</v>
      </c>
      <c r="P2116">
        <v>147</v>
      </c>
      <c r="Q2116" t="b">
        <v>1</v>
      </c>
      <c r="R2116" t="s">
        <v>8279</v>
      </c>
      <c r="S2116" s="4">
        <f t="shared" si="165"/>
        <v>104.7</v>
      </c>
      <c r="U2116" t="str">
        <f t="shared" si="168"/>
        <v>music</v>
      </c>
      <c r="V2116" t="str">
        <f t="shared" si="169"/>
        <v>indie rock</v>
      </c>
    </row>
    <row r="2117" spans="1:22" ht="45" x14ac:dyDescent="0.25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v>40594.081030092595</v>
      </c>
      <c r="K2117">
        <v>1295575001</v>
      </c>
      <c r="L2117">
        <f t="shared" si="166"/>
        <v>2011</v>
      </c>
      <c r="M2117" t="str">
        <f t="shared" si="167"/>
        <v>Jan</v>
      </c>
      <c r="N2117" s="13">
        <v>40564.081030092595</v>
      </c>
      <c r="O2117" t="b">
        <v>0</v>
      </c>
      <c r="P2117">
        <v>36</v>
      </c>
      <c r="Q2117" t="b">
        <v>1</v>
      </c>
      <c r="R2117" t="s">
        <v>8279</v>
      </c>
      <c r="S2117" s="4">
        <f t="shared" si="165"/>
        <v>225.66666666666666</v>
      </c>
      <c r="U2117" t="str">
        <f t="shared" si="168"/>
        <v>music</v>
      </c>
      <c r="V2117" t="str">
        <f t="shared" si="169"/>
        <v>indie rock</v>
      </c>
    </row>
    <row r="2118" spans="1:22" ht="45" x14ac:dyDescent="0.25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v>41184.777812500004</v>
      </c>
      <c r="K2118">
        <v>1345056003</v>
      </c>
      <c r="L2118">
        <f t="shared" si="166"/>
        <v>2012</v>
      </c>
      <c r="M2118" t="str">
        <f t="shared" si="167"/>
        <v>Aug</v>
      </c>
      <c r="N2118" s="13">
        <v>41136.777812500004</v>
      </c>
      <c r="O2118" t="b">
        <v>0</v>
      </c>
      <c r="P2118">
        <v>92</v>
      </c>
      <c r="Q2118" t="b">
        <v>1</v>
      </c>
      <c r="R2118" t="s">
        <v>8279</v>
      </c>
      <c r="S2118" s="4">
        <f t="shared" si="165"/>
        <v>100.90416666666667</v>
      </c>
      <c r="U2118" t="str">
        <f t="shared" si="168"/>
        <v>music</v>
      </c>
      <c r="V2118" t="str">
        <f t="shared" si="169"/>
        <v>indie rock</v>
      </c>
    </row>
    <row r="2119" spans="1:22" ht="60" x14ac:dyDescent="0.25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v>42304.207638888889</v>
      </c>
      <c r="K2119">
        <v>1444699549</v>
      </c>
      <c r="L2119">
        <f t="shared" si="166"/>
        <v>2015</v>
      </c>
      <c r="M2119" t="str">
        <f t="shared" si="167"/>
        <v>Oct</v>
      </c>
      <c r="N2119" s="13">
        <v>42290.059594907405</v>
      </c>
      <c r="O2119" t="b">
        <v>0</v>
      </c>
      <c r="P2119">
        <v>35</v>
      </c>
      <c r="Q2119" t="b">
        <v>1</v>
      </c>
      <c r="R2119" t="s">
        <v>8279</v>
      </c>
      <c r="S2119" s="4">
        <f t="shared" si="165"/>
        <v>147.75</v>
      </c>
      <c r="U2119" t="str">
        <f t="shared" si="168"/>
        <v>music</v>
      </c>
      <c r="V2119" t="str">
        <f t="shared" si="169"/>
        <v>indie rock</v>
      </c>
    </row>
    <row r="2120" spans="1:22" ht="30" x14ac:dyDescent="0.25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v>40748.839537037034</v>
      </c>
      <c r="K2120">
        <v>1308946136</v>
      </c>
      <c r="L2120">
        <f t="shared" si="166"/>
        <v>2011</v>
      </c>
      <c r="M2120" t="str">
        <f t="shared" si="167"/>
        <v>Jun</v>
      </c>
      <c r="N2120" s="13">
        <v>40718.839537037034</v>
      </c>
      <c r="O2120" t="b">
        <v>0</v>
      </c>
      <c r="P2120">
        <v>17</v>
      </c>
      <c r="Q2120" t="b">
        <v>1</v>
      </c>
      <c r="R2120" t="s">
        <v>8279</v>
      </c>
      <c r="S2120" s="4">
        <f t="shared" si="165"/>
        <v>134.61099999999999</v>
      </c>
      <c r="U2120" t="str">
        <f t="shared" si="168"/>
        <v>music</v>
      </c>
      <c r="V2120" t="str">
        <f t="shared" si="169"/>
        <v>indie rock</v>
      </c>
    </row>
    <row r="2121" spans="1:22" ht="45" x14ac:dyDescent="0.25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v>41137.130150462966</v>
      </c>
      <c r="K2121">
        <v>1342494445</v>
      </c>
      <c r="L2121">
        <f t="shared" si="166"/>
        <v>2012</v>
      </c>
      <c r="M2121" t="str">
        <f t="shared" si="167"/>
        <v>Jul</v>
      </c>
      <c r="N2121" s="13">
        <v>41107.130150462966</v>
      </c>
      <c r="O2121" t="b">
        <v>0</v>
      </c>
      <c r="P2121">
        <v>22</v>
      </c>
      <c r="Q2121" t="b">
        <v>1</v>
      </c>
      <c r="R2121" t="s">
        <v>8279</v>
      </c>
      <c r="S2121" s="4">
        <f t="shared" si="165"/>
        <v>100.75</v>
      </c>
      <c r="U2121" t="str">
        <f t="shared" si="168"/>
        <v>music</v>
      </c>
      <c r="V2121" t="str">
        <f t="shared" si="169"/>
        <v>indie rock</v>
      </c>
    </row>
    <row r="2122" spans="1:22" ht="45" x14ac:dyDescent="0.25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v>41640.964537037034</v>
      </c>
      <c r="K2122">
        <v>1384384136</v>
      </c>
      <c r="L2122">
        <f t="shared" si="166"/>
        <v>2013</v>
      </c>
      <c r="M2122" t="str">
        <f t="shared" si="167"/>
        <v>Nov</v>
      </c>
      <c r="N2122" s="13">
        <v>41591.964537037034</v>
      </c>
      <c r="O2122" t="b">
        <v>0</v>
      </c>
      <c r="P2122">
        <v>69</v>
      </c>
      <c r="Q2122" t="b">
        <v>1</v>
      </c>
      <c r="R2122" t="s">
        <v>8279</v>
      </c>
      <c r="S2122" s="4">
        <f t="shared" si="165"/>
        <v>100.880375</v>
      </c>
      <c r="U2122" t="str">
        <f t="shared" si="168"/>
        <v>music</v>
      </c>
      <c r="V2122" t="str">
        <f t="shared" si="169"/>
        <v>indie rock</v>
      </c>
    </row>
    <row r="2123" spans="1:22" ht="45" x14ac:dyDescent="0.25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v>42746.7424537037</v>
      </c>
      <c r="K2123">
        <v>1481564948</v>
      </c>
      <c r="L2123">
        <f t="shared" si="166"/>
        <v>2016</v>
      </c>
      <c r="M2123" t="str">
        <f t="shared" si="167"/>
        <v>Dec</v>
      </c>
      <c r="N2123" s="13">
        <v>42716.7424537037</v>
      </c>
      <c r="O2123" t="b">
        <v>0</v>
      </c>
      <c r="P2123">
        <v>10</v>
      </c>
      <c r="Q2123" t="b">
        <v>0</v>
      </c>
      <c r="R2123" t="s">
        <v>8282</v>
      </c>
      <c r="S2123" s="4">
        <f t="shared" si="165"/>
        <v>0.56799999999999995</v>
      </c>
      <c r="U2123" t="str">
        <f t="shared" si="168"/>
        <v>games</v>
      </c>
      <c r="V2123" t="str">
        <f t="shared" si="169"/>
        <v>video games</v>
      </c>
    </row>
    <row r="2124" spans="1:22" ht="45" x14ac:dyDescent="0.25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v>42742.300567129627</v>
      </c>
      <c r="K2124">
        <v>1481181169</v>
      </c>
      <c r="L2124">
        <f t="shared" si="166"/>
        <v>2016</v>
      </c>
      <c r="M2124" t="str">
        <f t="shared" si="167"/>
        <v>Dec</v>
      </c>
      <c r="N2124" s="13">
        <v>42712.300567129627</v>
      </c>
      <c r="O2124" t="b">
        <v>0</v>
      </c>
      <c r="P2124">
        <v>3</v>
      </c>
      <c r="Q2124" t="b">
        <v>0</v>
      </c>
      <c r="R2124" t="s">
        <v>8282</v>
      </c>
      <c r="S2124" s="4">
        <f t="shared" si="165"/>
        <v>0.38750000000000001</v>
      </c>
      <c r="U2124" t="str">
        <f t="shared" si="168"/>
        <v>games</v>
      </c>
      <c r="V2124" t="str">
        <f t="shared" si="169"/>
        <v>video games</v>
      </c>
    </row>
    <row r="2125" spans="1:22" ht="60" x14ac:dyDescent="0.25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v>40252.290972222225</v>
      </c>
      <c r="K2125">
        <v>1263982307</v>
      </c>
      <c r="L2125">
        <f t="shared" si="166"/>
        <v>2010</v>
      </c>
      <c r="M2125" t="str">
        <f t="shared" si="167"/>
        <v>Jan</v>
      </c>
      <c r="N2125" s="13">
        <v>40198.424849537041</v>
      </c>
      <c r="O2125" t="b">
        <v>0</v>
      </c>
      <c r="P2125">
        <v>5</v>
      </c>
      <c r="Q2125" t="b">
        <v>0</v>
      </c>
      <c r="R2125" t="s">
        <v>8282</v>
      </c>
      <c r="S2125" s="4">
        <f t="shared" si="165"/>
        <v>10</v>
      </c>
      <c r="U2125" t="str">
        <f t="shared" si="168"/>
        <v>games</v>
      </c>
      <c r="V2125" t="str">
        <f t="shared" si="169"/>
        <v>video games</v>
      </c>
    </row>
    <row r="2126" spans="1:22" ht="60" x14ac:dyDescent="0.25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v>40512.208333333336</v>
      </c>
      <c r="K2126">
        <v>1286930435</v>
      </c>
      <c r="L2126">
        <f t="shared" si="166"/>
        <v>2010</v>
      </c>
      <c r="M2126" t="str">
        <f t="shared" si="167"/>
        <v>Oct</v>
      </c>
      <c r="N2126" s="13">
        <v>40464.028182870366</v>
      </c>
      <c r="O2126" t="b">
        <v>0</v>
      </c>
      <c r="P2126">
        <v>5</v>
      </c>
      <c r="Q2126" t="b">
        <v>0</v>
      </c>
      <c r="R2126" t="s">
        <v>8282</v>
      </c>
      <c r="S2126" s="4">
        <f t="shared" si="165"/>
        <v>10.454545454545455</v>
      </c>
      <c r="U2126" t="str">
        <f t="shared" si="168"/>
        <v>games</v>
      </c>
      <c r="V2126" t="str">
        <f t="shared" si="169"/>
        <v>video games</v>
      </c>
    </row>
    <row r="2127" spans="1:22" ht="45" x14ac:dyDescent="0.25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v>42221.023530092592</v>
      </c>
      <c r="K2127">
        <v>1436142833</v>
      </c>
      <c r="L2127">
        <f t="shared" si="166"/>
        <v>2015</v>
      </c>
      <c r="M2127" t="str">
        <f t="shared" si="167"/>
        <v>Jul</v>
      </c>
      <c r="N2127" s="13">
        <v>42191.023530092592</v>
      </c>
      <c r="O2127" t="b">
        <v>0</v>
      </c>
      <c r="P2127">
        <v>27</v>
      </c>
      <c r="Q2127" t="b">
        <v>0</v>
      </c>
      <c r="R2127" t="s">
        <v>8282</v>
      </c>
      <c r="S2127" s="4">
        <f t="shared" si="165"/>
        <v>1.42</v>
      </c>
      <c r="U2127" t="str">
        <f t="shared" si="168"/>
        <v>games</v>
      </c>
      <c r="V2127" t="str">
        <f t="shared" si="169"/>
        <v>video games</v>
      </c>
    </row>
    <row r="2128" spans="1:22" ht="45" x14ac:dyDescent="0.25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v>41981.973229166666</v>
      </c>
      <c r="K2128">
        <v>1415488887</v>
      </c>
      <c r="L2128">
        <f t="shared" si="166"/>
        <v>2014</v>
      </c>
      <c r="M2128" t="str">
        <f t="shared" si="167"/>
        <v>Nov</v>
      </c>
      <c r="N2128" s="13">
        <v>41951.973229166666</v>
      </c>
      <c r="O2128" t="b">
        <v>0</v>
      </c>
      <c r="P2128">
        <v>2</v>
      </c>
      <c r="Q2128" t="b">
        <v>0</v>
      </c>
      <c r="R2128" t="s">
        <v>8282</v>
      </c>
      <c r="S2128" s="4">
        <f t="shared" si="165"/>
        <v>0.05</v>
      </c>
      <c r="U2128" t="str">
        <f t="shared" si="168"/>
        <v>games</v>
      </c>
      <c r="V2128" t="str">
        <f t="shared" si="169"/>
        <v>video games</v>
      </c>
    </row>
    <row r="2129" spans="1:22" ht="30" x14ac:dyDescent="0.25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v>42075.463692129633</v>
      </c>
      <c r="K2129">
        <v>1423570063</v>
      </c>
      <c r="L2129">
        <f t="shared" si="166"/>
        <v>2015</v>
      </c>
      <c r="M2129" t="str">
        <f t="shared" si="167"/>
        <v>Feb</v>
      </c>
      <c r="N2129" s="13">
        <v>42045.50535879629</v>
      </c>
      <c r="O2129" t="b">
        <v>0</v>
      </c>
      <c r="P2129">
        <v>236</v>
      </c>
      <c r="Q2129" t="b">
        <v>0</v>
      </c>
      <c r="R2129" t="s">
        <v>8282</v>
      </c>
      <c r="S2129" s="4">
        <f t="shared" si="165"/>
        <v>28.842857142857142</v>
      </c>
      <c r="U2129" t="str">
        <f t="shared" si="168"/>
        <v>games</v>
      </c>
      <c r="V2129" t="str">
        <f t="shared" si="169"/>
        <v>video games</v>
      </c>
    </row>
    <row r="2130" spans="1:22" ht="60" x14ac:dyDescent="0.25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v>41903.772789351853</v>
      </c>
      <c r="K2130">
        <v>1406140369</v>
      </c>
      <c r="L2130">
        <f t="shared" si="166"/>
        <v>2014</v>
      </c>
      <c r="M2130" t="str">
        <f t="shared" si="167"/>
        <v>Jul</v>
      </c>
      <c r="N2130" s="13">
        <v>41843.772789351853</v>
      </c>
      <c r="O2130" t="b">
        <v>0</v>
      </c>
      <c r="P2130">
        <v>1</v>
      </c>
      <c r="Q2130" t="b">
        <v>0</v>
      </c>
      <c r="R2130" t="s">
        <v>8282</v>
      </c>
      <c r="S2130" s="4">
        <f t="shared" si="165"/>
        <v>0.16666666666666666</v>
      </c>
      <c r="U2130" t="str">
        <f t="shared" si="168"/>
        <v>games</v>
      </c>
      <c r="V2130" t="str">
        <f t="shared" si="169"/>
        <v>video games</v>
      </c>
    </row>
    <row r="2131" spans="1:22" ht="60" x14ac:dyDescent="0.25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v>42439.024305555555</v>
      </c>
      <c r="K2131">
        <v>1454978100</v>
      </c>
      <c r="L2131">
        <f t="shared" si="166"/>
        <v>2016</v>
      </c>
      <c r="M2131" t="str">
        <f t="shared" si="167"/>
        <v>Feb</v>
      </c>
      <c r="N2131" s="13">
        <v>42409.024305555555</v>
      </c>
      <c r="O2131" t="b">
        <v>0</v>
      </c>
      <c r="P2131">
        <v>12</v>
      </c>
      <c r="Q2131" t="b">
        <v>0</v>
      </c>
      <c r="R2131" t="s">
        <v>8282</v>
      </c>
      <c r="S2131" s="4">
        <f t="shared" si="165"/>
        <v>11.8</v>
      </c>
      <c r="U2131" t="str">
        <f t="shared" si="168"/>
        <v>games</v>
      </c>
      <c r="V2131" t="str">
        <f t="shared" si="169"/>
        <v>video games</v>
      </c>
    </row>
    <row r="2132" spans="1:22" ht="30" x14ac:dyDescent="0.25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v>41867.086377314816</v>
      </c>
      <c r="K2132">
        <v>1405130663</v>
      </c>
      <c r="L2132">
        <f t="shared" si="166"/>
        <v>2014</v>
      </c>
      <c r="M2132" t="str">
        <f t="shared" si="167"/>
        <v>Jul</v>
      </c>
      <c r="N2132" s="13">
        <v>41832.086377314816</v>
      </c>
      <c r="O2132" t="b">
        <v>0</v>
      </c>
      <c r="P2132">
        <v>4</v>
      </c>
      <c r="Q2132" t="b">
        <v>0</v>
      </c>
      <c r="R2132" t="s">
        <v>8282</v>
      </c>
      <c r="S2132" s="4">
        <f t="shared" si="165"/>
        <v>0.20238095238095238</v>
      </c>
      <c r="U2132" t="str">
        <f t="shared" si="168"/>
        <v>games</v>
      </c>
      <c r="V2132" t="str">
        <f t="shared" si="169"/>
        <v>video games</v>
      </c>
    </row>
    <row r="2133" spans="1:22" ht="45" x14ac:dyDescent="0.25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v>42197.207071759258</v>
      </c>
      <c r="K2133">
        <v>1434085091</v>
      </c>
      <c r="L2133">
        <f t="shared" si="166"/>
        <v>2015</v>
      </c>
      <c r="M2133" t="str">
        <f t="shared" si="167"/>
        <v>Jun</v>
      </c>
      <c r="N2133" s="13">
        <v>42167.207071759258</v>
      </c>
      <c r="O2133" t="b">
        <v>0</v>
      </c>
      <c r="P2133">
        <v>3</v>
      </c>
      <c r="Q2133" t="b">
        <v>0</v>
      </c>
      <c r="R2133" t="s">
        <v>8282</v>
      </c>
      <c r="S2133" s="4">
        <f t="shared" si="165"/>
        <v>5</v>
      </c>
      <c r="U2133" t="str">
        <f t="shared" si="168"/>
        <v>games</v>
      </c>
      <c r="V2133" t="str">
        <f t="shared" si="169"/>
        <v>video games</v>
      </c>
    </row>
    <row r="2134" spans="1:22" ht="60" x14ac:dyDescent="0.25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v>41673.487175925926</v>
      </c>
      <c r="K2134">
        <v>1388835692</v>
      </c>
      <c r="L2134">
        <f t="shared" si="166"/>
        <v>2014</v>
      </c>
      <c r="M2134" t="str">
        <f t="shared" si="167"/>
        <v>Jan</v>
      </c>
      <c r="N2134" s="13">
        <v>41643.487175925926</v>
      </c>
      <c r="O2134" t="b">
        <v>0</v>
      </c>
      <c r="P2134">
        <v>99</v>
      </c>
      <c r="Q2134" t="b">
        <v>0</v>
      </c>
      <c r="R2134" t="s">
        <v>8282</v>
      </c>
      <c r="S2134" s="4">
        <f t="shared" si="165"/>
        <v>2.1129899999999999</v>
      </c>
      <c r="U2134" t="str">
        <f t="shared" si="168"/>
        <v>games</v>
      </c>
      <c r="V2134" t="str">
        <f t="shared" si="169"/>
        <v>video games</v>
      </c>
    </row>
    <row r="2135" spans="1:22" ht="60" x14ac:dyDescent="0.25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v>40657.290972222225</v>
      </c>
      <c r="K2135">
        <v>1300328399</v>
      </c>
      <c r="L2135">
        <f t="shared" si="166"/>
        <v>2011</v>
      </c>
      <c r="M2135" t="str">
        <f t="shared" si="167"/>
        <v>Mar</v>
      </c>
      <c r="N2135" s="13">
        <v>40619.097210648149</v>
      </c>
      <c r="O2135" t="b">
        <v>0</v>
      </c>
      <c r="P2135">
        <v>3</v>
      </c>
      <c r="Q2135" t="b">
        <v>0</v>
      </c>
      <c r="R2135" t="s">
        <v>8282</v>
      </c>
      <c r="S2135" s="4">
        <f t="shared" si="165"/>
        <v>1.6</v>
      </c>
      <c r="U2135" t="str">
        <f t="shared" si="168"/>
        <v>games</v>
      </c>
      <c r="V2135" t="str">
        <f t="shared" si="169"/>
        <v>video games</v>
      </c>
    </row>
    <row r="2136" spans="1:22" ht="45" x14ac:dyDescent="0.25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v>41391.886469907404</v>
      </c>
      <c r="K2136">
        <v>1364505391</v>
      </c>
      <c r="L2136">
        <f t="shared" si="166"/>
        <v>2013</v>
      </c>
      <c r="M2136" t="str">
        <f t="shared" si="167"/>
        <v>Mar</v>
      </c>
      <c r="N2136" s="13">
        <v>41361.886469907404</v>
      </c>
      <c r="O2136" t="b">
        <v>0</v>
      </c>
      <c r="P2136">
        <v>3</v>
      </c>
      <c r="Q2136" t="b">
        <v>0</v>
      </c>
      <c r="R2136" t="s">
        <v>8282</v>
      </c>
      <c r="S2136" s="4">
        <f t="shared" si="165"/>
        <v>1.7333333333333334</v>
      </c>
      <c r="U2136" t="str">
        <f t="shared" si="168"/>
        <v>games</v>
      </c>
      <c r="V2136" t="str">
        <f t="shared" si="169"/>
        <v>video games</v>
      </c>
    </row>
    <row r="2137" spans="1:22" ht="60" x14ac:dyDescent="0.25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v>41186.963344907403</v>
      </c>
      <c r="K2137">
        <v>1346800033</v>
      </c>
      <c r="L2137">
        <f t="shared" si="166"/>
        <v>2012</v>
      </c>
      <c r="M2137" t="str">
        <f t="shared" si="167"/>
        <v>Sep</v>
      </c>
      <c r="N2137" s="13">
        <v>41156.963344907403</v>
      </c>
      <c r="O2137" t="b">
        <v>0</v>
      </c>
      <c r="P2137">
        <v>22</v>
      </c>
      <c r="Q2137" t="b">
        <v>0</v>
      </c>
      <c r="R2137" t="s">
        <v>8282</v>
      </c>
      <c r="S2137" s="4">
        <f t="shared" si="165"/>
        <v>9.56</v>
      </c>
      <c r="U2137" t="str">
        <f t="shared" si="168"/>
        <v>games</v>
      </c>
      <c r="V2137" t="str">
        <f t="shared" si="169"/>
        <v>video games</v>
      </c>
    </row>
    <row r="2138" spans="1:22" ht="45" x14ac:dyDescent="0.25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v>41566.509097222224</v>
      </c>
      <c r="K2138">
        <v>1379592786</v>
      </c>
      <c r="L2138">
        <f t="shared" si="166"/>
        <v>2013</v>
      </c>
      <c r="M2138" t="str">
        <f t="shared" si="167"/>
        <v>Sep</v>
      </c>
      <c r="N2138" s="13">
        <v>41536.509097222224</v>
      </c>
      <c r="O2138" t="b">
        <v>0</v>
      </c>
      <c r="P2138">
        <v>4</v>
      </c>
      <c r="Q2138" t="b">
        <v>0</v>
      </c>
      <c r="R2138" t="s">
        <v>8282</v>
      </c>
      <c r="S2138" s="4">
        <f t="shared" si="165"/>
        <v>5.9612499999999999E-2</v>
      </c>
      <c r="U2138" t="str">
        <f t="shared" si="168"/>
        <v>games</v>
      </c>
      <c r="V2138" t="str">
        <f t="shared" si="169"/>
        <v>video games</v>
      </c>
    </row>
    <row r="2139" spans="1:22" ht="45" x14ac:dyDescent="0.25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v>41978.771168981482</v>
      </c>
      <c r="K2139">
        <v>1415212229</v>
      </c>
      <c r="L2139">
        <f t="shared" si="166"/>
        <v>2014</v>
      </c>
      <c r="M2139" t="str">
        <f t="shared" si="167"/>
        <v>Nov</v>
      </c>
      <c r="N2139" s="13">
        <v>41948.771168981482</v>
      </c>
      <c r="O2139" t="b">
        <v>0</v>
      </c>
      <c r="P2139">
        <v>534</v>
      </c>
      <c r="Q2139" t="b">
        <v>0</v>
      </c>
      <c r="R2139" t="s">
        <v>8282</v>
      </c>
      <c r="S2139" s="4">
        <f t="shared" si="165"/>
        <v>28.405999999999999</v>
      </c>
      <c r="U2139" t="str">
        <f t="shared" si="168"/>
        <v>games</v>
      </c>
      <c r="V2139" t="str">
        <f t="shared" si="169"/>
        <v>video games</v>
      </c>
    </row>
    <row r="2140" spans="1:22" ht="45" x14ac:dyDescent="0.25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v>41587.054849537039</v>
      </c>
      <c r="K2140">
        <v>1381364339</v>
      </c>
      <c r="L2140">
        <f t="shared" si="166"/>
        <v>2013</v>
      </c>
      <c r="M2140" t="str">
        <f t="shared" si="167"/>
        <v>Oct</v>
      </c>
      <c r="N2140" s="13">
        <v>41557.013182870374</v>
      </c>
      <c r="O2140" t="b">
        <v>0</v>
      </c>
      <c r="P2140">
        <v>12</v>
      </c>
      <c r="Q2140" t="b">
        <v>0</v>
      </c>
      <c r="R2140" t="s">
        <v>8282</v>
      </c>
      <c r="S2140" s="4">
        <f t="shared" si="165"/>
        <v>12.8</v>
      </c>
      <c r="U2140" t="str">
        <f t="shared" si="168"/>
        <v>games</v>
      </c>
      <c r="V2140" t="str">
        <f t="shared" si="169"/>
        <v>video games</v>
      </c>
    </row>
    <row r="2141" spans="1:22" ht="60" x14ac:dyDescent="0.25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v>42677.750092592592</v>
      </c>
      <c r="K2141">
        <v>1475604008</v>
      </c>
      <c r="L2141">
        <f t="shared" si="166"/>
        <v>2016</v>
      </c>
      <c r="M2141" t="str">
        <f t="shared" si="167"/>
        <v>Oct</v>
      </c>
      <c r="N2141" s="13">
        <v>42647.750092592592</v>
      </c>
      <c r="O2141" t="b">
        <v>0</v>
      </c>
      <c r="P2141">
        <v>56</v>
      </c>
      <c r="Q2141" t="b">
        <v>0</v>
      </c>
      <c r="R2141" t="s">
        <v>8282</v>
      </c>
      <c r="S2141" s="4">
        <f t="shared" si="165"/>
        <v>5.42</v>
      </c>
      <c r="U2141" t="str">
        <f t="shared" si="168"/>
        <v>games</v>
      </c>
      <c r="V2141" t="str">
        <f t="shared" si="169"/>
        <v>video games</v>
      </c>
    </row>
    <row r="2142" spans="1:22" ht="60" x14ac:dyDescent="0.25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v>41285.833611111113</v>
      </c>
      <c r="K2142">
        <v>1355342424</v>
      </c>
      <c r="L2142">
        <f t="shared" si="166"/>
        <v>2012</v>
      </c>
      <c r="M2142" t="str">
        <f t="shared" si="167"/>
        <v>Dec</v>
      </c>
      <c r="N2142" s="13">
        <v>41255.833611111113</v>
      </c>
      <c r="O2142" t="b">
        <v>0</v>
      </c>
      <c r="P2142">
        <v>11</v>
      </c>
      <c r="Q2142" t="b">
        <v>0</v>
      </c>
      <c r="R2142" t="s">
        <v>8282</v>
      </c>
      <c r="S2142" s="4">
        <f t="shared" si="165"/>
        <v>0.112</v>
      </c>
      <c r="U2142" t="str">
        <f t="shared" si="168"/>
        <v>games</v>
      </c>
      <c r="V2142" t="str">
        <f t="shared" si="169"/>
        <v>video games</v>
      </c>
    </row>
    <row r="2143" spans="1:22" ht="60" x14ac:dyDescent="0.25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v>41957.277303240742</v>
      </c>
      <c r="K2143">
        <v>1413351559</v>
      </c>
      <c r="L2143">
        <f t="shared" si="166"/>
        <v>2014</v>
      </c>
      <c r="M2143" t="str">
        <f t="shared" si="167"/>
        <v>Oct</v>
      </c>
      <c r="N2143" s="13">
        <v>41927.235636574071</v>
      </c>
      <c r="O2143" t="b">
        <v>0</v>
      </c>
      <c r="P2143">
        <v>0</v>
      </c>
      <c r="Q2143" t="b">
        <v>0</v>
      </c>
      <c r="R2143" t="s">
        <v>8282</v>
      </c>
      <c r="S2143" s="4">
        <f t="shared" si="165"/>
        <v>0</v>
      </c>
      <c r="U2143" t="str">
        <f t="shared" si="168"/>
        <v>games</v>
      </c>
      <c r="V2143" t="str">
        <f t="shared" si="169"/>
        <v>video games</v>
      </c>
    </row>
    <row r="2144" spans="1:22" ht="60" x14ac:dyDescent="0.25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v>42368.701504629629</v>
      </c>
      <c r="K2144">
        <v>1449075010</v>
      </c>
      <c r="L2144">
        <f t="shared" si="166"/>
        <v>2015</v>
      </c>
      <c r="M2144" t="str">
        <f t="shared" si="167"/>
        <v>Dec</v>
      </c>
      <c r="N2144" s="13">
        <v>42340.701504629629</v>
      </c>
      <c r="O2144" t="b">
        <v>0</v>
      </c>
      <c r="P2144">
        <v>12</v>
      </c>
      <c r="Q2144" t="b">
        <v>0</v>
      </c>
      <c r="R2144" t="s">
        <v>8282</v>
      </c>
      <c r="S2144" s="4">
        <f t="shared" si="165"/>
        <v>5.7238095238095239</v>
      </c>
      <c r="U2144" t="str">
        <f t="shared" si="168"/>
        <v>games</v>
      </c>
      <c r="V2144" t="str">
        <f t="shared" si="169"/>
        <v>video games</v>
      </c>
    </row>
    <row r="2145" spans="1:22" ht="60" x14ac:dyDescent="0.25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v>40380.791666666664</v>
      </c>
      <c r="K2145">
        <v>1275599812</v>
      </c>
      <c r="L2145">
        <f t="shared" si="166"/>
        <v>2010</v>
      </c>
      <c r="M2145" t="str">
        <f t="shared" si="167"/>
        <v>Jun</v>
      </c>
      <c r="N2145" s="13">
        <v>40332.886712962965</v>
      </c>
      <c r="O2145" t="b">
        <v>0</v>
      </c>
      <c r="P2145">
        <v>5</v>
      </c>
      <c r="Q2145" t="b">
        <v>0</v>
      </c>
      <c r="R2145" t="s">
        <v>8282</v>
      </c>
      <c r="S2145" s="4">
        <f t="shared" si="165"/>
        <v>11.25</v>
      </c>
      <c r="U2145" t="str">
        <f t="shared" si="168"/>
        <v>games</v>
      </c>
      <c r="V2145" t="str">
        <f t="shared" si="169"/>
        <v>video games</v>
      </c>
    </row>
    <row r="2146" spans="1:22" ht="45" x14ac:dyDescent="0.25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v>41531.546759259261</v>
      </c>
      <c r="K2146">
        <v>1376399240</v>
      </c>
      <c r="L2146">
        <f t="shared" si="166"/>
        <v>2013</v>
      </c>
      <c r="M2146" t="str">
        <f t="shared" si="167"/>
        <v>Aug</v>
      </c>
      <c r="N2146" s="13">
        <v>41499.546759259261</v>
      </c>
      <c r="O2146" t="b">
        <v>0</v>
      </c>
      <c r="P2146">
        <v>24</v>
      </c>
      <c r="Q2146" t="b">
        <v>0</v>
      </c>
      <c r="R2146" t="s">
        <v>8282</v>
      </c>
      <c r="S2146" s="4">
        <f t="shared" si="165"/>
        <v>1.7098591549295774</v>
      </c>
      <c r="U2146" t="str">
        <f t="shared" si="168"/>
        <v>games</v>
      </c>
      <c r="V2146" t="str">
        <f t="shared" si="169"/>
        <v>video games</v>
      </c>
    </row>
    <row r="2147" spans="1:22" ht="60" x14ac:dyDescent="0.25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v>41605.279097222221</v>
      </c>
      <c r="K2147">
        <v>1382938914</v>
      </c>
      <c r="L2147">
        <f t="shared" si="166"/>
        <v>2013</v>
      </c>
      <c r="M2147" t="str">
        <f t="shared" si="167"/>
        <v>Oct</v>
      </c>
      <c r="N2147" s="13">
        <v>41575.237430555557</v>
      </c>
      <c r="O2147" t="b">
        <v>0</v>
      </c>
      <c r="P2147">
        <v>89</v>
      </c>
      <c r="Q2147" t="b">
        <v>0</v>
      </c>
      <c r="R2147" t="s">
        <v>8282</v>
      </c>
      <c r="S2147" s="4">
        <f t="shared" si="165"/>
        <v>30.433333333333334</v>
      </c>
      <c r="U2147" t="str">
        <f t="shared" si="168"/>
        <v>games</v>
      </c>
      <c r="V2147" t="str">
        <f t="shared" si="169"/>
        <v>video games</v>
      </c>
    </row>
    <row r="2148" spans="1:22" ht="60" x14ac:dyDescent="0.25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v>42411.679513888885</v>
      </c>
      <c r="K2148">
        <v>1453997910</v>
      </c>
      <c r="L2148">
        <f t="shared" si="166"/>
        <v>2016</v>
      </c>
      <c r="M2148" t="str">
        <f t="shared" si="167"/>
        <v>Jan</v>
      </c>
      <c r="N2148" s="13">
        <v>42397.679513888885</v>
      </c>
      <c r="O2148" t="b">
        <v>0</v>
      </c>
      <c r="P2148">
        <v>1</v>
      </c>
      <c r="Q2148" t="b">
        <v>0</v>
      </c>
      <c r="R2148" t="s">
        <v>8282</v>
      </c>
      <c r="S2148" s="4">
        <f t="shared" si="165"/>
        <v>0.02</v>
      </c>
      <c r="U2148" t="str">
        <f t="shared" si="168"/>
        <v>games</v>
      </c>
      <c r="V2148" t="str">
        <f t="shared" si="169"/>
        <v>video games</v>
      </c>
    </row>
    <row r="2149" spans="1:22" x14ac:dyDescent="0.25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v>41959.337361111116</v>
      </c>
      <c r="K2149">
        <v>1413356748</v>
      </c>
      <c r="L2149">
        <f t="shared" si="166"/>
        <v>2014</v>
      </c>
      <c r="M2149" t="str">
        <f t="shared" si="167"/>
        <v>Oct</v>
      </c>
      <c r="N2149" s="13">
        <v>41927.295694444445</v>
      </c>
      <c r="O2149" t="b">
        <v>0</v>
      </c>
      <c r="P2149">
        <v>55</v>
      </c>
      <c r="Q2149" t="b">
        <v>0</v>
      </c>
      <c r="R2149" t="s">
        <v>8282</v>
      </c>
      <c r="S2149" s="4">
        <f t="shared" si="165"/>
        <v>0.69641025641025645</v>
      </c>
      <c r="U2149" t="str">
        <f t="shared" si="168"/>
        <v>games</v>
      </c>
      <c r="V2149" t="str">
        <f t="shared" si="169"/>
        <v>video games</v>
      </c>
    </row>
    <row r="2150" spans="1:22" ht="60" x14ac:dyDescent="0.25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v>42096.691921296297</v>
      </c>
      <c r="K2150">
        <v>1425404182</v>
      </c>
      <c r="L2150">
        <f t="shared" si="166"/>
        <v>2015</v>
      </c>
      <c r="M2150" t="str">
        <f t="shared" si="167"/>
        <v>Mar</v>
      </c>
      <c r="N2150" s="13">
        <v>42066.733587962968</v>
      </c>
      <c r="O2150" t="b">
        <v>0</v>
      </c>
      <c r="P2150">
        <v>2</v>
      </c>
      <c r="Q2150" t="b">
        <v>0</v>
      </c>
      <c r="R2150" t="s">
        <v>8282</v>
      </c>
      <c r="S2150" s="4">
        <f t="shared" si="165"/>
        <v>2</v>
      </c>
      <c r="U2150" t="str">
        <f t="shared" si="168"/>
        <v>games</v>
      </c>
      <c r="V2150" t="str">
        <f t="shared" si="169"/>
        <v>video games</v>
      </c>
    </row>
    <row r="2151" spans="1:22" ht="60" x14ac:dyDescent="0.25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v>40390</v>
      </c>
      <c r="K2151">
        <v>1277512556</v>
      </c>
      <c r="L2151">
        <f t="shared" si="166"/>
        <v>2010</v>
      </c>
      <c r="M2151" t="str">
        <f t="shared" si="167"/>
        <v>Jun</v>
      </c>
      <c r="N2151" s="13">
        <v>40355.024953703702</v>
      </c>
      <c r="O2151" t="b">
        <v>0</v>
      </c>
      <c r="P2151">
        <v>0</v>
      </c>
      <c r="Q2151" t="b">
        <v>0</v>
      </c>
      <c r="R2151" t="s">
        <v>8282</v>
      </c>
      <c r="S2151" s="4">
        <f t="shared" si="165"/>
        <v>0</v>
      </c>
      <c r="U2151" t="str">
        <f t="shared" si="168"/>
        <v>games</v>
      </c>
      <c r="V2151" t="str">
        <f t="shared" si="169"/>
        <v>video games</v>
      </c>
    </row>
    <row r="2152" spans="1:22" x14ac:dyDescent="0.25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v>42564.284710648149</v>
      </c>
      <c r="K2152">
        <v>1465800599</v>
      </c>
      <c r="L2152">
        <f t="shared" si="166"/>
        <v>2016</v>
      </c>
      <c r="M2152" t="str">
        <f t="shared" si="167"/>
        <v>Jun</v>
      </c>
      <c r="N2152" s="13">
        <v>42534.284710648149</v>
      </c>
      <c r="O2152" t="b">
        <v>0</v>
      </c>
      <c r="P2152">
        <v>4</v>
      </c>
      <c r="Q2152" t="b">
        <v>0</v>
      </c>
      <c r="R2152" t="s">
        <v>8282</v>
      </c>
      <c r="S2152" s="4">
        <f t="shared" si="165"/>
        <v>0.81</v>
      </c>
      <c r="U2152" t="str">
        <f t="shared" si="168"/>
        <v>games</v>
      </c>
      <c r="V2152" t="str">
        <f t="shared" si="169"/>
        <v>video games</v>
      </c>
    </row>
    <row r="2153" spans="1:22" ht="60" x14ac:dyDescent="0.25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v>42550.847384259265</v>
      </c>
      <c r="K2153">
        <v>1464639614</v>
      </c>
      <c r="L2153">
        <f t="shared" si="166"/>
        <v>2016</v>
      </c>
      <c r="M2153" t="str">
        <f t="shared" si="167"/>
        <v>May</v>
      </c>
      <c r="N2153" s="13">
        <v>42520.847384259265</v>
      </c>
      <c r="O2153" t="b">
        <v>0</v>
      </c>
      <c r="P2153">
        <v>6</v>
      </c>
      <c r="Q2153" t="b">
        <v>0</v>
      </c>
      <c r="R2153" t="s">
        <v>8282</v>
      </c>
      <c r="S2153" s="4">
        <f t="shared" si="165"/>
        <v>0.26222222222222225</v>
      </c>
      <c r="U2153" t="str">
        <f t="shared" si="168"/>
        <v>games</v>
      </c>
      <c r="V2153" t="str">
        <f t="shared" si="169"/>
        <v>video games</v>
      </c>
    </row>
    <row r="2154" spans="1:22" ht="60" x14ac:dyDescent="0.25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v>41713.790613425925</v>
      </c>
      <c r="K2154">
        <v>1392321509</v>
      </c>
      <c r="L2154">
        <f t="shared" si="166"/>
        <v>2014</v>
      </c>
      <c r="M2154" t="str">
        <f t="shared" si="167"/>
        <v>Feb</v>
      </c>
      <c r="N2154" s="13">
        <v>41683.832280092596</v>
      </c>
      <c r="O2154" t="b">
        <v>0</v>
      </c>
      <c r="P2154">
        <v>4</v>
      </c>
      <c r="Q2154" t="b">
        <v>0</v>
      </c>
      <c r="R2154" t="s">
        <v>8282</v>
      </c>
      <c r="S2154" s="4">
        <f t="shared" si="165"/>
        <v>0.16666666666666666</v>
      </c>
      <c r="U2154" t="str">
        <f t="shared" si="168"/>
        <v>games</v>
      </c>
      <c r="V2154" t="str">
        <f t="shared" si="169"/>
        <v>video games</v>
      </c>
    </row>
    <row r="2155" spans="1:22" ht="60" x14ac:dyDescent="0.25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v>42014.332638888889</v>
      </c>
      <c r="K2155">
        <v>1417470718</v>
      </c>
      <c r="L2155">
        <f t="shared" si="166"/>
        <v>2014</v>
      </c>
      <c r="M2155" t="str">
        <f t="shared" si="167"/>
        <v>Dec</v>
      </c>
      <c r="N2155" s="13">
        <v>41974.911087962959</v>
      </c>
      <c r="O2155" t="b">
        <v>0</v>
      </c>
      <c r="P2155">
        <v>4</v>
      </c>
      <c r="Q2155" t="b">
        <v>0</v>
      </c>
      <c r="R2155" t="s">
        <v>8282</v>
      </c>
      <c r="S2155" s="4">
        <f t="shared" si="165"/>
        <v>9.124454880912446E-3</v>
      </c>
      <c r="U2155" t="str">
        <f t="shared" si="168"/>
        <v>games</v>
      </c>
      <c r="V2155" t="str">
        <f t="shared" si="169"/>
        <v>video games</v>
      </c>
    </row>
    <row r="2156" spans="1:22" ht="30" x14ac:dyDescent="0.25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v>41667.632256944446</v>
      </c>
      <c r="K2156">
        <v>1389193827</v>
      </c>
      <c r="L2156">
        <f t="shared" si="166"/>
        <v>2014</v>
      </c>
      <c r="M2156" t="str">
        <f t="shared" si="167"/>
        <v>Jan</v>
      </c>
      <c r="N2156" s="13">
        <v>41647.632256944446</v>
      </c>
      <c r="O2156" t="b">
        <v>0</v>
      </c>
      <c r="P2156">
        <v>2</v>
      </c>
      <c r="Q2156" t="b">
        <v>0</v>
      </c>
      <c r="R2156" t="s">
        <v>8282</v>
      </c>
      <c r="S2156" s="4">
        <f t="shared" si="165"/>
        <v>0.8</v>
      </c>
      <c r="U2156" t="str">
        <f t="shared" si="168"/>
        <v>games</v>
      </c>
      <c r="V2156" t="str">
        <f t="shared" si="169"/>
        <v>video games</v>
      </c>
    </row>
    <row r="2157" spans="1:22" ht="45" x14ac:dyDescent="0.25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v>42460.70584490741</v>
      </c>
      <c r="K2157">
        <v>1456854985</v>
      </c>
      <c r="L2157">
        <f t="shared" si="166"/>
        <v>2016</v>
      </c>
      <c r="M2157" t="str">
        <f t="shared" si="167"/>
        <v>Mar</v>
      </c>
      <c r="N2157" s="13">
        <v>42430.747511574074</v>
      </c>
      <c r="O2157" t="b">
        <v>0</v>
      </c>
      <c r="P2157">
        <v>5</v>
      </c>
      <c r="Q2157" t="b">
        <v>0</v>
      </c>
      <c r="R2157" t="s">
        <v>8282</v>
      </c>
      <c r="S2157" s="4">
        <f t="shared" si="165"/>
        <v>2.2999999999999998</v>
      </c>
      <c r="U2157" t="str">
        <f t="shared" si="168"/>
        <v>games</v>
      </c>
      <c r="V2157" t="str">
        <f t="shared" si="169"/>
        <v>video games</v>
      </c>
    </row>
    <row r="2158" spans="1:22" ht="45" x14ac:dyDescent="0.25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v>41533.85423611111</v>
      </c>
      <c r="K2158">
        <v>1375475406</v>
      </c>
      <c r="L2158">
        <f t="shared" si="166"/>
        <v>2013</v>
      </c>
      <c r="M2158" t="str">
        <f t="shared" si="167"/>
        <v>Aug</v>
      </c>
      <c r="N2158" s="13">
        <v>41488.85423611111</v>
      </c>
      <c r="O2158" t="b">
        <v>0</v>
      </c>
      <c r="P2158">
        <v>83</v>
      </c>
      <c r="Q2158" t="b">
        <v>0</v>
      </c>
      <c r="R2158" t="s">
        <v>8282</v>
      </c>
      <c r="S2158" s="4">
        <f t="shared" si="165"/>
        <v>2.6660714285714286</v>
      </c>
      <c r="U2158" t="str">
        <f t="shared" si="168"/>
        <v>games</v>
      </c>
      <c r="V2158" t="str">
        <f t="shared" si="169"/>
        <v>video games</v>
      </c>
    </row>
    <row r="2159" spans="1:22" ht="30" x14ac:dyDescent="0.25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v>42727.332638888889</v>
      </c>
      <c r="K2159">
        <v>1479684783</v>
      </c>
      <c r="L2159">
        <f t="shared" si="166"/>
        <v>2016</v>
      </c>
      <c r="M2159" t="str">
        <f t="shared" si="167"/>
        <v>Nov</v>
      </c>
      <c r="N2159" s="13">
        <v>42694.98128472222</v>
      </c>
      <c r="O2159" t="b">
        <v>0</v>
      </c>
      <c r="P2159">
        <v>57</v>
      </c>
      <c r="Q2159" t="b">
        <v>0</v>
      </c>
      <c r="R2159" t="s">
        <v>8282</v>
      </c>
      <c r="S2159" s="4">
        <f t="shared" si="165"/>
        <v>28.192</v>
      </c>
      <c r="U2159" t="str">
        <f t="shared" si="168"/>
        <v>games</v>
      </c>
      <c r="V2159" t="str">
        <f t="shared" si="169"/>
        <v>video games</v>
      </c>
    </row>
    <row r="2160" spans="1:22" ht="60" x14ac:dyDescent="0.25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v>41309.853865740741</v>
      </c>
      <c r="K2160">
        <v>1356121774</v>
      </c>
      <c r="L2160">
        <f t="shared" si="166"/>
        <v>2012</v>
      </c>
      <c r="M2160" t="str">
        <f t="shared" si="167"/>
        <v>Dec</v>
      </c>
      <c r="N2160" s="13">
        <v>41264.853865740741</v>
      </c>
      <c r="O2160" t="b">
        <v>0</v>
      </c>
      <c r="P2160">
        <v>311</v>
      </c>
      <c r="Q2160" t="b">
        <v>0</v>
      </c>
      <c r="R2160" t="s">
        <v>8282</v>
      </c>
      <c r="S2160" s="4">
        <f t="shared" si="165"/>
        <v>6.5900366666666663</v>
      </c>
      <c r="U2160" t="str">
        <f t="shared" si="168"/>
        <v>games</v>
      </c>
      <c r="V2160" t="str">
        <f t="shared" si="169"/>
        <v>video games</v>
      </c>
    </row>
    <row r="2161" spans="1:22" ht="75" x14ac:dyDescent="0.25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v>40740.731180555551</v>
      </c>
      <c r="K2161">
        <v>1308245574</v>
      </c>
      <c r="L2161">
        <f t="shared" si="166"/>
        <v>2011</v>
      </c>
      <c r="M2161" t="str">
        <f t="shared" si="167"/>
        <v>Jun</v>
      </c>
      <c r="N2161" s="13">
        <v>40710.731180555551</v>
      </c>
      <c r="O2161" t="b">
        <v>0</v>
      </c>
      <c r="P2161">
        <v>2</v>
      </c>
      <c r="Q2161" t="b">
        <v>0</v>
      </c>
      <c r="R2161" t="s">
        <v>8282</v>
      </c>
      <c r="S2161" s="4">
        <f t="shared" si="165"/>
        <v>0.72222222222222221</v>
      </c>
      <c r="U2161" t="str">
        <f t="shared" si="168"/>
        <v>games</v>
      </c>
      <c r="V2161" t="str">
        <f t="shared" si="169"/>
        <v>video games</v>
      </c>
    </row>
    <row r="2162" spans="1:22" ht="45" x14ac:dyDescent="0.25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v>41048.711863425924</v>
      </c>
      <c r="K2162">
        <v>1334855105</v>
      </c>
      <c r="L2162">
        <f t="shared" si="166"/>
        <v>2012</v>
      </c>
      <c r="M2162" t="str">
        <f t="shared" si="167"/>
        <v>Apr</v>
      </c>
      <c r="N2162" s="13">
        <v>41018.711863425924</v>
      </c>
      <c r="O2162" t="b">
        <v>0</v>
      </c>
      <c r="P2162">
        <v>16</v>
      </c>
      <c r="Q2162" t="b">
        <v>0</v>
      </c>
      <c r="R2162" t="s">
        <v>8282</v>
      </c>
      <c r="S2162" s="4">
        <f t="shared" si="165"/>
        <v>0.85</v>
      </c>
      <c r="U2162" t="str">
        <f t="shared" si="168"/>
        <v>games</v>
      </c>
      <c r="V2162" t="str">
        <f t="shared" si="169"/>
        <v>video games</v>
      </c>
    </row>
    <row r="2163" spans="1:22" ht="30" x14ac:dyDescent="0.25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v>42270.852534722217</v>
      </c>
      <c r="K2163">
        <v>1440448059</v>
      </c>
      <c r="L2163">
        <f t="shared" si="166"/>
        <v>2015</v>
      </c>
      <c r="M2163" t="str">
        <f t="shared" si="167"/>
        <v>Aug</v>
      </c>
      <c r="N2163" s="13">
        <v>42240.852534722217</v>
      </c>
      <c r="O2163" t="b">
        <v>0</v>
      </c>
      <c r="P2163">
        <v>13</v>
      </c>
      <c r="Q2163" t="b">
        <v>1</v>
      </c>
      <c r="R2163" t="s">
        <v>8276</v>
      </c>
      <c r="S2163" s="4">
        <f t="shared" si="165"/>
        <v>115.75</v>
      </c>
      <c r="U2163" t="str">
        <f t="shared" si="168"/>
        <v>music</v>
      </c>
      <c r="V2163" t="str">
        <f t="shared" si="169"/>
        <v>rock</v>
      </c>
    </row>
    <row r="2164" spans="1:22" ht="60" x14ac:dyDescent="0.25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v>41844.766099537039</v>
      </c>
      <c r="K2164">
        <v>1403547791</v>
      </c>
      <c r="L2164">
        <f t="shared" si="166"/>
        <v>2014</v>
      </c>
      <c r="M2164" t="str">
        <f t="shared" si="167"/>
        <v>Jun</v>
      </c>
      <c r="N2164" s="13">
        <v>41813.766099537039</v>
      </c>
      <c r="O2164" t="b">
        <v>0</v>
      </c>
      <c r="P2164">
        <v>58</v>
      </c>
      <c r="Q2164" t="b">
        <v>1</v>
      </c>
      <c r="R2164" t="s">
        <v>8276</v>
      </c>
      <c r="S2164" s="4">
        <f t="shared" si="165"/>
        <v>112.26666666666667</v>
      </c>
      <c r="U2164" t="str">
        <f t="shared" si="168"/>
        <v>music</v>
      </c>
      <c r="V2164" t="str">
        <f t="shared" si="169"/>
        <v>rock</v>
      </c>
    </row>
    <row r="2165" spans="1:22" ht="45" x14ac:dyDescent="0.25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v>42163.159722222219</v>
      </c>
      <c r="K2165">
        <v>1429306520</v>
      </c>
      <c r="L2165">
        <f t="shared" si="166"/>
        <v>2015</v>
      </c>
      <c r="M2165" t="str">
        <f t="shared" si="167"/>
        <v>Apr</v>
      </c>
      <c r="N2165" s="13">
        <v>42111.899537037039</v>
      </c>
      <c r="O2165" t="b">
        <v>0</v>
      </c>
      <c r="P2165">
        <v>44</v>
      </c>
      <c r="Q2165" t="b">
        <v>1</v>
      </c>
      <c r="R2165" t="s">
        <v>8276</v>
      </c>
      <c r="S2165" s="4">
        <f t="shared" si="165"/>
        <v>132.19999999999999</v>
      </c>
      <c r="U2165" t="str">
        <f t="shared" si="168"/>
        <v>music</v>
      </c>
      <c r="V2165" t="str">
        <f t="shared" si="169"/>
        <v>rock</v>
      </c>
    </row>
    <row r="2166" spans="1:22" ht="30" x14ac:dyDescent="0.25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v>42546.165972222225</v>
      </c>
      <c r="K2166">
        <v>1464196414</v>
      </c>
      <c r="L2166">
        <f t="shared" si="166"/>
        <v>2016</v>
      </c>
      <c r="M2166" t="str">
        <f t="shared" si="167"/>
        <v>May</v>
      </c>
      <c r="N2166" s="13">
        <v>42515.71775462963</v>
      </c>
      <c r="O2166" t="b">
        <v>0</v>
      </c>
      <c r="P2166">
        <v>83</v>
      </c>
      <c r="Q2166" t="b">
        <v>1</v>
      </c>
      <c r="R2166" t="s">
        <v>8276</v>
      </c>
      <c r="S2166" s="4">
        <f t="shared" si="165"/>
        <v>102.63636363636364</v>
      </c>
      <c r="U2166" t="str">
        <f t="shared" si="168"/>
        <v>music</v>
      </c>
      <c r="V2166" t="str">
        <f t="shared" si="169"/>
        <v>rock</v>
      </c>
    </row>
    <row r="2167" spans="1:22" ht="60" x14ac:dyDescent="0.25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v>42468.625405092593</v>
      </c>
      <c r="K2167">
        <v>1457539235</v>
      </c>
      <c r="L2167">
        <f t="shared" si="166"/>
        <v>2016</v>
      </c>
      <c r="M2167" t="str">
        <f t="shared" si="167"/>
        <v>Mar</v>
      </c>
      <c r="N2167" s="13">
        <v>42438.667071759264</v>
      </c>
      <c r="O2167" t="b">
        <v>0</v>
      </c>
      <c r="P2167">
        <v>117</v>
      </c>
      <c r="Q2167" t="b">
        <v>1</v>
      </c>
      <c r="R2167" t="s">
        <v>8276</v>
      </c>
      <c r="S2167" s="4">
        <f t="shared" si="165"/>
        <v>138.63999999999999</v>
      </c>
      <c r="U2167" t="str">
        <f t="shared" si="168"/>
        <v>music</v>
      </c>
      <c r="V2167" t="str">
        <f t="shared" si="169"/>
        <v>rock</v>
      </c>
    </row>
    <row r="2168" spans="1:22" ht="60" x14ac:dyDescent="0.25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v>41978.879837962959</v>
      </c>
      <c r="K2168">
        <v>1413922018</v>
      </c>
      <c r="L2168">
        <f t="shared" si="166"/>
        <v>2014</v>
      </c>
      <c r="M2168" t="str">
        <f t="shared" si="167"/>
        <v>Oct</v>
      </c>
      <c r="N2168" s="13">
        <v>41933.838171296295</v>
      </c>
      <c r="O2168" t="b">
        <v>0</v>
      </c>
      <c r="P2168">
        <v>32</v>
      </c>
      <c r="Q2168" t="b">
        <v>1</v>
      </c>
      <c r="R2168" t="s">
        <v>8276</v>
      </c>
      <c r="S2168" s="4">
        <f t="shared" si="165"/>
        <v>146.6</v>
      </c>
      <c r="U2168" t="str">
        <f t="shared" si="168"/>
        <v>music</v>
      </c>
      <c r="V2168" t="str">
        <f t="shared" si="169"/>
        <v>rock</v>
      </c>
    </row>
    <row r="2169" spans="1:22" ht="30" x14ac:dyDescent="0.25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v>41167.066400462965</v>
      </c>
      <c r="K2169">
        <v>1346463337</v>
      </c>
      <c r="L2169">
        <f t="shared" si="166"/>
        <v>2012</v>
      </c>
      <c r="M2169" t="str">
        <f t="shared" si="167"/>
        <v>Sep</v>
      </c>
      <c r="N2169" s="13">
        <v>41153.066400462965</v>
      </c>
      <c r="O2169" t="b">
        <v>0</v>
      </c>
      <c r="P2169">
        <v>8</v>
      </c>
      <c r="Q2169" t="b">
        <v>1</v>
      </c>
      <c r="R2169" t="s">
        <v>8276</v>
      </c>
      <c r="S2169" s="4">
        <f t="shared" si="165"/>
        <v>120</v>
      </c>
      <c r="U2169" t="str">
        <f t="shared" si="168"/>
        <v>music</v>
      </c>
      <c r="V2169" t="str">
        <f t="shared" si="169"/>
        <v>rock</v>
      </c>
    </row>
    <row r="2170" spans="1:22" ht="45" x14ac:dyDescent="0.25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v>42776.208333333328</v>
      </c>
      <c r="K2170">
        <v>1484058261</v>
      </c>
      <c r="L2170">
        <f t="shared" si="166"/>
        <v>2017</v>
      </c>
      <c r="M2170" t="str">
        <f t="shared" si="167"/>
        <v>Jan</v>
      </c>
      <c r="N2170" s="13">
        <v>42745.600243055553</v>
      </c>
      <c r="O2170" t="b">
        <v>0</v>
      </c>
      <c r="P2170">
        <v>340</v>
      </c>
      <c r="Q2170" t="b">
        <v>1</v>
      </c>
      <c r="R2170" t="s">
        <v>8276</v>
      </c>
      <c r="S2170" s="4">
        <f t="shared" si="165"/>
        <v>121.58161111111112</v>
      </c>
      <c r="U2170" t="str">
        <f t="shared" si="168"/>
        <v>music</v>
      </c>
      <c r="V2170" t="str">
        <f t="shared" si="169"/>
        <v>rock</v>
      </c>
    </row>
    <row r="2171" spans="1:22" ht="60" x14ac:dyDescent="0.25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v>42796.700821759259</v>
      </c>
      <c r="K2171">
        <v>1488214151</v>
      </c>
      <c r="L2171">
        <f t="shared" si="166"/>
        <v>2017</v>
      </c>
      <c r="M2171" t="str">
        <f t="shared" si="167"/>
        <v>Feb</v>
      </c>
      <c r="N2171" s="13">
        <v>42793.700821759259</v>
      </c>
      <c r="O2171" t="b">
        <v>0</v>
      </c>
      <c r="P2171">
        <v>7</v>
      </c>
      <c r="Q2171" t="b">
        <v>1</v>
      </c>
      <c r="R2171" t="s">
        <v>8276</v>
      </c>
      <c r="S2171" s="4">
        <f t="shared" si="165"/>
        <v>100</v>
      </c>
      <c r="U2171" t="str">
        <f t="shared" si="168"/>
        <v>music</v>
      </c>
      <c r="V2171" t="str">
        <f t="shared" si="169"/>
        <v>rock</v>
      </c>
    </row>
    <row r="2172" spans="1:22" ht="45" x14ac:dyDescent="0.25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v>42238.750254629631</v>
      </c>
      <c r="K2172">
        <v>1436810422</v>
      </c>
      <c r="L2172">
        <f t="shared" si="166"/>
        <v>2015</v>
      </c>
      <c r="M2172" t="str">
        <f t="shared" si="167"/>
        <v>Jul</v>
      </c>
      <c r="N2172" s="13">
        <v>42198.750254629631</v>
      </c>
      <c r="O2172" t="b">
        <v>0</v>
      </c>
      <c r="P2172">
        <v>19</v>
      </c>
      <c r="Q2172" t="b">
        <v>1</v>
      </c>
      <c r="R2172" t="s">
        <v>8276</v>
      </c>
      <c r="S2172" s="4">
        <f t="shared" si="165"/>
        <v>180.85714285714286</v>
      </c>
      <c r="U2172" t="str">
        <f t="shared" si="168"/>
        <v>music</v>
      </c>
      <c r="V2172" t="str">
        <f t="shared" si="169"/>
        <v>rock</v>
      </c>
    </row>
    <row r="2173" spans="1:22" ht="45" x14ac:dyDescent="0.25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v>42177.208333333328</v>
      </c>
      <c r="K2173">
        <v>1431903495</v>
      </c>
      <c r="L2173">
        <f t="shared" si="166"/>
        <v>2015</v>
      </c>
      <c r="M2173" t="str">
        <f t="shared" si="167"/>
        <v>May</v>
      </c>
      <c r="N2173" s="13">
        <v>42141.95711805555</v>
      </c>
      <c r="O2173" t="b">
        <v>0</v>
      </c>
      <c r="P2173">
        <v>47</v>
      </c>
      <c r="Q2173" t="b">
        <v>1</v>
      </c>
      <c r="R2173" t="s">
        <v>8276</v>
      </c>
      <c r="S2173" s="4">
        <f t="shared" si="165"/>
        <v>106.075</v>
      </c>
      <c r="U2173" t="str">
        <f t="shared" si="168"/>
        <v>music</v>
      </c>
      <c r="V2173" t="str">
        <f t="shared" si="169"/>
        <v>rock</v>
      </c>
    </row>
    <row r="2174" spans="1:22" ht="45" x14ac:dyDescent="0.25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v>42112.580092592587</v>
      </c>
      <c r="K2174">
        <v>1426773320</v>
      </c>
      <c r="L2174">
        <f t="shared" si="166"/>
        <v>2015</v>
      </c>
      <c r="M2174" t="str">
        <f t="shared" si="167"/>
        <v>Mar</v>
      </c>
      <c r="N2174" s="13">
        <v>42082.580092592587</v>
      </c>
      <c r="O2174" t="b">
        <v>0</v>
      </c>
      <c r="P2174">
        <v>13</v>
      </c>
      <c r="Q2174" t="b">
        <v>1</v>
      </c>
      <c r="R2174" t="s">
        <v>8276</v>
      </c>
      <c r="S2174" s="4">
        <f t="shared" si="165"/>
        <v>100</v>
      </c>
      <c r="U2174" t="str">
        <f t="shared" si="168"/>
        <v>music</v>
      </c>
      <c r="V2174" t="str">
        <f t="shared" si="169"/>
        <v>rock</v>
      </c>
    </row>
    <row r="2175" spans="1:22" ht="60" x14ac:dyDescent="0.25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v>41527.165972222225</v>
      </c>
      <c r="K2175">
        <v>1376066243</v>
      </c>
      <c r="L2175">
        <f t="shared" si="166"/>
        <v>2013</v>
      </c>
      <c r="M2175" t="str">
        <f t="shared" si="167"/>
        <v>Aug</v>
      </c>
      <c r="N2175" s="13">
        <v>41495.692627314813</v>
      </c>
      <c r="O2175" t="b">
        <v>0</v>
      </c>
      <c r="P2175">
        <v>90</v>
      </c>
      <c r="Q2175" t="b">
        <v>1</v>
      </c>
      <c r="R2175" t="s">
        <v>8276</v>
      </c>
      <c r="S2175" s="4">
        <f t="shared" si="165"/>
        <v>126.92857142857143</v>
      </c>
      <c r="U2175" t="str">
        <f t="shared" si="168"/>
        <v>music</v>
      </c>
      <c r="V2175" t="str">
        <f t="shared" si="169"/>
        <v>rock</v>
      </c>
    </row>
    <row r="2176" spans="1:22" ht="60" x14ac:dyDescent="0.25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v>42495.542905092589</v>
      </c>
      <c r="K2176">
        <v>1459861307</v>
      </c>
      <c r="L2176">
        <f t="shared" si="166"/>
        <v>2016</v>
      </c>
      <c r="M2176" t="str">
        <f t="shared" si="167"/>
        <v>Apr</v>
      </c>
      <c r="N2176" s="13">
        <v>42465.542905092589</v>
      </c>
      <c r="O2176" t="b">
        <v>0</v>
      </c>
      <c r="P2176">
        <v>63</v>
      </c>
      <c r="Q2176" t="b">
        <v>1</v>
      </c>
      <c r="R2176" t="s">
        <v>8276</v>
      </c>
      <c r="S2176" s="4">
        <f t="shared" si="165"/>
        <v>102.97499999999999</v>
      </c>
      <c r="U2176" t="str">
        <f t="shared" si="168"/>
        <v>music</v>
      </c>
      <c r="V2176" t="str">
        <f t="shared" si="169"/>
        <v>rock</v>
      </c>
    </row>
    <row r="2177" spans="1:22" ht="60" x14ac:dyDescent="0.25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v>42572.009097222224</v>
      </c>
      <c r="K2177">
        <v>1468455186</v>
      </c>
      <c r="L2177">
        <f t="shared" si="166"/>
        <v>2016</v>
      </c>
      <c r="M2177" t="str">
        <f t="shared" si="167"/>
        <v>Jul</v>
      </c>
      <c r="N2177" s="13">
        <v>42565.009097222224</v>
      </c>
      <c r="O2177" t="b">
        <v>0</v>
      </c>
      <c r="P2177">
        <v>26</v>
      </c>
      <c r="Q2177" t="b">
        <v>1</v>
      </c>
      <c r="R2177" t="s">
        <v>8276</v>
      </c>
      <c r="S2177" s="4">
        <f t="shared" si="165"/>
        <v>250</v>
      </c>
      <c r="U2177" t="str">
        <f t="shared" si="168"/>
        <v>music</v>
      </c>
      <c r="V2177" t="str">
        <f t="shared" si="169"/>
        <v>rock</v>
      </c>
    </row>
    <row r="2178" spans="1:22" ht="45" x14ac:dyDescent="0.25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v>42126.633206018523</v>
      </c>
      <c r="K2178">
        <v>1427987509</v>
      </c>
      <c r="L2178">
        <f t="shared" si="166"/>
        <v>2015</v>
      </c>
      <c r="M2178" t="str">
        <f t="shared" si="167"/>
        <v>Apr</v>
      </c>
      <c r="N2178" s="13">
        <v>42096.633206018523</v>
      </c>
      <c r="O2178" t="b">
        <v>0</v>
      </c>
      <c r="P2178">
        <v>71</v>
      </c>
      <c r="Q2178" t="b">
        <v>1</v>
      </c>
      <c r="R2178" t="s">
        <v>8276</v>
      </c>
      <c r="S2178" s="4">
        <f t="shared" ref="S2178:S2241" si="170">E2178*100/D2178</f>
        <v>126.02</v>
      </c>
      <c r="U2178" t="str">
        <f t="shared" si="168"/>
        <v>music</v>
      </c>
      <c r="V2178" t="str">
        <f t="shared" si="169"/>
        <v>rock</v>
      </c>
    </row>
    <row r="2179" spans="1:22" ht="75" x14ac:dyDescent="0.25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v>42527.250775462962</v>
      </c>
      <c r="K2179">
        <v>1463032867</v>
      </c>
      <c r="L2179">
        <f t="shared" ref="L2179:L2242" si="171">YEAR(N2179)</f>
        <v>2016</v>
      </c>
      <c r="M2179" t="str">
        <f t="shared" ref="M2179:M2242" si="172">TEXT(N2179, "MMM")</f>
        <v>May</v>
      </c>
      <c r="N2179" s="13">
        <v>42502.250775462962</v>
      </c>
      <c r="O2179" t="b">
        <v>0</v>
      </c>
      <c r="P2179">
        <v>38</v>
      </c>
      <c r="Q2179" t="b">
        <v>1</v>
      </c>
      <c r="R2179" t="s">
        <v>8276</v>
      </c>
      <c r="S2179" s="4">
        <f t="shared" si="170"/>
        <v>100.12</v>
      </c>
      <c r="U2179" t="str">
        <f t="shared" ref="U2179:U2242" si="173">LEFT(R2179, SEARCH("/",R2179,1)-1)</f>
        <v>music</v>
      </c>
      <c r="V2179" t="str">
        <f t="shared" ref="V2179:V2242" si="174">RIGHT(R2179,LEN(R2179)-SEARCH("/",R2179,SEARCH("/",R2179,1)))</f>
        <v>rock</v>
      </c>
    </row>
    <row r="2180" spans="1:22" ht="45" x14ac:dyDescent="0.25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v>42753.63653935185</v>
      </c>
      <c r="K2180">
        <v>1482160597</v>
      </c>
      <c r="L2180">
        <f t="shared" si="171"/>
        <v>2016</v>
      </c>
      <c r="M2180" t="str">
        <f t="shared" si="172"/>
        <v>Dec</v>
      </c>
      <c r="N2180" s="13">
        <v>42723.63653935185</v>
      </c>
      <c r="O2180" t="b">
        <v>0</v>
      </c>
      <c r="P2180">
        <v>859</v>
      </c>
      <c r="Q2180" t="b">
        <v>1</v>
      </c>
      <c r="R2180" t="s">
        <v>8276</v>
      </c>
      <c r="S2180" s="4">
        <f t="shared" si="170"/>
        <v>138.63999999999999</v>
      </c>
      <c r="U2180" t="str">
        <f t="shared" si="173"/>
        <v>music</v>
      </c>
      <c r="V2180" t="str">
        <f t="shared" si="174"/>
        <v>rock</v>
      </c>
    </row>
    <row r="2181" spans="1:22" ht="45" x14ac:dyDescent="0.25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v>42105.171203703707</v>
      </c>
      <c r="K2181">
        <v>1426133192</v>
      </c>
      <c r="L2181">
        <f t="shared" si="171"/>
        <v>2015</v>
      </c>
      <c r="M2181" t="str">
        <f t="shared" si="172"/>
        <v>Mar</v>
      </c>
      <c r="N2181" s="13">
        <v>42075.171203703707</v>
      </c>
      <c r="O2181" t="b">
        <v>0</v>
      </c>
      <c r="P2181">
        <v>21</v>
      </c>
      <c r="Q2181" t="b">
        <v>1</v>
      </c>
      <c r="R2181" t="s">
        <v>8276</v>
      </c>
      <c r="S2181" s="4">
        <f t="shared" si="170"/>
        <v>161.4</v>
      </c>
      <c r="U2181" t="str">
        <f t="shared" si="173"/>
        <v>music</v>
      </c>
      <c r="V2181" t="str">
        <f t="shared" si="174"/>
        <v>rock</v>
      </c>
    </row>
    <row r="2182" spans="1:22" ht="45" x14ac:dyDescent="0.25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v>42321.711435185185</v>
      </c>
      <c r="K2182">
        <v>1443801868</v>
      </c>
      <c r="L2182">
        <f t="shared" si="171"/>
        <v>2015</v>
      </c>
      <c r="M2182" t="str">
        <f t="shared" si="172"/>
        <v>Oct</v>
      </c>
      <c r="N2182" s="13">
        <v>42279.669768518521</v>
      </c>
      <c r="O2182" t="b">
        <v>0</v>
      </c>
      <c r="P2182">
        <v>78</v>
      </c>
      <c r="Q2182" t="b">
        <v>1</v>
      </c>
      <c r="R2182" t="s">
        <v>8276</v>
      </c>
      <c r="S2182" s="4">
        <f t="shared" si="170"/>
        <v>107.1842</v>
      </c>
      <c r="U2182" t="str">
        <f t="shared" si="173"/>
        <v>music</v>
      </c>
      <c r="V2182" t="str">
        <f t="shared" si="174"/>
        <v>rock</v>
      </c>
    </row>
    <row r="2183" spans="1:22" ht="60" x14ac:dyDescent="0.25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v>42787.005243055552</v>
      </c>
      <c r="K2183">
        <v>1486426053</v>
      </c>
      <c r="L2183">
        <f t="shared" si="171"/>
        <v>2017</v>
      </c>
      <c r="M2183" t="str">
        <f t="shared" si="172"/>
        <v>Feb</v>
      </c>
      <c r="N2183" s="13">
        <v>42773.005243055552</v>
      </c>
      <c r="O2183" t="b">
        <v>0</v>
      </c>
      <c r="P2183">
        <v>53</v>
      </c>
      <c r="Q2183" t="b">
        <v>1</v>
      </c>
      <c r="R2183" t="s">
        <v>8297</v>
      </c>
      <c r="S2183" s="4">
        <f t="shared" si="170"/>
        <v>153.1</v>
      </c>
      <c r="U2183" t="str">
        <f t="shared" si="173"/>
        <v>games</v>
      </c>
      <c r="V2183" t="str">
        <f t="shared" si="174"/>
        <v>tabletop games</v>
      </c>
    </row>
    <row r="2184" spans="1:22" ht="45" x14ac:dyDescent="0.25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v>41914.900752314818</v>
      </c>
      <c r="K2184">
        <v>1409261825</v>
      </c>
      <c r="L2184">
        <f t="shared" si="171"/>
        <v>2014</v>
      </c>
      <c r="M2184" t="str">
        <f t="shared" si="172"/>
        <v>Aug</v>
      </c>
      <c r="N2184" s="13">
        <v>41879.900752314818</v>
      </c>
      <c r="O2184" t="b">
        <v>0</v>
      </c>
      <c r="P2184">
        <v>356</v>
      </c>
      <c r="Q2184" t="b">
        <v>1</v>
      </c>
      <c r="R2184" t="s">
        <v>8297</v>
      </c>
      <c r="S2184" s="4">
        <f t="shared" si="170"/>
        <v>524.16666666666663</v>
      </c>
      <c r="U2184" t="str">
        <f t="shared" si="173"/>
        <v>games</v>
      </c>
      <c r="V2184" t="str">
        <f t="shared" si="174"/>
        <v>tabletop games</v>
      </c>
    </row>
    <row r="2185" spans="1:22" ht="60" x14ac:dyDescent="0.25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v>42775.208333333328</v>
      </c>
      <c r="K2185">
        <v>1484037977</v>
      </c>
      <c r="L2185">
        <f t="shared" si="171"/>
        <v>2017</v>
      </c>
      <c r="M2185" t="str">
        <f t="shared" si="172"/>
        <v>Jan</v>
      </c>
      <c r="N2185" s="13">
        <v>42745.365474537044</v>
      </c>
      <c r="O2185" t="b">
        <v>0</v>
      </c>
      <c r="P2185">
        <v>279</v>
      </c>
      <c r="Q2185" t="b">
        <v>1</v>
      </c>
      <c r="R2185" t="s">
        <v>8297</v>
      </c>
      <c r="S2185" s="4">
        <f t="shared" si="170"/>
        <v>489.27777777777777</v>
      </c>
      <c r="U2185" t="str">
        <f t="shared" si="173"/>
        <v>games</v>
      </c>
      <c r="V2185" t="str">
        <f t="shared" si="174"/>
        <v>tabletop games</v>
      </c>
    </row>
    <row r="2186" spans="1:22" ht="60" x14ac:dyDescent="0.25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v>42394.666666666672</v>
      </c>
      <c r="K2186">
        <v>1452530041</v>
      </c>
      <c r="L2186">
        <f t="shared" si="171"/>
        <v>2016</v>
      </c>
      <c r="M2186" t="str">
        <f t="shared" si="172"/>
        <v>Jan</v>
      </c>
      <c r="N2186" s="13">
        <v>42380.690289351856</v>
      </c>
      <c r="O2186" t="b">
        <v>1</v>
      </c>
      <c r="P2186">
        <v>266</v>
      </c>
      <c r="Q2186" t="b">
        <v>1</v>
      </c>
      <c r="R2186" t="s">
        <v>8297</v>
      </c>
      <c r="S2186" s="4">
        <f t="shared" si="170"/>
        <v>284.74</v>
      </c>
      <c r="U2186" t="str">
        <f t="shared" si="173"/>
        <v>games</v>
      </c>
      <c r="V2186" t="str">
        <f t="shared" si="174"/>
        <v>tabletop games</v>
      </c>
    </row>
    <row r="2187" spans="1:22" ht="60" x14ac:dyDescent="0.25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v>41359.349988425929</v>
      </c>
      <c r="K2187">
        <v>1360830239</v>
      </c>
      <c r="L2187">
        <f t="shared" si="171"/>
        <v>2013</v>
      </c>
      <c r="M2187" t="str">
        <f t="shared" si="172"/>
        <v>Feb</v>
      </c>
      <c r="N2187" s="13">
        <v>41319.349988425929</v>
      </c>
      <c r="O2187" t="b">
        <v>0</v>
      </c>
      <c r="P2187">
        <v>623</v>
      </c>
      <c r="Q2187" t="b">
        <v>1</v>
      </c>
      <c r="R2187" t="s">
        <v>8297</v>
      </c>
      <c r="S2187" s="4">
        <f t="shared" si="170"/>
        <v>1856.97</v>
      </c>
      <c r="U2187" t="str">
        <f t="shared" si="173"/>
        <v>games</v>
      </c>
      <c r="V2187" t="str">
        <f t="shared" si="174"/>
        <v>tabletop games</v>
      </c>
    </row>
    <row r="2188" spans="1:22" ht="45" x14ac:dyDescent="0.25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v>42620.083333333328</v>
      </c>
      <c r="K2188">
        <v>1470062743</v>
      </c>
      <c r="L2188">
        <f t="shared" si="171"/>
        <v>2016</v>
      </c>
      <c r="M2188" t="str">
        <f t="shared" si="172"/>
        <v>Aug</v>
      </c>
      <c r="N2188" s="13">
        <v>42583.615081018521</v>
      </c>
      <c r="O2188" t="b">
        <v>0</v>
      </c>
      <c r="P2188">
        <v>392</v>
      </c>
      <c r="Q2188" t="b">
        <v>1</v>
      </c>
      <c r="R2188" t="s">
        <v>8297</v>
      </c>
      <c r="S2188" s="4">
        <f t="shared" si="170"/>
        <v>109.675</v>
      </c>
      <c r="U2188" t="str">
        <f t="shared" si="173"/>
        <v>games</v>
      </c>
      <c r="V2188" t="str">
        <f t="shared" si="174"/>
        <v>tabletop games</v>
      </c>
    </row>
    <row r="2189" spans="1:22" ht="60" x14ac:dyDescent="0.25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v>42097.165972222225</v>
      </c>
      <c r="K2189">
        <v>1425531666</v>
      </c>
      <c r="L2189">
        <f t="shared" si="171"/>
        <v>2015</v>
      </c>
      <c r="M2189" t="str">
        <f t="shared" si="172"/>
        <v>Mar</v>
      </c>
      <c r="N2189" s="13">
        <v>42068.209097222221</v>
      </c>
      <c r="O2189" t="b">
        <v>1</v>
      </c>
      <c r="P2189">
        <v>3562</v>
      </c>
      <c r="Q2189" t="b">
        <v>1</v>
      </c>
      <c r="R2189" t="s">
        <v>8297</v>
      </c>
      <c r="S2189" s="4">
        <f t="shared" si="170"/>
        <v>1014.6425</v>
      </c>
      <c r="U2189" t="str">
        <f t="shared" si="173"/>
        <v>games</v>
      </c>
      <c r="V2189" t="str">
        <f t="shared" si="174"/>
        <v>tabletop games</v>
      </c>
    </row>
    <row r="2190" spans="1:22" ht="45" x14ac:dyDescent="0.25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v>42668.708333333328</v>
      </c>
      <c r="K2190">
        <v>1474380241</v>
      </c>
      <c r="L2190">
        <f t="shared" si="171"/>
        <v>2016</v>
      </c>
      <c r="M2190" t="str">
        <f t="shared" si="172"/>
        <v>Sep</v>
      </c>
      <c r="N2190" s="13">
        <v>42633.586122685185</v>
      </c>
      <c r="O2190" t="b">
        <v>0</v>
      </c>
      <c r="P2190">
        <v>514</v>
      </c>
      <c r="Q2190" t="b">
        <v>1</v>
      </c>
      <c r="R2190" t="s">
        <v>8297</v>
      </c>
      <c r="S2190" s="4">
        <f t="shared" si="170"/>
        <v>412.17692027666544</v>
      </c>
      <c r="U2190" t="str">
        <f t="shared" si="173"/>
        <v>games</v>
      </c>
      <c r="V2190" t="str">
        <f t="shared" si="174"/>
        <v>tabletop games</v>
      </c>
    </row>
    <row r="2191" spans="1:22" ht="60" x14ac:dyDescent="0.25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v>42481.916666666672</v>
      </c>
      <c r="K2191">
        <v>1460055300</v>
      </c>
      <c r="L2191">
        <f t="shared" si="171"/>
        <v>2016</v>
      </c>
      <c r="M2191" t="str">
        <f t="shared" si="172"/>
        <v>Apr</v>
      </c>
      <c r="N2191" s="13">
        <v>42467.788194444445</v>
      </c>
      <c r="O2191" t="b">
        <v>0</v>
      </c>
      <c r="P2191">
        <v>88</v>
      </c>
      <c r="Q2191" t="b">
        <v>1</v>
      </c>
      <c r="R2191" t="s">
        <v>8297</v>
      </c>
      <c r="S2191" s="4">
        <f t="shared" si="170"/>
        <v>503.25</v>
      </c>
      <c r="U2191" t="str">
        <f t="shared" si="173"/>
        <v>games</v>
      </c>
      <c r="V2191" t="str">
        <f t="shared" si="174"/>
        <v>tabletop games</v>
      </c>
    </row>
    <row r="2192" spans="1:22" ht="45" x14ac:dyDescent="0.25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v>42452.290972222225</v>
      </c>
      <c r="K2192">
        <v>1455721204</v>
      </c>
      <c r="L2192">
        <f t="shared" si="171"/>
        <v>2016</v>
      </c>
      <c r="M2192" t="str">
        <f t="shared" si="172"/>
        <v>Feb</v>
      </c>
      <c r="N2192" s="13">
        <v>42417.625046296293</v>
      </c>
      <c r="O2192" t="b">
        <v>0</v>
      </c>
      <c r="P2192">
        <v>537</v>
      </c>
      <c r="Q2192" t="b">
        <v>1</v>
      </c>
      <c r="R2192" t="s">
        <v>8297</v>
      </c>
      <c r="S2192" s="4">
        <f t="shared" si="170"/>
        <v>184.61052631578949</v>
      </c>
      <c r="U2192" t="str">
        <f t="shared" si="173"/>
        <v>games</v>
      </c>
      <c r="V2192" t="str">
        <f t="shared" si="174"/>
        <v>tabletop games</v>
      </c>
    </row>
    <row r="2193" spans="1:22" ht="60" x14ac:dyDescent="0.25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v>42780.833645833336</v>
      </c>
      <c r="K2193">
        <v>1486065627</v>
      </c>
      <c r="L2193">
        <f t="shared" si="171"/>
        <v>2017</v>
      </c>
      <c r="M2193" t="str">
        <f t="shared" si="172"/>
        <v>Feb</v>
      </c>
      <c r="N2193" s="13">
        <v>42768.833645833336</v>
      </c>
      <c r="O2193" t="b">
        <v>0</v>
      </c>
      <c r="P2193">
        <v>25</v>
      </c>
      <c r="Q2193" t="b">
        <v>1</v>
      </c>
      <c r="R2193" t="s">
        <v>8297</v>
      </c>
      <c r="S2193" s="4">
        <f t="shared" si="170"/>
        <v>119.73333333333333</v>
      </c>
      <c r="U2193" t="str">
        <f t="shared" si="173"/>
        <v>games</v>
      </c>
      <c r="V2193" t="str">
        <f t="shared" si="174"/>
        <v>tabletop games</v>
      </c>
    </row>
    <row r="2194" spans="1:22" ht="60" x14ac:dyDescent="0.25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v>42719.958333333328</v>
      </c>
      <c r="K2194">
        <v>1479414344</v>
      </c>
      <c r="L2194">
        <f t="shared" si="171"/>
        <v>2016</v>
      </c>
      <c r="M2194" t="str">
        <f t="shared" si="172"/>
        <v>Nov</v>
      </c>
      <c r="N2194" s="13">
        <v>42691.8512037037</v>
      </c>
      <c r="O2194" t="b">
        <v>0</v>
      </c>
      <c r="P2194">
        <v>3238</v>
      </c>
      <c r="Q2194" t="b">
        <v>1</v>
      </c>
      <c r="R2194" t="s">
        <v>8297</v>
      </c>
      <c r="S2194" s="4">
        <f t="shared" si="170"/>
        <v>1081.2401666666667</v>
      </c>
      <c r="U2194" t="str">
        <f t="shared" si="173"/>
        <v>games</v>
      </c>
      <c r="V2194" t="str">
        <f t="shared" si="174"/>
        <v>tabletop games</v>
      </c>
    </row>
    <row r="2195" spans="1:22" ht="60" x14ac:dyDescent="0.25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v>42695.207638888889</v>
      </c>
      <c r="K2195">
        <v>1477043072</v>
      </c>
      <c r="L2195">
        <f t="shared" si="171"/>
        <v>2016</v>
      </c>
      <c r="M2195" t="str">
        <f t="shared" si="172"/>
        <v>Oct</v>
      </c>
      <c r="N2195" s="13">
        <v>42664.405925925923</v>
      </c>
      <c r="O2195" t="b">
        <v>0</v>
      </c>
      <c r="P2195">
        <v>897</v>
      </c>
      <c r="Q2195" t="b">
        <v>1</v>
      </c>
      <c r="R2195" t="s">
        <v>8297</v>
      </c>
      <c r="S2195" s="4">
        <f t="shared" si="170"/>
        <v>452.37333333333333</v>
      </c>
      <c r="U2195" t="str">
        <f t="shared" si="173"/>
        <v>games</v>
      </c>
      <c r="V2195" t="str">
        <f t="shared" si="174"/>
        <v>tabletop games</v>
      </c>
    </row>
    <row r="2196" spans="1:22" ht="60" x14ac:dyDescent="0.25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v>42455.716319444444</v>
      </c>
      <c r="K2196">
        <v>1456423890</v>
      </c>
      <c r="L2196">
        <f t="shared" si="171"/>
        <v>2016</v>
      </c>
      <c r="M2196" t="str">
        <f t="shared" si="172"/>
        <v>Feb</v>
      </c>
      <c r="N2196" s="13">
        <v>42425.757986111115</v>
      </c>
      <c r="O2196" t="b">
        <v>0</v>
      </c>
      <c r="P2196">
        <v>878</v>
      </c>
      <c r="Q2196" t="b">
        <v>1</v>
      </c>
      <c r="R2196" t="s">
        <v>8297</v>
      </c>
      <c r="S2196" s="4">
        <f t="shared" si="170"/>
        <v>537.37</v>
      </c>
      <c r="U2196" t="str">
        <f t="shared" si="173"/>
        <v>games</v>
      </c>
      <c r="V2196" t="str">
        <f t="shared" si="174"/>
        <v>tabletop games</v>
      </c>
    </row>
    <row r="2197" spans="1:22" ht="30" x14ac:dyDescent="0.25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v>42227.771990740745</v>
      </c>
      <c r="K2197">
        <v>1436725900</v>
      </c>
      <c r="L2197">
        <f t="shared" si="171"/>
        <v>2015</v>
      </c>
      <c r="M2197" t="str">
        <f t="shared" si="172"/>
        <v>Jul</v>
      </c>
      <c r="N2197" s="13">
        <v>42197.771990740745</v>
      </c>
      <c r="O2197" t="b">
        <v>0</v>
      </c>
      <c r="P2197">
        <v>115</v>
      </c>
      <c r="Q2197" t="b">
        <v>1</v>
      </c>
      <c r="R2197" t="s">
        <v>8297</v>
      </c>
      <c r="S2197" s="4">
        <f t="shared" si="170"/>
        <v>120.32608695652173</v>
      </c>
      <c r="U2197" t="str">
        <f t="shared" si="173"/>
        <v>games</v>
      </c>
      <c r="V2197" t="str">
        <f t="shared" si="174"/>
        <v>tabletop games</v>
      </c>
    </row>
    <row r="2198" spans="1:22" ht="30" x14ac:dyDescent="0.25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v>42706.291666666672</v>
      </c>
      <c r="K2198">
        <v>1478000502</v>
      </c>
      <c r="L2198">
        <f t="shared" si="171"/>
        <v>2016</v>
      </c>
      <c r="M2198" t="str">
        <f t="shared" si="172"/>
        <v>Nov</v>
      </c>
      <c r="N2198" s="13">
        <v>42675.487291666665</v>
      </c>
      <c r="O2198" t="b">
        <v>0</v>
      </c>
      <c r="P2198">
        <v>234</v>
      </c>
      <c r="Q2198" t="b">
        <v>1</v>
      </c>
      <c r="R2198" t="s">
        <v>8297</v>
      </c>
      <c r="S2198" s="4">
        <f t="shared" si="170"/>
        <v>113.83571428571429</v>
      </c>
      <c r="U2198" t="str">
        <f t="shared" si="173"/>
        <v>games</v>
      </c>
      <c r="V2198" t="str">
        <f t="shared" si="174"/>
        <v>tabletop games</v>
      </c>
    </row>
    <row r="2199" spans="1:22" ht="45" x14ac:dyDescent="0.25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v>42063.584016203706</v>
      </c>
      <c r="K2199">
        <v>1422540059</v>
      </c>
      <c r="L2199">
        <f t="shared" si="171"/>
        <v>2015</v>
      </c>
      <c r="M2199" t="str">
        <f t="shared" si="172"/>
        <v>Jan</v>
      </c>
      <c r="N2199" s="13">
        <v>42033.584016203706</v>
      </c>
      <c r="O2199" t="b">
        <v>0</v>
      </c>
      <c r="P2199">
        <v>4330</v>
      </c>
      <c r="Q2199" t="b">
        <v>1</v>
      </c>
      <c r="R2199" t="s">
        <v>8297</v>
      </c>
      <c r="S2199" s="4">
        <f t="shared" si="170"/>
        <v>951.03110000000004</v>
      </c>
      <c r="U2199" t="str">
        <f t="shared" si="173"/>
        <v>games</v>
      </c>
      <c r="V2199" t="str">
        <f t="shared" si="174"/>
        <v>tabletop games</v>
      </c>
    </row>
    <row r="2200" spans="1:22" ht="60" x14ac:dyDescent="0.25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v>42322.555555555555</v>
      </c>
      <c r="K2200">
        <v>1444911600</v>
      </c>
      <c r="L2200">
        <f t="shared" si="171"/>
        <v>2015</v>
      </c>
      <c r="M2200" t="str">
        <f t="shared" si="172"/>
        <v>Oct</v>
      </c>
      <c r="N2200" s="13">
        <v>42292.513888888891</v>
      </c>
      <c r="O2200" t="b">
        <v>0</v>
      </c>
      <c r="P2200">
        <v>651</v>
      </c>
      <c r="Q2200" t="b">
        <v>1</v>
      </c>
      <c r="R2200" t="s">
        <v>8297</v>
      </c>
      <c r="S2200" s="4">
        <f t="shared" si="170"/>
        <v>132.89250000000001</v>
      </c>
      <c r="U2200" t="str">
        <f t="shared" si="173"/>
        <v>games</v>
      </c>
      <c r="V2200" t="str">
        <f t="shared" si="174"/>
        <v>tabletop games</v>
      </c>
    </row>
    <row r="2201" spans="1:22" ht="30" x14ac:dyDescent="0.25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v>42292.416643518518</v>
      </c>
      <c r="K2201">
        <v>1442311198</v>
      </c>
      <c r="L2201">
        <f t="shared" si="171"/>
        <v>2015</v>
      </c>
      <c r="M2201" t="str">
        <f t="shared" si="172"/>
        <v>Sep</v>
      </c>
      <c r="N2201" s="13">
        <v>42262.416643518518</v>
      </c>
      <c r="O2201" t="b">
        <v>1</v>
      </c>
      <c r="P2201">
        <v>251</v>
      </c>
      <c r="Q2201" t="b">
        <v>1</v>
      </c>
      <c r="R2201" t="s">
        <v>8297</v>
      </c>
      <c r="S2201" s="4">
        <f t="shared" si="170"/>
        <v>146.97777777777779</v>
      </c>
      <c r="U2201" t="str">
        <f t="shared" si="173"/>
        <v>games</v>
      </c>
      <c r="V2201" t="str">
        <f t="shared" si="174"/>
        <v>tabletop games</v>
      </c>
    </row>
    <row r="2202" spans="1:22" ht="60" x14ac:dyDescent="0.25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v>42191.125</v>
      </c>
      <c r="K2202">
        <v>1433775668</v>
      </c>
      <c r="L2202">
        <f t="shared" si="171"/>
        <v>2015</v>
      </c>
      <c r="M2202" t="str">
        <f t="shared" si="172"/>
        <v>Jun</v>
      </c>
      <c r="N2202" s="13">
        <v>42163.625787037032</v>
      </c>
      <c r="O2202" t="b">
        <v>0</v>
      </c>
      <c r="P2202">
        <v>263</v>
      </c>
      <c r="Q2202" t="b">
        <v>1</v>
      </c>
      <c r="R2202" t="s">
        <v>8297</v>
      </c>
      <c r="S2202" s="4">
        <f t="shared" si="170"/>
        <v>542.15</v>
      </c>
      <c r="U2202" t="str">
        <f t="shared" si="173"/>
        <v>games</v>
      </c>
      <c r="V2202" t="str">
        <f t="shared" si="174"/>
        <v>tabletop games</v>
      </c>
    </row>
    <row r="2203" spans="1:22" ht="60" x14ac:dyDescent="0.25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v>41290.846817129634</v>
      </c>
      <c r="K2203">
        <v>1357157965</v>
      </c>
      <c r="L2203">
        <f t="shared" si="171"/>
        <v>2013</v>
      </c>
      <c r="M2203" t="str">
        <f t="shared" si="172"/>
        <v>Jan</v>
      </c>
      <c r="N2203" s="13">
        <v>41276.846817129634</v>
      </c>
      <c r="O2203" t="b">
        <v>0</v>
      </c>
      <c r="P2203">
        <v>28</v>
      </c>
      <c r="Q2203" t="b">
        <v>1</v>
      </c>
      <c r="R2203" t="s">
        <v>8280</v>
      </c>
      <c r="S2203" s="4">
        <f t="shared" si="170"/>
        <v>382.71818181818179</v>
      </c>
      <c r="U2203" t="str">
        <f t="shared" si="173"/>
        <v>music</v>
      </c>
      <c r="V2203" t="str">
        <f t="shared" si="174"/>
        <v>electronic music</v>
      </c>
    </row>
    <row r="2204" spans="1:22" ht="45" x14ac:dyDescent="0.25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v>41214.849166666667</v>
      </c>
      <c r="K2204">
        <v>1349209368</v>
      </c>
      <c r="L2204">
        <f t="shared" si="171"/>
        <v>2012</v>
      </c>
      <c r="M2204" t="str">
        <f t="shared" si="172"/>
        <v>Oct</v>
      </c>
      <c r="N2204" s="13">
        <v>41184.849166666667</v>
      </c>
      <c r="O2204" t="b">
        <v>0</v>
      </c>
      <c r="P2204">
        <v>721</v>
      </c>
      <c r="Q2204" t="b">
        <v>1</v>
      </c>
      <c r="R2204" t="s">
        <v>8280</v>
      </c>
      <c r="S2204" s="4">
        <f t="shared" si="170"/>
        <v>704.18124999999998</v>
      </c>
      <c r="U2204" t="str">
        <f t="shared" si="173"/>
        <v>music</v>
      </c>
      <c r="V2204" t="str">
        <f t="shared" si="174"/>
        <v>electronic music</v>
      </c>
    </row>
    <row r="2205" spans="1:22" ht="60" x14ac:dyDescent="0.25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v>42271.85974537037</v>
      </c>
      <c r="K2205">
        <v>1440535082</v>
      </c>
      <c r="L2205">
        <f t="shared" si="171"/>
        <v>2015</v>
      </c>
      <c r="M2205" t="str">
        <f t="shared" si="172"/>
        <v>Aug</v>
      </c>
      <c r="N2205" s="13">
        <v>42241.85974537037</v>
      </c>
      <c r="O2205" t="b">
        <v>0</v>
      </c>
      <c r="P2205">
        <v>50</v>
      </c>
      <c r="Q2205" t="b">
        <v>1</v>
      </c>
      <c r="R2205" t="s">
        <v>8280</v>
      </c>
      <c r="S2205" s="4">
        <f t="shared" si="170"/>
        <v>109.55</v>
      </c>
      <c r="U2205" t="str">
        <f t="shared" si="173"/>
        <v>music</v>
      </c>
      <c r="V2205" t="str">
        <f t="shared" si="174"/>
        <v>electronic music</v>
      </c>
    </row>
    <row r="2206" spans="1:22" ht="45" x14ac:dyDescent="0.25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v>41342.311562499999</v>
      </c>
      <c r="K2206">
        <v>1360222119</v>
      </c>
      <c r="L2206">
        <f t="shared" si="171"/>
        <v>2013</v>
      </c>
      <c r="M2206" t="str">
        <f t="shared" si="172"/>
        <v>Feb</v>
      </c>
      <c r="N2206" s="13">
        <v>41312.311562499999</v>
      </c>
      <c r="O2206" t="b">
        <v>0</v>
      </c>
      <c r="P2206">
        <v>73</v>
      </c>
      <c r="Q2206" t="b">
        <v>1</v>
      </c>
      <c r="R2206" t="s">
        <v>8280</v>
      </c>
      <c r="S2206" s="4">
        <f t="shared" si="170"/>
        <v>132.86666666666667</v>
      </c>
      <c r="U2206" t="str">
        <f t="shared" si="173"/>
        <v>music</v>
      </c>
      <c r="V2206" t="str">
        <f t="shared" si="174"/>
        <v>electronic music</v>
      </c>
    </row>
    <row r="2207" spans="1:22" ht="45" x14ac:dyDescent="0.25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v>41061.82163194444</v>
      </c>
      <c r="K2207">
        <v>1335987789</v>
      </c>
      <c r="L2207">
        <f t="shared" si="171"/>
        <v>2012</v>
      </c>
      <c r="M2207" t="str">
        <f t="shared" si="172"/>
        <v>May</v>
      </c>
      <c r="N2207" s="13">
        <v>41031.82163194444</v>
      </c>
      <c r="O2207" t="b">
        <v>0</v>
      </c>
      <c r="P2207">
        <v>27</v>
      </c>
      <c r="Q2207" t="b">
        <v>1</v>
      </c>
      <c r="R2207" t="s">
        <v>8280</v>
      </c>
      <c r="S2207" s="4">
        <f t="shared" si="170"/>
        <v>152</v>
      </c>
      <c r="U2207" t="str">
        <f t="shared" si="173"/>
        <v>music</v>
      </c>
      <c r="V2207" t="str">
        <f t="shared" si="174"/>
        <v>electronic music</v>
      </c>
    </row>
    <row r="2208" spans="1:22" ht="60" x14ac:dyDescent="0.25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v>41015.257222222222</v>
      </c>
      <c r="K2208">
        <v>1333001424</v>
      </c>
      <c r="L2208">
        <f t="shared" si="171"/>
        <v>2012</v>
      </c>
      <c r="M2208" t="str">
        <f t="shared" si="172"/>
        <v>Mar</v>
      </c>
      <c r="N2208" s="13">
        <v>40997.257222222222</v>
      </c>
      <c r="O2208" t="b">
        <v>0</v>
      </c>
      <c r="P2208">
        <v>34</v>
      </c>
      <c r="Q2208" t="b">
        <v>1</v>
      </c>
      <c r="R2208" t="s">
        <v>8280</v>
      </c>
      <c r="S2208" s="4">
        <f t="shared" si="170"/>
        <v>102.72727272727273</v>
      </c>
      <c r="U2208" t="str">
        <f t="shared" si="173"/>
        <v>music</v>
      </c>
      <c r="V2208" t="str">
        <f t="shared" si="174"/>
        <v>electronic music</v>
      </c>
    </row>
    <row r="2209" spans="1:22" ht="45" x14ac:dyDescent="0.25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v>41594.235798611109</v>
      </c>
      <c r="K2209">
        <v>1381984773</v>
      </c>
      <c r="L2209">
        <f t="shared" si="171"/>
        <v>2013</v>
      </c>
      <c r="M2209" t="str">
        <f t="shared" si="172"/>
        <v>Oct</v>
      </c>
      <c r="N2209" s="13">
        <v>41564.194131944445</v>
      </c>
      <c r="O2209" t="b">
        <v>0</v>
      </c>
      <c r="P2209">
        <v>7</v>
      </c>
      <c r="Q2209" t="b">
        <v>1</v>
      </c>
      <c r="R2209" t="s">
        <v>8280</v>
      </c>
      <c r="S2209" s="4">
        <f t="shared" si="170"/>
        <v>100</v>
      </c>
      <c r="U2209" t="str">
        <f t="shared" si="173"/>
        <v>music</v>
      </c>
      <c r="V2209" t="str">
        <f t="shared" si="174"/>
        <v>electronic music</v>
      </c>
    </row>
    <row r="2210" spans="1:22" ht="60" x14ac:dyDescent="0.25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v>41006.166666666664</v>
      </c>
      <c r="K2210">
        <v>1328649026</v>
      </c>
      <c r="L2210">
        <f t="shared" si="171"/>
        <v>2012</v>
      </c>
      <c r="M2210" t="str">
        <f t="shared" si="172"/>
        <v>Feb</v>
      </c>
      <c r="N2210" s="13">
        <v>40946.882245370369</v>
      </c>
      <c r="O2210" t="b">
        <v>0</v>
      </c>
      <c r="P2210">
        <v>24</v>
      </c>
      <c r="Q2210" t="b">
        <v>1</v>
      </c>
      <c r="R2210" t="s">
        <v>8280</v>
      </c>
      <c r="S2210" s="4">
        <f t="shared" si="170"/>
        <v>101.6</v>
      </c>
      <c r="U2210" t="str">
        <f t="shared" si="173"/>
        <v>music</v>
      </c>
      <c r="V2210" t="str">
        <f t="shared" si="174"/>
        <v>electronic music</v>
      </c>
    </row>
    <row r="2211" spans="1:22" ht="45" x14ac:dyDescent="0.25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v>41743.958333333336</v>
      </c>
      <c r="K2211">
        <v>1396524644</v>
      </c>
      <c r="L2211">
        <f t="shared" si="171"/>
        <v>2014</v>
      </c>
      <c r="M2211" t="str">
        <f t="shared" si="172"/>
        <v>Apr</v>
      </c>
      <c r="N2211" s="13">
        <v>41732.479675925926</v>
      </c>
      <c r="O2211" t="b">
        <v>0</v>
      </c>
      <c r="P2211">
        <v>15</v>
      </c>
      <c r="Q2211" t="b">
        <v>1</v>
      </c>
      <c r="R2211" t="s">
        <v>8280</v>
      </c>
      <c r="S2211" s="4">
        <f t="shared" si="170"/>
        <v>150.80000000000001</v>
      </c>
      <c r="U2211" t="str">
        <f t="shared" si="173"/>
        <v>music</v>
      </c>
      <c r="V2211" t="str">
        <f t="shared" si="174"/>
        <v>electronic music</v>
      </c>
    </row>
    <row r="2212" spans="1:22" ht="60" x14ac:dyDescent="0.25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v>41013.73333333333</v>
      </c>
      <c r="K2212">
        <v>1329442510</v>
      </c>
      <c r="L2212">
        <f t="shared" si="171"/>
        <v>2012</v>
      </c>
      <c r="M2212" t="str">
        <f t="shared" si="172"/>
        <v>Feb</v>
      </c>
      <c r="N2212" s="13">
        <v>40956.066087962965</v>
      </c>
      <c r="O2212" t="b">
        <v>0</v>
      </c>
      <c r="P2212">
        <v>72</v>
      </c>
      <c r="Q2212" t="b">
        <v>1</v>
      </c>
      <c r="R2212" t="s">
        <v>8280</v>
      </c>
      <c r="S2212" s="4">
        <f t="shared" si="170"/>
        <v>111.425</v>
      </c>
      <c r="U2212" t="str">
        <f t="shared" si="173"/>
        <v>music</v>
      </c>
      <c r="V2212" t="str">
        <f t="shared" si="174"/>
        <v>electronic music</v>
      </c>
    </row>
    <row r="2213" spans="1:22" ht="60" x14ac:dyDescent="0.25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v>41739.290972222225</v>
      </c>
      <c r="K2213">
        <v>1395168625</v>
      </c>
      <c r="L2213">
        <f t="shared" si="171"/>
        <v>2014</v>
      </c>
      <c r="M2213" t="str">
        <f t="shared" si="172"/>
        <v>Mar</v>
      </c>
      <c r="N2213" s="13">
        <v>41716.785011574073</v>
      </c>
      <c r="O2213" t="b">
        <v>0</v>
      </c>
      <c r="P2213">
        <v>120</v>
      </c>
      <c r="Q2213" t="b">
        <v>1</v>
      </c>
      <c r="R2213" t="s">
        <v>8280</v>
      </c>
      <c r="S2213" s="4">
        <f t="shared" si="170"/>
        <v>195.6</v>
      </c>
      <c r="U2213" t="str">
        <f t="shared" si="173"/>
        <v>music</v>
      </c>
      <c r="V2213" t="str">
        <f t="shared" si="174"/>
        <v>electronic music</v>
      </c>
    </row>
    <row r="2214" spans="1:22" ht="60" x14ac:dyDescent="0.25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v>41582.041666666664</v>
      </c>
      <c r="K2214">
        <v>1380650177</v>
      </c>
      <c r="L2214">
        <f t="shared" si="171"/>
        <v>2013</v>
      </c>
      <c r="M2214" t="str">
        <f t="shared" si="172"/>
        <v>Oct</v>
      </c>
      <c r="N2214" s="13">
        <v>41548.747418981482</v>
      </c>
      <c r="O2214" t="b">
        <v>0</v>
      </c>
      <c r="P2214">
        <v>123</v>
      </c>
      <c r="Q2214" t="b">
        <v>1</v>
      </c>
      <c r="R2214" t="s">
        <v>8280</v>
      </c>
      <c r="S2214" s="4">
        <f t="shared" si="170"/>
        <v>114.38333333333334</v>
      </c>
      <c r="U2214" t="str">
        <f t="shared" si="173"/>
        <v>music</v>
      </c>
      <c r="V2214" t="str">
        <f t="shared" si="174"/>
        <v>electronic music</v>
      </c>
    </row>
    <row r="2215" spans="1:22" ht="75" x14ac:dyDescent="0.25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v>42139.826145833329</v>
      </c>
      <c r="K2215">
        <v>1429127379</v>
      </c>
      <c r="L2215">
        <f t="shared" si="171"/>
        <v>2015</v>
      </c>
      <c r="M2215" t="str">
        <f t="shared" si="172"/>
        <v>Apr</v>
      </c>
      <c r="N2215" s="13">
        <v>42109.826145833329</v>
      </c>
      <c r="O2215" t="b">
        <v>0</v>
      </c>
      <c r="P2215">
        <v>1</v>
      </c>
      <c r="Q2215" t="b">
        <v>1</v>
      </c>
      <c r="R2215" t="s">
        <v>8280</v>
      </c>
      <c r="S2215" s="4">
        <f t="shared" si="170"/>
        <v>200</v>
      </c>
      <c r="U2215" t="str">
        <f t="shared" si="173"/>
        <v>music</v>
      </c>
      <c r="V2215" t="str">
        <f t="shared" si="174"/>
        <v>electronic music</v>
      </c>
    </row>
    <row r="2216" spans="1:22" ht="45" x14ac:dyDescent="0.25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v>41676.792222222226</v>
      </c>
      <c r="K2216">
        <v>1389121248</v>
      </c>
      <c r="L2216">
        <f t="shared" si="171"/>
        <v>2014</v>
      </c>
      <c r="M2216" t="str">
        <f t="shared" si="172"/>
        <v>Jan</v>
      </c>
      <c r="N2216" s="13">
        <v>41646.792222222226</v>
      </c>
      <c r="O2216" t="b">
        <v>0</v>
      </c>
      <c r="P2216">
        <v>24</v>
      </c>
      <c r="Q2216" t="b">
        <v>1</v>
      </c>
      <c r="R2216" t="s">
        <v>8280</v>
      </c>
      <c r="S2216" s="4">
        <f t="shared" si="170"/>
        <v>292.50166666666667</v>
      </c>
      <c r="U2216" t="str">
        <f t="shared" si="173"/>
        <v>music</v>
      </c>
      <c r="V2216" t="str">
        <f t="shared" si="174"/>
        <v>electronic music</v>
      </c>
    </row>
    <row r="2217" spans="1:22" ht="30" x14ac:dyDescent="0.25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v>40981.290972222225</v>
      </c>
      <c r="K2217">
        <v>1329671572</v>
      </c>
      <c r="L2217">
        <f t="shared" si="171"/>
        <v>2012</v>
      </c>
      <c r="M2217" t="str">
        <f t="shared" si="172"/>
        <v>Feb</v>
      </c>
      <c r="N2217" s="13">
        <v>40958.717268518521</v>
      </c>
      <c r="O2217" t="b">
        <v>0</v>
      </c>
      <c r="P2217">
        <v>33</v>
      </c>
      <c r="Q2217" t="b">
        <v>1</v>
      </c>
      <c r="R2217" t="s">
        <v>8280</v>
      </c>
      <c r="S2217" s="4">
        <f t="shared" si="170"/>
        <v>156.36363636363637</v>
      </c>
      <c r="U2217" t="str">
        <f t="shared" si="173"/>
        <v>music</v>
      </c>
      <c r="V2217" t="str">
        <f t="shared" si="174"/>
        <v>electronic music</v>
      </c>
    </row>
    <row r="2218" spans="1:22" ht="60" x14ac:dyDescent="0.25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v>42208.751678240747</v>
      </c>
      <c r="K2218">
        <v>1436464945</v>
      </c>
      <c r="L2218">
        <f t="shared" si="171"/>
        <v>2015</v>
      </c>
      <c r="M2218" t="str">
        <f t="shared" si="172"/>
        <v>Jul</v>
      </c>
      <c r="N2218" s="13">
        <v>42194.751678240747</v>
      </c>
      <c r="O2218" t="b">
        <v>0</v>
      </c>
      <c r="P2218">
        <v>14</v>
      </c>
      <c r="Q2218" t="b">
        <v>1</v>
      </c>
      <c r="R2218" t="s">
        <v>8280</v>
      </c>
      <c r="S2218" s="4">
        <f t="shared" si="170"/>
        <v>105.66666666666667</v>
      </c>
      <c r="U2218" t="str">
        <f t="shared" si="173"/>
        <v>music</v>
      </c>
      <c r="V2218" t="str">
        <f t="shared" si="174"/>
        <v>electronic music</v>
      </c>
    </row>
    <row r="2219" spans="1:22" ht="60" x14ac:dyDescent="0.25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v>42310.333333333328</v>
      </c>
      <c r="K2219">
        <v>1445539113</v>
      </c>
      <c r="L2219">
        <f t="shared" si="171"/>
        <v>2015</v>
      </c>
      <c r="M2219" t="str">
        <f t="shared" si="172"/>
        <v>Oct</v>
      </c>
      <c r="N2219" s="13">
        <v>42299.776770833334</v>
      </c>
      <c r="O2219" t="b">
        <v>0</v>
      </c>
      <c r="P2219">
        <v>9</v>
      </c>
      <c r="Q2219" t="b">
        <v>1</v>
      </c>
      <c r="R2219" t="s">
        <v>8280</v>
      </c>
      <c r="S2219" s="4">
        <f t="shared" si="170"/>
        <v>101.19047619047619</v>
      </c>
      <c r="U2219" t="str">
        <f t="shared" si="173"/>
        <v>music</v>
      </c>
      <c r="V2219" t="str">
        <f t="shared" si="174"/>
        <v>electronic music</v>
      </c>
    </row>
    <row r="2220" spans="1:22" ht="45" x14ac:dyDescent="0.25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v>41150</v>
      </c>
      <c r="K2220">
        <v>1344281383</v>
      </c>
      <c r="L2220">
        <f t="shared" si="171"/>
        <v>2012</v>
      </c>
      <c r="M2220" t="str">
        <f t="shared" si="172"/>
        <v>Aug</v>
      </c>
      <c r="N2220" s="13">
        <v>41127.812303240738</v>
      </c>
      <c r="O2220" t="b">
        <v>0</v>
      </c>
      <c r="P2220">
        <v>76</v>
      </c>
      <c r="Q2220" t="b">
        <v>1</v>
      </c>
      <c r="R2220" t="s">
        <v>8280</v>
      </c>
      <c r="S2220" s="4">
        <f t="shared" si="170"/>
        <v>122.833</v>
      </c>
      <c r="U2220" t="str">
        <f t="shared" si="173"/>
        <v>music</v>
      </c>
      <c r="V2220" t="str">
        <f t="shared" si="174"/>
        <v>electronic music</v>
      </c>
    </row>
    <row r="2221" spans="1:22" ht="45" x14ac:dyDescent="0.25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v>42235.718888888892</v>
      </c>
      <c r="K2221">
        <v>1437412512</v>
      </c>
      <c r="L2221">
        <f t="shared" si="171"/>
        <v>2015</v>
      </c>
      <c r="M2221" t="str">
        <f t="shared" si="172"/>
        <v>Jul</v>
      </c>
      <c r="N2221" s="13">
        <v>42205.718888888892</v>
      </c>
      <c r="O2221" t="b">
        <v>0</v>
      </c>
      <c r="P2221">
        <v>19</v>
      </c>
      <c r="Q2221" t="b">
        <v>1</v>
      </c>
      <c r="R2221" t="s">
        <v>8280</v>
      </c>
      <c r="S2221" s="4">
        <f t="shared" si="170"/>
        <v>101.5</v>
      </c>
      <c r="U2221" t="str">
        <f t="shared" si="173"/>
        <v>music</v>
      </c>
      <c r="V2221" t="str">
        <f t="shared" si="174"/>
        <v>electronic music</v>
      </c>
    </row>
    <row r="2222" spans="1:22" ht="45" x14ac:dyDescent="0.25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v>41482.060601851852</v>
      </c>
      <c r="K2222">
        <v>1372296436</v>
      </c>
      <c r="L2222">
        <f t="shared" si="171"/>
        <v>2013</v>
      </c>
      <c r="M2222" t="str">
        <f t="shared" si="172"/>
        <v>Jun</v>
      </c>
      <c r="N2222" s="13">
        <v>41452.060601851852</v>
      </c>
      <c r="O2222" t="b">
        <v>0</v>
      </c>
      <c r="P2222">
        <v>69</v>
      </c>
      <c r="Q2222" t="b">
        <v>1</v>
      </c>
      <c r="R2222" t="s">
        <v>8280</v>
      </c>
      <c r="S2222" s="4">
        <f t="shared" si="170"/>
        <v>101.14285714285714</v>
      </c>
      <c r="U2222" t="str">
        <f t="shared" si="173"/>
        <v>music</v>
      </c>
      <c r="V2222" t="str">
        <f t="shared" si="174"/>
        <v>electronic music</v>
      </c>
    </row>
    <row r="2223" spans="1:22" ht="45" x14ac:dyDescent="0.25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v>42483</v>
      </c>
      <c r="K2223">
        <v>1458748809</v>
      </c>
      <c r="L2223">
        <f t="shared" si="171"/>
        <v>2016</v>
      </c>
      <c r="M2223" t="str">
        <f t="shared" si="172"/>
        <v>Mar</v>
      </c>
      <c r="N2223" s="13">
        <v>42452.666770833333</v>
      </c>
      <c r="O2223" t="b">
        <v>0</v>
      </c>
      <c r="P2223">
        <v>218</v>
      </c>
      <c r="Q2223" t="b">
        <v>1</v>
      </c>
      <c r="R2223" t="s">
        <v>8297</v>
      </c>
      <c r="S2223" s="4">
        <f t="shared" si="170"/>
        <v>108.12</v>
      </c>
      <c r="U2223" t="str">
        <f t="shared" si="173"/>
        <v>games</v>
      </c>
      <c r="V2223" t="str">
        <f t="shared" si="174"/>
        <v>tabletop games</v>
      </c>
    </row>
    <row r="2224" spans="1:22" ht="60" x14ac:dyDescent="0.25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v>40936.787581018521</v>
      </c>
      <c r="K2224">
        <v>1325184847</v>
      </c>
      <c r="L2224">
        <f t="shared" si="171"/>
        <v>2011</v>
      </c>
      <c r="M2224" t="str">
        <f t="shared" si="172"/>
        <v>Dec</v>
      </c>
      <c r="N2224" s="13">
        <v>40906.787581018521</v>
      </c>
      <c r="O2224" t="b">
        <v>0</v>
      </c>
      <c r="P2224">
        <v>30</v>
      </c>
      <c r="Q2224" t="b">
        <v>1</v>
      </c>
      <c r="R2224" t="s">
        <v>8297</v>
      </c>
      <c r="S2224" s="4">
        <f t="shared" si="170"/>
        <v>162.6</v>
      </c>
      <c r="U2224" t="str">
        <f t="shared" si="173"/>
        <v>games</v>
      </c>
      <c r="V2224" t="str">
        <f t="shared" si="174"/>
        <v>tabletop games</v>
      </c>
    </row>
    <row r="2225" spans="1:22" ht="60" x14ac:dyDescent="0.25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v>42182.640833333338</v>
      </c>
      <c r="K2225">
        <v>1432826568</v>
      </c>
      <c r="L2225">
        <f t="shared" si="171"/>
        <v>2015</v>
      </c>
      <c r="M2225" t="str">
        <f t="shared" si="172"/>
        <v>May</v>
      </c>
      <c r="N2225" s="13">
        <v>42152.640833333338</v>
      </c>
      <c r="O2225" t="b">
        <v>0</v>
      </c>
      <c r="P2225">
        <v>100</v>
      </c>
      <c r="Q2225" t="b">
        <v>1</v>
      </c>
      <c r="R2225" t="s">
        <v>8297</v>
      </c>
      <c r="S2225" s="4">
        <f t="shared" si="170"/>
        <v>105.8</v>
      </c>
      <c r="U2225" t="str">
        <f t="shared" si="173"/>
        <v>games</v>
      </c>
      <c r="V2225" t="str">
        <f t="shared" si="174"/>
        <v>tabletop games</v>
      </c>
    </row>
    <row r="2226" spans="1:22" ht="60" x14ac:dyDescent="0.25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v>42672.791666666672</v>
      </c>
      <c r="K2226">
        <v>1475337675</v>
      </c>
      <c r="L2226">
        <f t="shared" si="171"/>
        <v>2016</v>
      </c>
      <c r="M2226" t="str">
        <f t="shared" si="172"/>
        <v>Oct</v>
      </c>
      <c r="N2226" s="13">
        <v>42644.667534722219</v>
      </c>
      <c r="O2226" t="b">
        <v>0</v>
      </c>
      <c r="P2226">
        <v>296</v>
      </c>
      <c r="Q2226" t="b">
        <v>1</v>
      </c>
      <c r="R2226" t="s">
        <v>8297</v>
      </c>
      <c r="S2226" s="4">
        <f t="shared" si="170"/>
        <v>243.15</v>
      </c>
      <c r="U2226" t="str">
        <f t="shared" si="173"/>
        <v>games</v>
      </c>
      <c r="V2226" t="str">
        <f t="shared" si="174"/>
        <v>tabletop games</v>
      </c>
    </row>
    <row r="2227" spans="1:22" ht="60" x14ac:dyDescent="0.25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v>41903.79184027778</v>
      </c>
      <c r="K2227">
        <v>1408734015</v>
      </c>
      <c r="L2227">
        <f t="shared" si="171"/>
        <v>2014</v>
      </c>
      <c r="M2227" t="str">
        <f t="shared" si="172"/>
        <v>Aug</v>
      </c>
      <c r="N2227" s="13">
        <v>41873.79184027778</v>
      </c>
      <c r="O2227" t="b">
        <v>0</v>
      </c>
      <c r="P2227">
        <v>1204</v>
      </c>
      <c r="Q2227" t="b">
        <v>1</v>
      </c>
      <c r="R2227" t="s">
        <v>8297</v>
      </c>
      <c r="S2227" s="4">
        <f t="shared" si="170"/>
        <v>944.83338095238094</v>
      </c>
      <c r="U2227" t="str">
        <f t="shared" si="173"/>
        <v>games</v>
      </c>
      <c r="V2227" t="str">
        <f t="shared" si="174"/>
        <v>tabletop games</v>
      </c>
    </row>
    <row r="2228" spans="1:22" ht="60" x14ac:dyDescent="0.25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v>42412.207638888889</v>
      </c>
      <c r="K2228">
        <v>1452625822</v>
      </c>
      <c r="L2228">
        <f t="shared" si="171"/>
        <v>2016</v>
      </c>
      <c r="M2228" t="str">
        <f t="shared" si="172"/>
        <v>Jan</v>
      </c>
      <c r="N2228" s="13">
        <v>42381.79886574074</v>
      </c>
      <c r="O2228" t="b">
        <v>0</v>
      </c>
      <c r="P2228">
        <v>321</v>
      </c>
      <c r="Q2228" t="b">
        <v>1</v>
      </c>
      <c r="R2228" t="s">
        <v>8297</v>
      </c>
      <c r="S2228" s="4">
        <f t="shared" si="170"/>
        <v>108.46283333333335</v>
      </c>
      <c r="U2228" t="str">
        <f t="shared" si="173"/>
        <v>games</v>
      </c>
      <c r="V2228" t="str">
        <f t="shared" si="174"/>
        <v>tabletop games</v>
      </c>
    </row>
    <row r="2229" spans="1:22" ht="60" x14ac:dyDescent="0.25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v>41591.849016203705</v>
      </c>
      <c r="K2229">
        <v>1381778555</v>
      </c>
      <c r="L2229">
        <f t="shared" si="171"/>
        <v>2013</v>
      </c>
      <c r="M2229" t="str">
        <f t="shared" si="172"/>
        <v>Oct</v>
      </c>
      <c r="N2229" s="13">
        <v>41561.807349537034</v>
      </c>
      <c r="O2229" t="b">
        <v>0</v>
      </c>
      <c r="P2229">
        <v>301</v>
      </c>
      <c r="Q2229" t="b">
        <v>1</v>
      </c>
      <c r="R2229" t="s">
        <v>8297</v>
      </c>
      <c r="S2229" s="4">
        <f t="shared" si="170"/>
        <v>157.37692307692308</v>
      </c>
      <c r="U2229" t="str">
        <f t="shared" si="173"/>
        <v>games</v>
      </c>
      <c r="V2229" t="str">
        <f t="shared" si="174"/>
        <v>tabletop games</v>
      </c>
    </row>
    <row r="2230" spans="1:22" ht="60" x14ac:dyDescent="0.25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v>42232.278194444443</v>
      </c>
      <c r="K2230">
        <v>1437115236</v>
      </c>
      <c r="L2230">
        <f t="shared" si="171"/>
        <v>2015</v>
      </c>
      <c r="M2230" t="str">
        <f t="shared" si="172"/>
        <v>Jul</v>
      </c>
      <c r="N2230" s="13">
        <v>42202.278194444443</v>
      </c>
      <c r="O2230" t="b">
        <v>0</v>
      </c>
      <c r="P2230">
        <v>144</v>
      </c>
      <c r="Q2230" t="b">
        <v>1</v>
      </c>
      <c r="R2230" t="s">
        <v>8297</v>
      </c>
      <c r="S2230" s="4">
        <f t="shared" si="170"/>
        <v>1174.49</v>
      </c>
      <c r="U2230" t="str">
        <f t="shared" si="173"/>
        <v>games</v>
      </c>
      <c r="V2230" t="str">
        <f t="shared" si="174"/>
        <v>tabletop games</v>
      </c>
    </row>
    <row r="2231" spans="1:22" ht="60" x14ac:dyDescent="0.25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v>41520.166666666664</v>
      </c>
      <c r="K2231">
        <v>1375113391</v>
      </c>
      <c r="L2231">
        <f t="shared" si="171"/>
        <v>2013</v>
      </c>
      <c r="M2231" t="str">
        <f t="shared" si="172"/>
        <v>Jul</v>
      </c>
      <c r="N2231" s="13">
        <v>41484.664247685185</v>
      </c>
      <c r="O2231" t="b">
        <v>0</v>
      </c>
      <c r="P2231">
        <v>539</v>
      </c>
      <c r="Q2231" t="b">
        <v>1</v>
      </c>
      <c r="R2231" t="s">
        <v>8297</v>
      </c>
      <c r="S2231" s="4">
        <f t="shared" si="170"/>
        <v>171.04755366949576</v>
      </c>
      <c r="U2231" t="str">
        <f t="shared" si="173"/>
        <v>games</v>
      </c>
      <c r="V2231" t="str">
        <f t="shared" si="174"/>
        <v>tabletop games</v>
      </c>
    </row>
    <row r="2232" spans="1:22" ht="60" x14ac:dyDescent="0.25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v>41754.881099537037</v>
      </c>
      <c r="K2232">
        <v>1395868127</v>
      </c>
      <c r="L2232">
        <f t="shared" si="171"/>
        <v>2014</v>
      </c>
      <c r="M2232" t="str">
        <f t="shared" si="172"/>
        <v>Mar</v>
      </c>
      <c r="N2232" s="13">
        <v>41724.881099537037</v>
      </c>
      <c r="O2232" t="b">
        <v>0</v>
      </c>
      <c r="P2232">
        <v>498</v>
      </c>
      <c r="Q2232" t="b">
        <v>1</v>
      </c>
      <c r="R2232" t="s">
        <v>8297</v>
      </c>
      <c r="S2232" s="4">
        <f t="shared" si="170"/>
        <v>125.95294117647059</v>
      </c>
      <c r="U2232" t="str">
        <f t="shared" si="173"/>
        <v>games</v>
      </c>
      <c r="V2232" t="str">
        <f t="shared" si="174"/>
        <v>tabletop games</v>
      </c>
    </row>
    <row r="2233" spans="1:22" ht="60" x14ac:dyDescent="0.25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v>41450.208333333336</v>
      </c>
      <c r="K2233">
        <v>1369864301</v>
      </c>
      <c r="L2233">
        <f t="shared" si="171"/>
        <v>2013</v>
      </c>
      <c r="M2233" t="str">
        <f t="shared" si="172"/>
        <v>May</v>
      </c>
      <c r="N2233" s="13">
        <v>41423.910891203705</v>
      </c>
      <c r="O2233" t="b">
        <v>0</v>
      </c>
      <c r="P2233">
        <v>1113</v>
      </c>
      <c r="Q2233" t="b">
        <v>1</v>
      </c>
      <c r="R2233" t="s">
        <v>8297</v>
      </c>
      <c r="S2233" s="4">
        <f t="shared" si="170"/>
        <v>1212.1296</v>
      </c>
      <c r="U2233" t="str">
        <f t="shared" si="173"/>
        <v>games</v>
      </c>
      <c r="V2233" t="str">
        <f t="shared" si="174"/>
        <v>tabletop games</v>
      </c>
    </row>
    <row r="2234" spans="1:22" ht="45" x14ac:dyDescent="0.25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v>41839.125</v>
      </c>
      <c r="K2234">
        <v>1402945408</v>
      </c>
      <c r="L2234">
        <f t="shared" si="171"/>
        <v>2014</v>
      </c>
      <c r="M2234" t="str">
        <f t="shared" si="172"/>
        <v>Jun</v>
      </c>
      <c r="N2234" s="13">
        <v>41806.794074074074</v>
      </c>
      <c r="O2234" t="b">
        <v>0</v>
      </c>
      <c r="P2234">
        <v>988</v>
      </c>
      <c r="Q2234" t="b">
        <v>1</v>
      </c>
      <c r="R2234" t="s">
        <v>8297</v>
      </c>
      <c r="S2234" s="4">
        <f t="shared" si="170"/>
        <v>495.8</v>
      </c>
      <c r="U2234" t="str">
        <f t="shared" si="173"/>
        <v>games</v>
      </c>
      <c r="V2234" t="str">
        <f t="shared" si="174"/>
        <v>tabletop games</v>
      </c>
    </row>
    <row r="2235" spans="1:22" ht="45" x14ac:dyDescent="0.25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v>42352</v>
      </c>
      <c r="K2235">
        <v>1448269539</v>
      </c>
      <c r="L2235">
        <f t="shared" si="171"/>
        <v>2015</v>
      </c>
      <c r="M2235" t="str">
        <f t="shared" si="172"/>
        <v>Nov</v>
      </c>
      <c r="N2235" s="13">
        <v>42331.378923611104</v>
      </c>
      <c r="O2235" t="b">
        <v>0</v>
      </c>
      <c r="P2235">
        <v>391</v>
      </c>
      <c r="Q2235" t="b">
        <v>1</v>
      </c>
      <c r="R2235" t="s">
        <v>8297</v>
      </c>
      <c r="S2235" s="4">
        <f t="shared" si="170"/>
        <v>332.04</v>
      </c>
      <c r="U2235" t="str">
        <f t="shared" si="173"/>
        <v>games</v>
      </c>
      <c r="V2235" t="str">
        <f t="shared" si="174"/>
        <v>tabletop games</v>
      </c>
    </row>
    <row r="2236" spans="1:22" ht="45" x14ac:dyDescent="0.25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v>42740.824618055558</v>
      </c>
      <c r="K2236">
        <v>1481053647</v>
      </c>
      <c r="L2236">
        <f t="shared" si="171"/>
        <v>2016</v>
      </c>
      <c r="M2236" t="str">
        <f t="shared" si="172"/>
        <v>Dec</v>
      </c>
      <c r="N2236" s="13">
        <v>42710.824618055558</v>
      </c>
      <c r="O2236" t="b">
        <v>0</v>
      </c>
      <c r="P2236">
        <v>28</v>
      </c>
      <c r="Q2236" t="b">
        <v>1</v>
      </c>
      <c r="R2236" t="s">
        <v>8297</v>
      </c>
      <c r="S2236" s="4">
        <f t="shared" si="170"/>
        <v>1165</v>
      </c>
      <c r="U2236" t="str">
        <f t="shared" si="173"/>
        <v>games</v>
      </c>
      <c r="V2236" t="str">
        <f t="shared" si="174"/>
        <v>tabletop games</v>
      </c>
    </row>
    <row r="2237" spans="1:22" ht="45" x14ac:dyDescent="0.25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v>42091.980451388896</v>
      </c>
      <c r="K2237">
        <v>1424997111</v>
      </c>
      <c r="L2237">
        <f t="shared" si="171"/>
        <v>2015</v>
      </c>
      <c r="M2237" t="str">
        <f t="shared" si="172"/>
        <v>Feb</v>
      </c>
      <c r="N2237" s="13">
        <v>42062.022118055553</v>
      </c>
      <c r="O2237" t="b">
        <v>0</v>
      </c>
      <c r="P2237">
        <v>147</v>
      </c>
      <c r="Q2237" t="b">
        <v>1</v>
      </c>
      <c r="R2237" t="s">
        <v>8297</v>
      </c>
      <c r="S2237" s="4">
        <f t="shared" si="170"/>
        <v>153.3153846153846</v>
      </c>
      <c r="U2237" t="str">
        <f t="shared" si="173"/>
        <v>games</v>
      </c>
      <c r="V2237" t="str">
        <f t="shared" si="174"/>
        <v>tabletop games</v>
      </c>
    </row>
    <row r="2238" spans="1:22" ht="45" x14ac:dyDescent="0.25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v>42401.617164351846</v>
      </c>
      <c r="K2238">
        <v>1451746123</v>
      </c>
      <c r="L2238">
        <f t="shared" si="171"/>
        <v>2016</v>
      </c>
      <c r="M2238" t="str">
        <f t="shared" si="172"/>
        <v>Jan</v>
      </c>
      <c r="N2238" s="13">
        <v>42371.617164351846</v>
      </c>
      <c r="O2238" t="b">
        <v>0</v>
      </c>
      <c r="P2238">
        <v>680</v>
      </c>
      <c r="Q2238" t="b">
        <v>1</v>
      </c>
      <c r="R2238" t="s">
        <v>8297</v>
      </c>
      <c r="S2238" s="4">
        <f t="shared" si="170"/>
        <v>537.10714285714289</v>
      </c>
      <c r="U2238" t="str">
        <f t="shared" si="173"/>
        <v>games</v>
      </c>
      <c r="V2238" t="str">
        <f t="shared" si="174"/>
        <v>tabletop games</v>
      </c>
    </row>
    <row r="2239" spans="1:22" ht="60" x14ac:dyDescent="0.25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v>41955.332638888889</v>
      </c>
      <c r="K2239">
        <v>1412294683</v>
      </c>
      <c r="L2239">
        <f t="shared" si="171"/>
        <v>2014</v>
      </c>
      <c r="M2239" t="str">
        <f t="shared" si="172"/>
        <v>Oct</v>
      </c>
      <c r="N2239" s="13">
        <v>41915.003275462965</v>
      </c>
      <c r="O2239" t="b">
        <v>0</v>
      </c>
      <c r="P2239">
        <v>983</v>
      </c>
      <c r="Q2239" t="b">
        <v>1</v>
      </c>
      <c r="R2239" t="s">
        <v>8297</v>
      </c>
      <c r="S2239" s="4">
        <f t="shared" si="170"/>
        <v>352.92777777777781</v>
      </c>
      <c r="U2239" t="str">
        <f t="shared" si="173"/>
        <v>games</v>
      </c>
      <c r="V2239" t="str">
        <f t="shared" si="174"/>
        <v>tabletop games</v>
      </c>
    </row>
    <row r="2240" spans="1:22" ht="30" x14ac:dyDescent="0.25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v>42804.621712962966</v>
      </c>
      <c r="K2240">
        <v>1486565716</v>
      </c>
      <c r="L2240">
        <f t="shared" si="171"/>
        <v>2017</v>
      </c>
      <c r="M2240" t="str">
        <f t="shared" si="172"/>
        <v>Feb</v>
      </c>
      <c r="N2240" s="13">
        <v>42774.621712962966</v>
      </c>
      <c r="O2240" t="b">
        <v>0</v>
      </c>
      <c r="P2240">
        <v>79</v>
      </c>
      <c r="Q2240" t="b">
        <v>1</v>
      </c>
      <c r="R2240" t="s">
        <v>8297</v>
      </c>
      <c r="S2240" s="4">
        <f t="shared" si="170"/>
        <v>137.4</v>
      </c>
      <c r="U2240" t="str">
        <f t="shared" si="173"/>
        <v>games</v>
      </c>
      <c r="V2240" t="str">
        <f t="shared" si="174"/>
        <v>tabletop games</v>
      </c>
    </row>
    <row r="2241" spans="1:22" ht="30" x14ac:dyDescent="0.25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v>41609.168055555558</v>
      </c>
      <c r="K2241">
        <v>1382742014</v>
      </c>
      <c r="L2241">
        <f t="shared" si="171"/>
        <v>2013</v>
      </c>
      <c r="M2241" t="str">
        <f t="shared" si="172"/>
        <v>Oct</v>
      </c>
      <c r="N2241" s="13">
        <v>41572.958495370374</v>
      </c>
      <c r="O2241" t="b">
        <v>0</v>
      </c>
      <c r="P2241">
        <v>426</v>
      </c>
      <c r="Q2241" t="b">
        <v>1</v>
      </c>
      <c r="R2241" t="s">
        <v>8297</v>
      </c>
      <c r="S2241" s="4">
        <f t="shared" si="170"/>
        <v>128.02668</v>
      </c>
      <c r="U2241" t="str">
        <f t="shared" si="173"/>
        <v>games</v>
      </c>
      <c r="V2241" t="str">
        <f t="shared" si="174"/>
        <v>tabletop games</v>
      </c>
    </row>
    <row r="2242" spans="1:22" ht="45" x14ac:dyDescent="0.25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v>42482.825740740736</v>
      </c>
      <c r="K2242">
        <v>1458762544</v>
      </c>
      <c r="L2242">
        <f t="shared" si="171"/>
        <v>2016</v>
      </c>
      <c r="M2242" t="str">
        <f t="shared" si="172"/>
        <v>Mar</v>
      </c>
      <c r="N2242" s="13">
        <v>42452.825740740736</v>
      </c>
      <c r="O2242" t="b">
        <v>0</v>
      </c>
      <c r="P2242">
        <v>96</v>
      </c>
      <c r="Q2242" t="b">
        <v>1</v>
      </c>
      <c r="R2242" t="s">
        <v>8297</v>
      </c>
      <c r="S2242" s="4">
        <f t="shared" ref="S2242:S2305" si="175">E2242*100/D2242</f>
        <v>270.68</v>
      </c>
      <c r="U2242" t="str">
        <f t="shared" si="173"/>
        <v>games</v>
      </c>
      <c r="V2242" t="str">
        <f t="shared" si="174"/>
        <v>tabletop games</v>
      </c>
    </row>
    <row r="2243" spans="1:22" ht="60" x14ac:dyDescent="0.25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v>42796.827546296292</v>
      </c>
      <c r="K2243">
        <v>1485892300</v>
      </c>
      <c r="L2243">
        <f t="shared" ref="L2243:L2306" si="176">YEAR(N2243)</f>
        <v>2017</v>
      </c>
      <c r="M2243" t="str">
        <f t="shared" ref="M2243:M2306" si="177">TEXT(N2243, "MMM")</f>
        <v>Jan</v>
      </c>
      <c r="N2243" s="13">
        <v>42766.827546296292</v>
      </c>
      <c r="O2243" t="b">
        <v>0</v>
      </c>
      <c r="P2243">
        <v>163</v>
      </c>
      <c r="Q2243" t="b">
        <v>1</v>
      </c>
      <c r="R2243" t="s">
        <v>8297</v>
      </c>
      <c r="S2243" s="4">
        <f t="shared" si="175"/>
        <v>806.4</v>
      </c>
      <c r="U2243" t="str">
        <f t="shared" ref="U2243:U2306" si="178">LEFT(R2243, SEARCH("/",R2243,1)-1)</f>
        <v>games</v>
      </c>
      <c r="V2243" t="str">
        <f t="shared" ref="V2243:V2306" si="179">RIGHT(R2243,LEN(R2243)-SEARCH("/",R2243,SEARCH("/",R2243,1)))</f>
        <v>tabletop games</v>
      </c>
    </row>
    <row r="2244" spans="1:22" ht="30" x14ac:dyDescent="0.25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v>41605.126388888886</v>
      </c>
      <c r="K2244">
        <v>1382449733</v>
      </c>
      <c r="L2244">
        <f t="shared" si="176"/>
        <v>2013</v>
      </c>
      <c r="M2244" t="str">
        <f t="shared" si="177"/>
        <v>Oct</v>
      </c>
      <c r="N2244" s="13">
        <v>41569.575613425928</v>
      </c>
      <c r="O2244" t="b">
        <v>0</v>
      </c>
      <c r="P2244">
        <v>2525</v>
      </c>
      <c r="Q2244" t="b">
        <v>1</v>
      </c>
      <c r="R2244" t="s">
        <v>8297</v>
      </c>
      <c r="S2244" s="4">
        <f t="shared" si="175"/>
        <v>1360.0976000000001</v>
      </c>
      <c r="U2244" t="str">
        <f t="shared" si="178"/>
        <v>games</v>
      </c>
      <c r="V2244" t="str">
        <f t="shared" si="179"/>
        <v>tabletop games</v>
      </c>
    </row>
    <row r="2245" spans="1:22" ht="60" x14ac:dyDescent="0.25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v>42807.125</v>
      </c>
      <c r="K2245">
        <v>1488823290</v>
      </c>
      <c r="L2245">
        <f t="shared" si="176"/>
        <v>2017</v>
      </c>
      <c r="M2245" t="str">
        <f t="shared" si="177"/>
        <v>Mar</v>
      </c>
      <c r="N2245" s="13">
        <v>42800.751041666663</v>
      </c>
      <c r="O2245" t="b">
        <v>0</v>
      </c>
      <c r="P2245">
        <v>2035</v>
      </c>
      <c r="Q2245" t="b">
        <v>1</v>
      </c>
      <c r="R2245" t="s">
        <v>8297</v>
      </c>
      <c r="S2245" s="4">
        <f t="shared" si="175"/>
        <v>930250</v>
      </c>
      <c r="U2245" t="str">
        <f t="shared" si="178"/>
        <v>games</v>
      </c>
      <c r="V2245" t="str">
        <f t="shared" si="179"/>
        <v>tabletop games</v>
      </c>
    </row>
    <row r="2246" spans="1:22" ht="45" x14ac:dyDescent="0.25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v>42659.854166666672</v>
      </c>
      <c r="K2246">
        <v>1475609946</v>
      </c>
      <c r="L2246">
        <f t="shared" si="176"/>
        <v>2016</v>
      </c>
      <c r="M2246" t="str">
        <f t="shared" si="177"/>
        <v>Oct</v>
      </c>
      <c r="N2246" s="13">
        <v>42647.818819444445</v>
      </c>
      <c r="O2246" t="b">
        <v>0</v>
      </c>
      <c r="P2246">
        <v>290</v>
      </c>
      <c r="Q2246" t="b">
        <v>1</v>
      </c>
      <c r="R2246" t="s">
        <v>8297</v>
      </c>
      <c r="S2246" s="4">
        <f t="shared" si="175"/>
        <v>377.02</v>
      </c>
      <c r="U2246" t="str">
        <f t="shared" si="178"/>
        <v>games</v>
      </c>
      <c r="V2246" t="str">
        <f t="shared" si="179"/>
        <v>tabletop games</v>
      </c>
    </row>
    <row r="2247" spans="1:22" ht="45" x14ac:dyDescent="0.25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v>41691.75</v>
      </c>
      <c r="K2247">
        <v>1390323617</v>
      </c>
      <c r="L2247">
        <f t="shared" si="176"/>
        <v>2014</v>
      </c>
      <c r="M2247" t="str">
        <f t="shared" si="177"/>
        <v>Jan</v>
      </c>
      <c r="N2247" s="13">
        <v>41660.708530092597</v>
      </c>
      <c r="O2247" t="b">
        <v>0</v>
      </c>
      <c r="P2247">
        <v>1980</v>
      </c>
      <c r="Q2247" t="b">
        <v>1</v>
      </c>
      <c r="R2247" t="s">
        <v>8297</v>
      </c>
      <c r="S2247" s="4">
        <f t="shared" si="175"/>
        <v>2647.0250000000001</v>
      </c>
      <c r="U2247" t="str">
        <f t="shared" si="178"/>
        <v>games</v>
      </c>
      <c r="V2247" t="str">
        <f t="shared" si="179"/>
        <v>tabletop games</v>
      </c>
    </row>
    <row r="2248" spans="1:22" ht="60" x14ac:dyDescent="0.25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v>42251.79178240741</v>
      </c>
      <c r="K2248">
        <v>1438801210</v>
      </c>
      <c r="L2248">
        <f t="shared" si="176"/>
        <v>2015</v>
      </c>
      <c r="M2248" t="str">
        <f t="shared" si="177"/>
        <v>Aug</v>
      </c>
      <c r="N2248" s="13">
        <v>42221.79178240741</v>
      </c>
      <c r="O2248" t="b">
        <v>0</v>
      </c>
      <c r="P2248">
        <v>57</v>
      </c>
      <c r="Q2248" t="b">
        <v>1</v>
      </c>
      <c r="R2248" t="s">
        <v>8297</v>
      </c>
      <c r="S2248" s="4">
        <f t="shared" si="175"/>
        <v>100.12</v>
      </c>
      <c r="U2248" t="str">
        <f t="shared" si="178"/>
        <v>games</v>
      </c>
      <c r="V2248" t="str">
        <f t="shared" si="179"/>
        <v>tabletop games</v>
      </c>
    </row>
    <row r="2249" spans="1:22" ht="45" x14ac:dyDescent="0.25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v>42214.666261574079</v>
      </c>
      <c r="K2249">
        <v>1436975965</v>
      </c>
      <c r="L2249">
        <f t="shared" si="176"/>
        <v>2015</v>
      </c>
      <c r="M2249" t="str">
        <f t="shared" si="177"/>
        <v>Jul</v>
      </c>
      <c r="N2249" s="13">
        <v>42200.666261574079</v>
      </c>
      <c r="O2249" t="b">
        <v>0</v>
      </c>
      <c r="P2249">
        <v>380</v>
      </c>
      <c r="Q2249" t="b">
        <v>1</v>
      </c>
      <c r="R2249" t="s">
        <v>8297</v>
      </c>
      <c r="S2249" s="4">
        <f t="shared" si="175"/>
        <v>104.45405405405405</v>
      </c>
      <c r="U2249" t="str">
        <f t="shared" si="178"/>
        <v>games</v>
      </c>
      <c r="V2249" t="str">
        <f t="shared" si="179"/>
        <v>tabletop games</v>
      </c>
    </row>
    <row r="2250" spans="1:22" ht="60" x14ac:dyDescent="0.25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v>42718.875902777778</v>
      </c>
      <c r="K2250">
        <v>1479157278</v>
      </c>
      <c r="L2250">
        <f t="shared" si="176"/>
        <v>2016</v>
      </c>
      <c r="M2250" t="str">
        <f t="shared" si="177"/>
        <v>Nov</v>
      </c>
      <c r="N2250" s="13">
        <v>42688.875902777778</v>
      </c>
      <c r="O2250" t="b">
        <v>0</v>
      </c>
      <c r="P2250">
        <v>128</v>
      </c>
      <c r="Q2250" t="b">
        <v>1</v>
      </c>
      <c r="R2250" t="s">
        <v>8297</v>
      </c>
      <c r="S2250" s="4">
        <f t="shared" si="175"/>
        <v>107.21428571428571</v>
      </c>
      <c r="U2250" t="str">
        <f t="shared" si="178"/>
        <v>games</v>
      </c>
      <c r="V2250" t="str">
        <f t="shared" si="179"/>
        <v>tabletop games</v>
      </c>
    </row>
    <row r="2251" spans="1:22" ht="45" x14ac:dyDescent="0.25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v>41366.661631944444</v>
      </c>
      <c r="K2251">
        <v>1362329565</v>
      </c>
      <c r="L2251">
        <f t="shared" si="176"/>
        <v>2013</v>
      </c>
      <c r="M2251" t="str">
        <f t="shared" si="177"/>
        <v>Mar</v>
      </c>
      <c r="N2251" s="13">
        <v>41336.703298611108</v>
      </c>
      <c r="O2251" t="b">
        <v>0</v>
      </c>
      <c r="P2251">
        <v>180</v>
      </c>
      <c r="Q2251" t="b">
        <v>1</v>
      </c>
      <c r="R2251" t="s">
        <v>8297</v>
      </c>
      <c r="S2251" s="4">
        <f t="shared" si="175"/>
        <v>168.77142857142857</v>
      </c>
      <c r="U2251" t="str">
        <f t="shared" si="178"/>
        <v>games</v>
      </c>
      <c r="V2251" t="str">
        <f t="shared" si="179"/>
        <v>tabletop games</v>
      </c>
    </row>
    <row r="2252" spans="1:22" ht="45" x14ac:dyDescent="0.25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v>42707.0471412037</v>
      </c>
      <c r="K2252">
        <v>1478131673</v>
      </c>
      <c r="L2252">
        <f t="shared" si="176"/>
        <v>2016</v>
      </c>
      <c r="M2252" t="str">
        <f t="shared" si="177"/>
        <v>Nov</v>
      </c>
      <c r="N2252" s="13">
        <v>42677.005474537036</v>
      </c>
      <c r="O2252" t="b">
        <v>0</v>
      </c>
      <c r="P2252">
        <v>571</v>
      </c>
      <c r="Q2252" t="b">
        <v>1</v>
      </c>
      <c r="R2252" t="s">
        <v>8297</v>
      </c>
      <c r="S2252" s="4">
        <f t="shared" si="175"/>
        <v>975.11199999999997</v>
      </c>
      <c r="U2252" t="str">
        <f t="shared" si="178"/>
        <v>games</v>
      </c>
      <c r="V2252" t="str">
        <f t="shared" si="179"/>
        <v>tabletop games</v>
      </c>
    </row>
    <row r="2253" spans="1:22" ht="45" x14ac:dyDescent="0.25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v>41867.34579861111</v>
      </c>
      <c r="K2253">
        <v>1406362677</v>
      </c>
      <c r="L2253">
        <f t="shared" si="176"/>
        <v>2014</v>
      </c>
      <c r="M2253" t="str">
        <f t="shared" si="177"/>
        <v>Jul</v>
      </c>
      <c r="N2253" s="13">
        <v>41846.34579861111</v>
      </c>
      <c r="O2253" t="b">
        <v>0</v>
      </c>
      <c r="P2253">
        <v>480</v>
      </c>
      <c r="Q2253" t="b">
        <v>1</v>
      </c>
      <c r="R2253" t="s">
        <v>8297</v>
      </c>
      <c r="S2253" s="4">
        <f t="shared" si="175"/>
        <v>134.44929411764707</v>
      </c>
      <c r="U2253" t="str">
        <f t="shared" si="178"/>
        <v>games</v>
      </c>
      <c r="V2253" t="str">
        <f t="shared" si="179"/>
        <v>tabletop games</v>
      </c>
    </row>
    <row r="2254" spans="1:22" ht="60" x14ac:dyDescent="0.25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v>42588.327986111108</v>
      </c>
      <c r="K2254">
        <v>1469173938</v>
      </c>
      <c r="L2254">
        <f t="shared" si="176"/>
        <v>2016</v>
      </c>
      <c r="M2254" t="str">
        <f t="shared" si="177"/>
        <v>Jul</v>
      </c>
      <c r="N2254" s="13">
        <v>42573.327986111108</v>
      </c>
      <c r="O2254" t="b">
        <v>0</v>
      </c>
      <c r="P2254">
        <v>249</v>
      </c>
      <c r="Q2254" t="b">
        <v>1</v>
      </c>
      <c r="R2254" t="s">
        <v>8297</v>
      </c>
      <c r="S2254" s="4">
        <f t="shared" si="175"/>
        <v>272.27777777777777</v>
      </c>
      <c r="U2254" t="str">
        <f t="shared" si="178"/>
        <v>games</v>
      </c>
      <c r="V2254" t="str">
        <f t="shared" si="179"/>
        <v>tabletop games</v>
      </c>
    </row>
    <row r="2255" spans="1:22" ht="60" x14ac:dyDescent="0.25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v>42326.672997685186</v>
      </c>
      <c r="K2255">
        <v>1445267347</v>
      </c>
      <c r="L2255">
        <f t="shared" si="176"/>
        <v>2015</v>
      </c>
      <c r="M2255" t="str">
        <f t="shared" si="177"/>
        <v>Oct</v>
      </c>
      <c r="N2255" s="13">
        <v>42296.631331018521</v>
      </c>
      <c r="O2255" t="b">
        <v>0</v>
      </c>
      <c r="P2255">
        <v>84</v>
      </c>
      <c r="Q2255" t="b">
        <v>1</v>
      </c>
      <c r="R2255" t="s">
        <v>8297</v>
      </c>
      <c r="S2255" s="4">
        <f t="shared" si="175"/>
        <v>112.6875</v>
      </c>
      <c r="U2255" t="str">
        <f t="shared" si="178"/>
        <v>games</v>
      </c>
      <c r="V2255" t="str">
        <f t="shared" si="179"/>
        <v>tabletop games</v>
      </c>
    </row>
    <row r="2256" spans="1:22" ht="45" x14ac:dyDescent="0.25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v>42759.647777777776</v>
      </c>
      <c r="K2256">
        <v>1484667168</v>
      </c>
      <c r="L2256">
        <f t="shared" si="176"/>
        <v>2017</v>
      </c>
      <c r="M2256" t="str">
        <f t="shared" si="177"/>
        <v>Jan</v>
      </c>
      <c r="N2256" s="13">
        <v>42752.647777777776</v>
      </c>
      <c r="O2256" t="b">
        <v>0</v>
      </c>
      <c r="P2256">
        <v>197</v>
      </c>
      <c r="Q2256" t="b">
        <v>1</v>
      </c>
      <c r="R2256" t="s">
        <v>8297</v>
      </c>
      <c r="S2256" s="4">
        <f t="shared" si="175"/>
        <v>459.8</v>
      </c>
      <c r="U2256" t="str">
        <f t="shared" si="178"/>
        <v>games</v>
      </c>
      <c r="V2256" t="str">
        <f t="shared" si="179"/>
        <v>tabletop games</v>
      </c>
    </row>
    <row r="2257" spans="1:22" ht="30" x14ac:dyDescent="0.25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v>42497.951979166668</v>
      </c>
      <c r="K2257">
        <v>1460069451</v>
      </c>
      <c r="L2257">
        <f t="shared" si="176"/>
        <v>2016</v>
      </c>
      <c r="M2257" t="str">
        <f t="shared" si="177"/>
        <v>Apr</v>
      </c>
      <c r="N2257" s="13">
        <v>42467.951979166668</v>
      </c>
      <c r="O2257" t="b">
        <v>0</v>
      </c>
      <c r="P2257">
        <v>271</v>
      </c>
      <c r="Q2257" t="b">
        <v>1</v>
      </c>
      <c r="R2257" t="s">
        <v>8297</v>
      </c>
      <c r="S2257" s="4">
        <f t="shared" si="175"/>
        <v>286.65822784810126</v>
      </c>
      <c r="U2257" t="str">
        <f t="shared" si="178"/>
        <v>games</v>
      </c>
      <c r="V2257" t="str">
        <f t="shared" si="179"/>
        <v>tabletop games</v>
      </c>
    </row>
    <row r="2258" spans="1:22" ht="45" x14ac:dyDescent="0.25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v>42696.451921296291</v>
      </c>
      <c r="K2258">
        <v>1478602246</v>
      </c>
      <c r="L2258">
        <f t="shared" si="176"/>
        <v>2016</v>
      </c>
      <c r="M2258" t="str">
        <f t="shared" si="177"/>
        <v>Nov</v>
      </c>
      <c r="N2258" s="13">
        <v>42682.451921296291</v>
      </c>
      <c r="O2258" t="b">
        <v>0</v>
      </c>
      <c r="P2258">
        <v>50</v>
      </c>
      <c r="Q2258" t="b">
        <v>1</v>
      </c>
      <c r="R2258" t="s">
        <v>8297</v>
      </c>
      <c r="S2258" s="4">
        <f t="shared" si="175"/>
        <v>222.70833333333334</v>
      </c>
      <c r="U2258" t="str">
        <f t="shared" si="178"/>
        <v>games</v>
      </c>
      <c r="V2258" t="str">
        <f t="shared" si="179"/>
        <v>tabletop games</v>
      </c>
    </row>
    <row r="2259" spans="1:22" ht="60" x14ac:dyDescent="0.25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v>42540.958333333328</v>
      </c>
      <c r="K2259">
        <v>1463351329</v>
      </c>
      <c r="L2259">
        <f t="shared" si="176"/>
        <v>2016</v>
      </c>
      <c r="M2259" t="str">
        <f t="shared" si="177"/>
        <v>May</v>
      </c>
      <c r="N2259" s="13">
        <v>42505.936678240745</v>
      </c>
      <c r="O2259" t="b">
        <v>0</v>
      </c>
      <c r="P2259">
        <v>169</v>
      </c>
      <c r="Q2259" t="b">
        <v>1</v>
      </c>
      <c r="R2259" t="s">
        <v>8297</v>
      </c>
      <c r="S2259" s="4">
        <f t="shared" si="175"/>
        <v>636.14</v>
      </c>
      <c r="U2259" t="str">
        <f t="shared" si="178"/>
        <v>games</v>
      </c>
      <c r="V2259" t="str">
        <f t="shared" si="179"/>
        <v>tabletop games</v>
      </c>
    </row>
    <row r="2260" spans="1:22" ht="30" x14ac:dyDescent="0.25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v>42166.75100694444</v>
      </c>
      <c r="K2260">
        <v>1431453687</v>
      </c>
      <c r="L2260">
        <f t="shared" si="176"/>
        <v>2015</v>
      </c>
      <c r="M2260" t="str">
        <f t="shared" si="177"/>
        <v>May</v>
      </c>
      <c r="N2260" s="13">
        <v>42136.75100694444</v>
      </c>
      <c r="O2260" t="b">
        <v>0</v>
      </c>
      <c r="P2260">
        <v>205</v>
      </c>
      <c r="Q2260" t="b">
        <v>1</v>
      </c>
      <c r="R2260" t="s">
        <v>8297</v>
      </c>
      <c r="S2260" s="4">
        <f t="shared" si="175"/>
        <v>146.5</v>
      </c>
      <c r="U2260" t="str">
        <f t="shared" si="178"/>
        <v>games</v>
      </c>
      <c r="V2260" t="str">
        <f t="shared" si="179"/>
        <v>tabletop games</v>
      </c>
    </row>
    <row r="2261" spans="1:22" ht="60" x14ac:dyDescent="0.25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v>42712.804814814815</v>
      </c>
      <c r="K2261">
        <v>1480360736</v>
      </c>
      <c r="L2261">
        <f t="shared" si="176"/>
        <v>2016</v>
      </c>
      <c r="M2261" t="str">
        <f t="shared" si="177"/>
        <v>Nov</v>
      </c>
      <c r="N2261" s="13">
        <v>42702.804814814815</v>
      </c>
      <c r="O2261" t="b">
        <v>0</v>
      </c>
      <c r="P2261">
        <v>206</v>
      </c>
      <c r="Q2261" t="b">
        <v>1</v>
      </c>
      <c r="R2261" t="s">
        <v>8297</v>
      </c>
      <c r="S2261" s="4">
        <f t="shared" si="175"/>
        <v>1867.1</v>
      </c>
      <c r="U2261" t="str">
        <f t="shared" si="178"/>
        <v>games</v>
      </c>
      <c r="V2261" t="str">
        <f t="shared" si="179"/>
        <v>tabletop games</v>
      </c>
    </row>
    <row r="2262" spans="1:22" ht="60" x14ac:dyDescent="0.25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v>41724.975115740745</v>
      </c>
      <c r="K2262">
        <v>1393287850</v>
      </c>
      <c r="L2262">
        <f t="shared" si="176"/>
        <v>2014</v>
      </c>
      <c r="M2262" t="str">
        <f t="shared" si="177"/>
        <v>Feb</v>
      </c>
      <c r="N2262" s="13">
        <v>41695.016782407409</v>
      </c>
      <c r="O2262" t="b">
        <v>0</v>
      </c>
      <c r="P2262">
        <v>84</v>
      </c>
      <c r="Q2262" t="b">
        <v>1</v>
      </c>
      <c r="R2262" t="s">
        <v>8297</v>
      </c>
      <c r="S2262" s="4">
        <f t="shared" si="175"/>
        <v>326.92</v>
      </c>
      <c r="U2262" t="str">
        <f t="shared" si="178"/>
        <v>games</v>
      </c>
      <c r="V2262" t="str">
        <f t="shared" si="179"/>
        <v>tabletop games</v>
      </c>
    </row>
    <row r="2263" spans="1:22" ht="60" x14ac:dyDescent="0.25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v>42780.724768518514</v>
      </c>
      <c r="K2263">
        <v>1485278620</v>
      </c>
      <c r="L2263">
        <f t="shared" si="176"/>
        <v>2017</v>
      </c>
      <c r="M2263" t="str">
        <f t="shared" si="177"/>
        <v>Jan</v>
      </c>
      <c r="N2263" s="13">
        <v>42759.724768518514</v>
      </c>
      <c r="O2263" t="b">
        <v>0</v>
      </c>
      <c r="P2263">
        <v>210</v>
      </c>
      <c r="Q2263" t="b">
        <v>1</v>
      </c>
      <c r="R2263" t="s">
        <v>8297</v>
      </c>
      <c r="S2263" s="4">
        <f t="shared" si="175"/>
        <v>779.5</v>
      </c>
      <c r="U2263" t="str">
        <f t="shared" si="178"/>
        <v>games</v>
      </c>
      <c r="V2263" t="str">
        <f t="shared" si="179"/>
        <v>tabletop games</v>
      </c>
    </row>
    <row r="2264" spans="1:22" ht="45" x14ac:dyDescent="0.25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v>41961</v>
      </c>
      <c r="K2264">
        <v>1413295358</v>
      </c>
      <c r="L2264">
        <f t="shared" si="176"/>
        <v>2014</v>
      </c>
      <c r="M2264" t="str">
        <f t="shared" si="177"/>
        <v>Oct</v>
      </c>
      <c r="N2264" s="13">
        <v>41926.585162037038</v>
      </c>
      <c r="O2264" t="b">
        <v>0</v>
      </c>
      <c r="P2264">
        <v>181</v>
      </c>
      <c r="Q2264" t="b">
        <v>1</v>
      </c>
      <c r="R2264" t="s">
        <v>8297</v>
      </c>
      <c r="S2264" s="4">
        <f t="shared" si="175"/>
        <v>154.15151515151516</v>
      </c>
      <c r="U2264" t="str">
        <f t="shared" si="178"/>
        <v>games</v>
      </c>
      <c r="V2264" t="str">
        <f t="shared" si="179"/>
        <v>tabletop games</v>
      </c>
    </row>
    <row r="2265" spans="1:22" ht="45" x14ac:dyDescent="0.25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v>42035.832326388889</v>
      </c>
      <c r="K2265">
        <v>1420919913</v>
      </c>
      <c r="L2265">
        <f t="shared" si="176"/>
        <v>2015</v>
      </c>
      <c r="M2265" t="str">
        <f t="shared" si="177"/>
        <v>Jan</v>
      </c>
      <c r="N2265" s="13">
        <v>42014.832326388889</v>
      </c>
      <c r="O2265" t="b">
        <v>0</v>
      </c>
      <c r="P2265">
        <v>60</v>
      </c>
      <c r="Q2265" t="b">
        <v>1</v>
      </c>
      <c r="R2265" t="s">
        <v>8297</v>
      </c>
      <c r="S2265" s="4">
        <f t="shared" si="175"/>
        <v>115.54666666666667</v>
      </c>
      <c r="U2265" t="str">
        <f t="shared" si="178"/>
        <v>games</v>
      </c>
      <c r="V2265" t="str">
        <f t="shared" si="179"/>
        <v>tabletop games</v>
      </c>
    </row>
    <row r="2266" spans="1:22" ht="60" x14ac:dyDescent="0.25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v>42513.125</v>
      </c>
      <c r="K2266">
        <v>1462543114</v>
      </c>
      <c r="L2266">
        <f t="shared" si="176"/>
        <v>2016</v>
      </c>
      <c r="M2266" t="str">
        <f t="shared" si="177"/>
        <v>May</v>
      </c>
      <c r="N2266" s="13">
        <v>42496.582337962958</v>
      </c>
      <c r="O2266" t="b">
        <v>0</v>
      </c>
      <c r="P2266">
        <v>445</v>
      </c>
      <c r="Q2266" t="b">
        <v>1</v>
      </c>
      <c r="R2266" t="s">
        <v>8297</v>
      </c>
      <c r="S2266" s="4">
        <f t="shared" si="175"/>
        <v>180.03333333333333</v>
      </c>
      <c r="U2266" t="str">
        <f t="shared" si="178"/>
        <v>games</v>
      </c>
      <c r="V2266" t="str">
        <f t="shared" si="179"/>
        <v>tabletop games</v>
      </c>
    </row>
    <row r="2267" spans="1:22" ht="60" x14ac:dyDescent="0.25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v>42696.853090277778</v>
      </c>
      <c r="K2267">
        <v>1479241707</v>
      </c>
      <c r="L2267">
        <f t="shared" si="176"/>
        <v>2016</v>
      </c>
      <c r="M2267" t="str">
        <f t="shared" si="177"/>
        <v>Nov</v>
      </c>
      <c r="N2267" s="13">
        <v>42689.853090277778</v>
      </c>
      <c r="O2267" t="b">
        <v>0</v>
      </c>
      <c r="P2267">
        <v>17</v>
      </c>
      <c r="Q2267" t="b">
        <v>1</v>
      </c>
      <c r="R2267" t="s">
        <v>8297</v>
      </c>
      <c r="S2267" s="4">
        <f t="shared" si="175"/>
        <v>298.5</v>
      </c>
      <c r="U2267" t="str">
        <f t="shared" si="178"/>
        <v>games</v>
      </c>
      <c r="V2267" t="str">
        <f t="shared" si="179"/>
        <v>tabletop games</v>
      </c>
    </row>
    <row r="2268" spans="1:22" ht="45" x14ac:dyDescent="0.25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v>42487.083333333328</v>
      </c>
      <c r="K2268">
        <v>1460235592</v>
      </c>
      <c r="L2268">
        <f t="shared" si="176"/>
        <v>2016</v>
      </c>
      <c r="M2268" t="str">
        <f t="shared" si="177"/>
        <v>Apr</v>
      </c>
      <c r="N2268" s="13">
        <v>42469.874907407408</v>
      </c>
      <c r="O2268" t="b">
        <v>0</v>
      </c>
      <c r="P2268">
        <v>194</v>
      </c>
      <c r="Q2268" t="b">
        <v>1</v>
      </c>
      <c r="R2268" t="s">
        <v>8297</v>
      </c>
      <c r="S2268" s="4">
        <f t="shared" si="175"/>
        <v>320.26666666666665</v>
      </c>
      <c r="U2268" t="str">
        <f t="shared" si="178"/>
        <v>games</v>
      </c>
      <c r="V2268" t="str">
        <f t="shared" si="179"/>
        <v>tabletop games</v>
      </c>
    </row>
    <row r="2269" spans="1:22" ht="60" x14ac:dyDescent="0.25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v>41994.041666666672</v>
      </c>
      <c r="K2269">
        <v>1416945297</v>
      </c>
      <c r="L2269">
        <f t="shared" si="176"/>
        <v>2014</v>
      </c>
      <c r="M2269" t="str">
        <f t="shared" si="177"/>
        <v>Nov</v>
      </c>
      <c r="N2269" s="13">
        <v>41968.829826388886</v>
      </c>
      <c r="O2269" t="b">
        <v>0</v>
      </c>
      <c r="P2269">
        <v>404</v>
      </c>
      <c r="Q2269" t="b">
        <v>1</v>
      </c>
      <c r="R2269" t="s">
        <v>8297</v>
      </c>
      <c r="S2269" s="4">
        <f t="shared" si="175"/>
        <v>380.52499999999998</v>
      </c>
      <c r="U2269" t="str">
        <f t="shared" si="178"/>
        <v>games</v>
      </c>
      <c r="V2269" t="str">
        <f t="shared" si="179"/>
        <v>tabletop games</v>
      </c>
    </row>
    <row r="2270" spans="1:22" ht="60" x14ac:dyDescent="0.25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v>42806.082349537035</v>
      </c>
      <c r="K2270">
        <v>1486691915</v>
      </c>
      <c r="L2270">
        <f t="shared" si="176"/>
        <v>2017</v>
      </c>
      <c r="M2270" t="str">
        <f t="shared" si="177"/>
        <v>Feb</v>
      </c>
      <c r="N2270" s="13">
        <v>42776.082349537035</v>
      </c>
      <c r="O2270" t="b">
        <v>0</v>
      </c>
      <c r="P2270">
        <v>194</v>
      </c>
      <c r="Q2270" t="b">
        <v>1</v>
      </c>
      <c r="R2270" t="s">
        <v>8297</v>
      </c>
      <c r="S2270" s="4">
        <f t="shared" si="175"/>
        <v>102.6</v>
      </c>
      <c r="U2270" t="str">
        <f t="shared" si="178"/>
        <v>games</v>
      </c>
      <c r="V2270" t="str">
        <f t="shared" si="179"/>
        <v>tabletop games</v>
      </c>
    </row>
    <row r="2271" spans="1:22" ht="45" x14ac:dyDescent="0.25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v>42801.208333333328</v>
      </c>
      <c r="K2271">
        <v>1486745663</v>
      </c>
      <c r="L2271">
        <f t="shared" si="176"/>
        <v>2017</v>
      </c>
      <c r="M2271" t="str">
        <f t="shared" si="177"/>
        <v>Feb</v>
      </c>
      <c r="N2271" s="13">
        <v>42776.704432870371</v>
      </c>
      <c r="O2271" t="b">
        <v>0</v>
      </c>
      <c r="P2271">
        <v>902</v>
      </c>
      <c r="Q2271" t="b">
        <v>1</v>
      </c>
      <c r="R2271" t="s">
        <v>8297</v>
      </c>
      <c r="S2271" s="4">
        <f t="shared" si="175"/>
        <v>1801.64</v>
      </c>
      <c r="U2271" t="str">
        <f t="shared" si="178"/>
        <v>games</v>
      </c>
      <c r="V2271" t="str">
        <f t="shared" si="179"/>
        <v>tabletop games</v>
      </c>
    </row>
    <row r="2272" spans="1:22" ht="45" x14ac:dyDescent="0.25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v>42745.915972222225</v>
      </c>
      <c r="K2272">
        <v>1482353513</v>
      </c>
      <c r="L2272">
        <f t="shared" si="176"/>
        <v>2016</v>
      </c>
      <c r="M2272" t="str">
        <f t="shared" si="177"/>
        <v>Dec</v>
      </c>
      <c r="N2272" s="13">
        <v>42725.869363425925</v>
      </c>
      <c r="O2272" t="b">
        <v>0</v>
      </c>
      <c r="P2272">
        <v>1670</v>
      </c>
      <c r="Q2272" t="b">
        <v>1</v>
      </c>
      <c r="R2272" t="s">
        <v>8297</v>
      </c>
      <c r="S2272" s="4">
        <f t="shared" si="175"/>
        <v>720.24800000000005</v>
      </c>
      <c r="U2272" t="str">
        <f t="shared" si="178"/>
        <v>games</v>
      </c>
      <c r="V2272" t="str">
        <f t="shared" si="179"/>
        <v>tabletop games</v>
      </c>
    </row>
    <row r="2273" spans="1:22" ht="60" x14ac:dyDescent="0.25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v>42714.000046296293</v>
      </c>
      <c r="K2273">
        <v>1478736004</v>
      </c>
      <c r="L2273">
        <f t="shared" si="176"/>
        <v>2016</v>
      </c>
      <c r="M2273" t="str">
        <f t="shared" si="177"/>
        <v>Nov</v>
      </c>
      <c r="N2273" s="13">
        <v>42684.000046296293</v>
      </c>
      <c r="O2273" t="b">
        <v>0</v>
      </c>
      <c r="P2273">
        <v>1328</v>
      </c>
      <c r="Q2273" t="b">
        <v>1</v>
      </c>
      <c r="R2273" t="s">
        <v>8297</v>
      </c>
      <c r="S2273" s="4">
        <f t="shared" si="175"/>
        <v>283.08999999999997</v>
      </c>
      <c r="U2273" t="str">
        <f t="shared" si="178"/>
        <v>games</v>
      </c>
      <c r="V2273" t="str">
        <f t="shared" si="179"/>
        <v>tabletop games</v>
      </c>
    </row>
    <row r="2274" spans="1:22" ht="45" x14ac:dyDescent="0.25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v>42345.699490740735</v>
      </c>
      <c r="K2274">
        <v>1446914836</v>
      </c>
      <c r="L2274">
        <f t="shared" si="176"/>
        <v>2015</v>
      </c>
      <c r="M2274" t="str">
        <f t="shared" si="177"/>
        <v>Nov</v>
      </c>
      <c r="N2274" s="13">
        <v>42315.699490740735</v>
      </c>
      <c r="O2274" t="b">
        <v>0</v>
      </c>
      <c r="P2274">
        <v>944</v>
      </c>
      <c r="Q2274" t="b">
        <v>1</v>
      </c>
      <c r="R2274" t="s">
        <v>8297</v>
      </c>
      <c r="S2274" s="4">
        <f t="shared" si="175"/>
        <v>1356.6</v>
      </c>
      <c r="U2274" t="str">
        <f t="shared" si="178"/>
        <v>games</v>
      </c>
      <c r="V2274" t="str">
        <f t="shared" si="179"/>
        <v>tabletop games</v>
      </c>
    </row>
    <row r="2275" spans="1:22" ht="60" x14ac:dyDescent="0.25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v>42806.507430555561</v>
      </c>
      <c r="K2275">
        <v>1487164242</v>
      </c>
      <c r="L2275">
        <f t="shared" si="176"/>
        <v>2017</v>
      </c>
      <c r="M2275" t="str">
        <f t="shared" si="177"/>
        <v>Feb</v>
      </c>
      <c r="N2275" s="13">
        <v>42781.549097222218</v>
      </c>
      <c r="O2275" t="b">
        <v>0</v>
      </c>
      <c r="P2275">
        <v>147</v>
      </c>
      <c r="Q2275" t="b">
        <v>1</v>
      </c>
      <c r="R2275" t="s">
        <v>8297</v>
      </c>
      <c r="S2275" s="4">
        <f t="shared" si="175"/>
        <v>220.36</v>
      </c>
      <c r="U2275" t="str">
        <f t="shared" si="178"/>
        <v>games</v>
      </c>
      <c r="V2275" t="str">
        <f t="shared" si="179"/>
        <v>tabletop games</v>
      </c>
    </row>
    <row r="2276" spans="1:22" ht="60" x14ac:dyDescent="0.25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v>41693.500659722224</v>
      </c>
      <c r="K2276">
        <v>1390564857</v>
      </c>
      <c r="L2276">
        <f t="shared" si="176"/>
        <v>2014</v>
      </c>
      <c r="M2276" t="str">
        <f t="shared" si="177"/>
        <v>Jan</v>
      </c>
      <c r="N2276" s="13">
        <v>41663.500659722224</v>
      </c>
      <c r="O2276" t="b">
        <v>0</v>
      </c>
      <c r="P2276">
        <v>99</v>
      </c>
      <c r="Q2276" t="b">
        <v>1</v>
      </c>
      <c r="R2276" t="s">
        <v>8297</v>
      </c>
      <c r="S2276" s="4">
        <f t="shared" si="175"/>
        <v>119.6</v>
      </c>
      <c r="U2276" t="str">
        <f t="shared" si="178"/>
        <v>games</v>
      </c>
      <c r="V2276" t="str">
        <f t="shared" si="179"/>
        <v>tabletop games</v>
      </c>
    </row>
    <row r="2277" spans="1:22" ht="45" x14ac:dyDescent="0.25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v>41995.616655092599</v>
      </c>
      <c r="K2277">
        <v>1416667679</v>
      </c>
      <c r="L2277">
        <f t="shared" si="176"/>
        <v>2014</v>
      </c>
      <c r="M2277" t="str">
        <f t="shared" si="177"/>
        <v>Nov</v>
      </c>
      <c r="N2277" s="13">
        <v>41965.616655092599</v>
      </c>
      <c r="O2277" t="b">
        <v>0</v>
      </c>
      <c r="P2277">
        <v>79</v>
      </c>
      <c r="Q2277" t="b">
        <v>1</v>
      </c>
      <c r="R2277" t="s">
        <v>8297</v>
      </c>
      <c r="S2277" s="4">
        <f t="shared" si="175"/>
        <v>407.76923076923077</v>
      </c>
      <c r="U2277" t="str">
        <f t="shared" si="178"/>
        <v>games</v>
      </c>
      <c r="V2277" t="str">
        <f t="shared" si="179"/>
        <v>tabletop games</v>
      </c>
    </row>
    <row r="2278" spans="1:22" ht="60" x14ac:dyDescent="0.25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v>41644.651493055557</v>
      </c>
      <c r="K2278">
        <v>1386344289</v>
      </c>
      <c r="L2278">
        <f t="shared" si="176"/>
        <v>2013</v>
      </c>
      <c r="M2278" t="str">
        <f t="shared" si="177"/>
        <v>Dec</v>
      </c>
      <c r="N2278" s="13">
        <v>41614.651493055557</v>
      </c>
      <c r="O2278" t="b">
        <v>0</v>
      </c>
      <c r="P2278">
        <v>75</v>
      </c>
      <c r="Q2278" t="b">
        <v>1</v>
      </c>
      <c r="R2278" t="s">
        <v>8297</v>
      </c>
      <c r="S2278" s="4">
        <f t="shared" si="175"/>
        <v>105.81826105905427</v>
      </c>
      <c r="U2278" t="str">
        <f t="shared" si="178"/>
        <v>games</v>
      </c>
      <c r="V2278" t="str">
        <f t="shared" si="179"/>
        <v>tabletop games</v>
      </c>
    </row>
    <row r="2279" spans="1:22" ht="60" x14ac:dyDescent="0.25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v>40966.678506944445</v>
      </c>
      <c r="K2279">
        <v>1327767423</v>
      </c>
      <c r="L2279">
        <f t="shared" si="176"/>
        <v>2012</v>
      </c>
      <c r="M2279" t="str">
        <f t="shared" si="177"/>
        <v>Jan</v>
      </c>
      <c r="N2279" s="13">
        <v>40936.678506944445</v>
      </c>
      <c r="O2279" t="b">
        <v>0</v>
      </c>
      <c r="P2279">
        <v>207</v>
      </c>
      <c r="Q2279" t="b">
        <v>1</v>
      </c>
      <c r="R2279" t="s">
        <v>8297</v>
      </c>
      <c r="S2279" s="4">
        <f t="shared" si="175"/>
        <v>141.08235294117648</v>
      </c>
      <c r="U2279" t="str">
        <f t="shared" si="178"/>
        <v>games</v>
      </c>
      <c r="V2279" t="str">
        <f t="shared" si="179"/>
        <v>tabletop games</v>
      </c>
    </row>
    <row r="2280" spans="1:22" ht="45" x14ac:dyDescent="0.25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v>42372.957638888889</v>
      </c>
      <c r="K2280">
        <v>1448902867</v>
      </c>
      <c r="L2280">
        <f t="shared" si="176"/>
        <v>2015</v>
      </c>
      <c r="M2280" t="str">
        <f t="shared" si="177"/>
        <v>Nov</v>
      </c>
      <c r="N2280" s="13">
        <v>42338.709108796291</v>
      </c>
      <c r="O2280" t="b">
        <v>0</v>
      </c>
      <c r="P2280">
        <v>102</v>
      </c>
      <c r="Q2280" t="b">
        <v>1</v>
      </c>
      <c r="R2280" t="s">
        <v>8297</v>
      </c>
      <c r="S2280" s="4">
        <f t="shared" si="175"/>
        <v>270.7</v>
      </c>
      <c r="U2280" t="str">
        <f t="shared" si="178"/>
        <v>games</v>
      </c>
      <c r="V2280" t="str">
        <f t="shared" si="179"/>
        <v>tabletop games</v>
      </c>
    </row>
    <row r="2281" spans="1:22" ht="60" x14ac:dyDescent="0.25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v>42039.166666666672</v>
      </c>
      <c r="K2281">
        <v>1421436099</v>
      </c>
      <c r="L2281">
        <f t="shared" si="176"/>
        <v>2015</v>
      </c>
      <c r="M2281" t="str">
        <f t="shared" si="177"/>
        <v>Jan</v>
      </c>
      <c r="N2281" s="13">
        <v>42020.806701388887</v>
      </c>
      <c r="O2281" t="b">
        <v>0</v>
      </c>
      <c r="P2281">
        <v>32</v>
      </c>
      <c r="Q2281" t="b">
        <v>1</v>
      </c>
      <c r="R2281" t="s">
        <v>8297</v>
      </c>
      <c r="S2281" s="4">
        <f t="shared" si="175"/>
        <v>153.80000000000001</v>
      </c>
      <c r="U2281" t="str">
        <f t="shared" si="178"/>
        <v>games</v>
      </c>
      <c r="V2281" t="str">
        <f t="shared" si="179"/>
        <v>tabletop games</v>
      </c>
    </row>
    <row r="2282" spans="1:22" ht="60" x14ac:dyDescent="0.25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v>42264.624895833331</v>
      </c>
      <c r="K2282">
        <v>1439909991</v>
      </c>
      <c r="L2282">
        <f t="shared" si="176"/>
        <v>2015</v>
      </c>
      <c r="M2282" t="str">
        <f t="shared" si="177"/>
        <v>Aug</v>
      </c>
      <c r="N2282" s="13">
        <v>42234.624895833331</v>
      </c>
      <c r="O2282" t="b">
        <v>0</v>
      </c>
      <c r="P2282">
        <v>480</v>
      </c>
      <c r="Q2282" t="b">
        <v>1</v>
      </c>
      <c r="R2282" t="s">
        <v>8297</v>
      </c>
      <c r="S2282" s="4">
        <f t="shared" si="175"/>
        <v>403.57653061224488</v>
      </c>
      <c r="U2282" t="str">
        <f t="shared" si="178"/>
        <v>games</v>
      </c>
      <c r="V2282" t="str">
        <f t="shared" si="179"/>
        <v>tabletop games</v>
      </c>
    </row>
    <row r="2283" spans="1:22" ht="60" x14ac:dyDescent="0.25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v>40749.284722222219</v>
      </c>
      <c r="K2283">
        <v>1306219897</v>
      </c>
      <c r="L2283">
        <f t="shared" si="176"/>
        <v>2011</v>
      </c>
      <c r="M2283" t="str">
        <f t="shared" si="177"/>
        <v>May</v>
      </c>
      <c r="N2283" s="13">
        <v>40687.285844907405</v>
      </c>
      <c r="O2283" t="b">
        <v>0</v>
      </c>
      <c r="P2283">
        <v>11</v>
      </c>
      <c r="Q2283" t="b">
        <v>1</v>
      </c>
      <c r="R2283" t="s">
        <v>8276</v>
      </c>
      <c r="S2283" s="4">
        <f t="shared" si="175"/>
        <v>185</v>
      </c>
      <c r="U2283" t="str">
        <f t="shared" si="178"/>
        <v>music</v>
      </c>
      <c r="V2283" t="str">
        <f t="shared" si="179"/>
        <v>rock</v>
      </c>
    </row>
    <row r="2284" spans="1:22" ht="45" x14ac:dyDescent="0.25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v>42383.17460648148</v>
      </c>
      <c r="K2284">
        <v>1447560686</v>
      </c>
      <c r="L2284">
        <f t="shared" si="176"/>
        <v>2015</v>
      </c>
      <c r="M2284" t="str">
        <f t="shared" si="177"/>
        <v>Nov</v>
      </c>
      <c r="N2284" s="13">
        <v>42323.17460648148</v>
      </c>
      <c r="O2284" t="b">
        <v>0</v>
      </c>
      <c r="P2284">
        <v>12</v>
      </c>
      <c r="Q2284" t="b">
        <v>1</v>
      </c>
      <c r="R2284" t="s">
        <v>8276</v>
      </c>
      <c r="S2284" s="4">
        <f t="shared" si="175"/>
        <v>185.33333333333334</v>
      </c>
      <c r="U2284" t="str">
        <f t="shared" si="178"/>
        <v>music</v>
      </c>
      <c r="V2284" t="str">
        <f t="shared" si="179"/>
        <v>rock</v>
      </c>
    </row>
    <row r="2285" spans="1:22" ht="60" x14ac:dyDescent="0.25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v>41038.083379629628</v>
      </c>
      <c r="K2285">
        <v>1331348404</v>
      </c>
      <c r="L2285">
        <f t="shared" si="176"/>
        <v>2012</v>
      </c>
      <c r="M2285" t="str">
        <f t="shared" si="177"/>
        <v>Mar</v>
      </c>
      <c r="N2285" s="13">
        <v>40978.125046296293</v>
      </c>
      <c r="O2285" t="b">
        <v>0</v>
      </c>
      <c r="P2285">
        <v>48</v>
      </c>
      <c r="Q2285" t="b">
        <v>1</v>
      </c>
      <c r="R2285" t="s">
        <v>8276</v>
      </c>
      <c r="S2285" s="4">
        <f t="shared" si="175"/>
        <v>100.85533333333333</v>
      </c>
      <c r="U2285" t="str">
        <f t="shared" si="178"/>
        <v>music</v>
      </c>
      <c r="V2285" t="str">
        <f t="shared" si="179"/>
        <v>rock</v>
      </c>
    </row>
    <row r="2286" spans="1:22" ht="30" x14ac:dyDescent="0.25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v>40614.166666666664</v>
      </c>
      <c r="K2286">
        <v>1297451245</v>
      </c>
      <c r="L2286">
        <f t="shared" si="176"/>
        <v>2011</v>
      </c>
      <c r="M2286" t="str">
        <f t="shared" si="177"/>
        <v>Feb</v>
      </c>
      <c r="N2286" s="13">
        <v>40585.796817129631</v>
      </c>
      <c r="O2286" t="b">
        <v>0</v>
      </c>
      <c r="P2286">
        <v>59</v>
      </c>
      <c r="Q2286" t="b">
        <v>1</v>
      </c>
      <c r="R2286" t="s">
        <v>8276</v>
      </c>
      <c r="S2286" s="4">
        <f t="shared" si="175"/>
        <v>106.22116666666666</v>
      </c>
      <c r="U2286" t="str">
        <f t="shared" si="178"/>
        <v>music</v>
      </c>
      <c r="V2286" t="str">
        <f t="shared" si="179"/>
        <v>rock</v>
      </c>
    </row>
    <row r="2287" spans="1:22" ht="60" x14ac:dyDescent="0.25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v>41089.185682870368</v>
      </c>
      <c r="K2287">
        <v>1338352043</v>
      </c>
      <c r="L2287">
        <f t="shared" si="176"/>
        <v>2012</v>
      </c>
      <c r="M2287" t="str">
        <f t="shared" si="177"/>
        <v>May</v>
      </c>
      <c r="N2287" s="13">
        <v>41059.185682870368</v>
      </c>
      <c r="O2287" t="b">
        <v>0</v>
      </c>
      <c r="P2287">
        <v>79</v>
      </c>
      <c r="Q2287" t="b">
        <v>1</v>
      </c>
      <c r="R2287" t="s">
        <v>8276</v>
      </c>
      <c r="S2287" s="4">
        <f t="shared" si="175"/>
        <v>121.36666666666666</v>
      </c>
      <c r="U2287" t="str">
        <f t="shared" si="178"/>
        <v>music</v>
      </c>
      <c r="V2287" t="str">
        <f t="shared" si="179"/>
        <v>rock</v>
      </c>
    </row>
    <row r="2288" spans="1:22" ht="45" x14ac:dyDescent="0.25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v>41523.165972222225</v>
      </c>
      <c r="K2288">
        <v>1376003254</v>
      </c>
      <c r="L2288">
        <f t="shared" si="176"/>
        <v>2013</v>
      </c>
      <c r="M2288" t="str">
        <f t="shared" si="177"/>
        <v>Aug</v>
      </c>
      <c r="N2288" s="13">
        <v>41494.963587962964</v>
      </c>
      <c r="O2288" t="b">
        <v>0</v>
      </c>
      <c r="P2288">
        <v>14</v>
      </c>
      <c r="Q2288" t="b">
        <v>1</v>
      </c>
      <c r="R2288" t="s">
        <v>8276</v>
      </c>
      <c r="S2288" s="4">
        <f t="shared" si="175"/>
        <v>100.06666666666666</v>
      </c>
      <c r="U2288" t="str">
        <f t="shared" si="178"/>
        <v>music</v>
      </c>
      <c r="V2288" t="str">
        <f t="shared" si="179"/>
        <v>rock</v>
      </c>
    </row>
    <row r="2289" spans="1:22" ht="45" x14ac:dyDescent="0.25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v>41813.667361111111</v>
      </c>
      <c r="K2289">
        <v>1401724860</v>
      </c>
      <c r="L2289">
        <f t="shared" si="176"/>
        <v>2014</v>
      </c>
      <c r="M2289" t="str">
        <f t="shared" si="177"/>
        <v>Jun</v>
      </c>
      <c r="N2289" s="13">
        <v>41792.667361111111</v>
      </c>
      <c r="O2289" t="b">
        <v>0</v>
      </c>
      <c r="P2289">
        <v>106</v>
      </c>
      <c r="Q2289" t="b">
        <v>1</v>
      </c>
      <c r="R2289" t="s">
        <v>8276</v>
      </c>
      <c r="S2289" s="4">
        <f t="shared" si="175"/>
        <v>119.97755555555555</v>
      </c>
      <c r="U2289" t="str">
        <f t="shared" si="178"/>
        <v>music</v>
      </c>
      <c r="V2289" t="str">
        <f t="shared" si="179"/>
        <v>rock</v>
      </c>
    </row>
    <row r="2290" spans="1:22" ht="60" x14ac:dyDescent="0.25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v>41086.75</v>
      </c>
      <c r="K2290">
        <v>1339098689</v>
      </c>
      <c r="L2290">
        <f t="shared" si="176"/>
        <v>2012</v>
      </c>
      <c r="M2290" t="str">
        <f t="shared" si="177"/>
        <v>Jun</v>
      </c>
      <c r="N2290" s="13">
        <v>41067.827418981484</v>
      </c>
      <c r="O2290" t="b">
        <v>0</v>
      </c>
      <c r="P2290">
        <v>25</v>
      </c>
      <c r="Q2290" t="b">
        <v>1</v>
      </c>
      <c r="R2290" t="s">
        <v>8276</v>
      </c>
      <c r="S2290" s="4">
        <f t="shared" si="175"/>
        <v>100.1</v>
      </c>
      <c r="U2290" t="str">
        <f t="shared" si="178"/>
        <v>music</v>
      </c>
      <c r="V2290" t="str">
        <f t="shared" si="179"/>
        <v>rock</v>
      </c>
    </row>
    <row r="2291" spans="1:22" ht="60" x14ac:dyDescent="0.25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v>41614.973611111112</v>
      </c>
      <c r="K2291">
        <v>1382659060</v>
      </c>
      <c r="L2291">
        <f t="shared" si="176"/>
        <v>2013</v>
      </c>
      <c r="M2291" t="str">
        <f t="shared" si="177"/>
        <v>Oct</v>
      </c>
      <c r="N2291" s="13">
        <v>41571.998379629629</v>
      </c>
      <c r="O2291" t="b">
        <v>0</v>
      </c>
      <c r="P2291">
        <v>25</v>
      </c>
      <c r="Q2291" t="b">
        <v>1</v>
      </c>
      <c r="R2291" t="s">
        <v>8276</v>
      </c>
      <c r="S2291" s="4">
        <f t="shared" si="175"/>
        <v>107.4</v>
      </c>
      <c r="U2291" t="str">
        <f t="shared" si="178"/>
        <v>music</v>
      </c>
      <c r="V2291" t="str">
        <f t="shared" si="179"/>
        <v>rock</v>
      </c>
    </row>
    <row r="2292" spans="1:22" ht="45" x14ac:dyDescent="0.25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v>40148.708333333336</v>
      </c>
      <c r="K2292">
        <v>1252908330</v>
      </c>
      <c r="L2292">
        <f t="shared" si="176"/>
        <v>2009</v>
      </c>
      <c r="M2292" t="str">
        <f t="shared" si="177"/>
        <v>Sep</v>
      </c>
      <c r="N2292" s="13">
        <v>40070.253819444442</v>
      </c>
      <c r="O2292" t="b">
        <v>0</v>
      </c>
      <c r="P2292">
        <v>29</v>
      </c>
      <c r="Q2292" t="b">
        <v>1</v>
      </c>
      <c r="R2292" t="s">
        <v>8276</v>
      </c>
      <c r="S2292" s="4">
        <f t="shared" si="175"/>
        <v>104.06666666666666</v>
      </c>
      <c r="U2292" t="str">
        <f t="shared" si="178"/>
        <v>music</v>
      </c>
      <c r="V2292" t="str">
        <f t="shared" si="179"/>
        <v>rock</v>
      </c>
    </row>
    <row r="2293" spans="1:22" ht="60" x14ac:dyDescent="0.25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v>41022.166666666664</v>
      </c>
      <c r="K2293">
        <v>1332199618</v>
      </c>
      <c r="L2293">
        <f t="shared" si="176"/>
        <v>2012</v>
      </c>
      <c r="M2293" t="str">
        <f t="shared" si="177"/>
        <v>Mar</v>
      </c>
      <c r="N2293" s="13">
        <v>40987.977060185185</v>
      </c>
      <c r="O2293" t="b">
        <v>0</v>
      </c>
      <c r="P2293">
        <v>43</v>
      </c>
      <c r="Q2293" t="b">
        <v>1</v>
      </c>
      <c r="R2293" t="s">
        <v>8276</v>
      </c>
      <c r="S2293" s="4">
        <f t="shared" si="175"/>
        <v>172.8</v>
      </c>
      <c r="U2293" t="str">
        <f t="shared" si="178"/>
        <v>music</v>
      </c>
      <c r="V2293" t="str">
        <f t="shared" si="179"/>
        <v>rock</v>
      </c>
    </row>
    <row r="2294" spans="1:22" ht="60" x14ac:dyDescent="0.25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v>41017.697638888887</v>
      </c>
      <c r="K2294">
        <v>1332175476</v>
      </c>
      <c r="L2294">
        <f t="shared" si="176"/>
        <v>2012</v>
      </c>
      <c r="M2294" t="str">
        <f t="shared" si="177"/>
        <v>Mar</v>
      </c>
      <c r="N2294" s="13">
        <v>40987.697638888887</v>
      </c>
      <c r="O2294" t="b">
        <v>0</v>
      </c>
      <c r="P2294">
        <v>46</v>
      </c>
      <c r="Q2294" t="b">
        <v>1</v>
      </c>
      <c r="R2294" t="s">
        <v>8276</v>
      </c>
      <c r="S2294" s="4">
        <f t="shared" si="175"/>
        <v>107.25050000000002</v>
      </c>
      <c r="U2294" t="str">
        <f t="shared" si="178"/>
        <v>music</v>
      </c>
      <c r="V2294" t="str">
        <f t="shared" si="179"/>
        <v>rock</v>
      </c>
    </row>
    <row r="2295" spans="1:22" ht="30" x14ac:dyDescent="0.25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v>41177.165972222225</v>
      </c>
      <c r="K2295">
        <v>1346345999</v>
      </c>
      <c r="L2295">
        <f t="shared" si="176"/>
        <v>2012</v>
      </c>
      <c r="M2295" t="str">
        <f t="shared" si="177"/>
        <v>Aug</v>
      </c>
      <c r="N2295" s="13">
        <v>41151.708321759259</v>
      </c>
      <c r="O2295" t="b">
        <v>0</v>
      </c>
      <c r="P2295">
        <v>27</v>
      </c>
      <c r="Q2295" t="b">
        <v>1</v>
      </c>
      <c r="R2295" t="s">
        <v>8276</v>
      </c>
      <c r="S2295" s="4">
        <f t="shared" si="175"/>
        <v>108.23529411764706</v>
      </c>
      <c r="U2295" t="str">
        <f t="shared" si="178"/>
        <v>music</v>
      </c>
      <c r="V2295" t="str">
        <f t="shared" si="179"/>
        <v>rock</v>
      </c>
    </row>
    <row r="2296" spans="1:22" ht="60" x14ac:dyDescent="0.25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v>41294.72314814815</v>
      </c>
      <c r="K2296">
        <v>1356110480</v>
      </c>
      <c r="L2296">
        <f t="shared" si="176"/>
        <v>2012</v>
      </c>
      <c r="M2296" t="str">
        <f t="shared" si="177"/>
        <v>Dec</v>
      </c>
      <c r="N2296" s="13">
        <v>41264.72314814815</v>
      </c>
      <c r="O2296" t="b">
        <v>0</v>
      </c>
      <c r="P2296">
        <v>112</v>
      </c>
      <c r="Q2296" t="b">
        <v>1</v>
      </c>
      <c r="R2296" t="s">
        <v>8276</v>
      </c>
      <c r="S2296" s="4">
        <f t="shared" si="175"/>
        <v>146.08080000000001</v>
      </c>
      <c r="U2296" t="str">
        <f t="shared" si="178"/>
        <v>music</v>
      </c>
      <c r="V2296" t="str">
        <f t="shared" si="179"/>
        <v>rock</v>
      </c>
    </row>
    <row r="2297" spans="1:22" ht="60" x14ac:dyDescent="0.25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v>41300.954351851848</v>
      </c>
      <c r="K2297">
        <v>1356648856</v>
      </c>
      <c r="L2297">
        <f t="shared" si="176"/>
        <v>2012</v>
      </c>
      <c r="M2297" t="str">
        <f t="shared" si="177"/>
        <v>Dec</v>
      </c>
      <c r="N2297" s="13">
        <v>41270.954351851848</v>
      </c>
      <c r="O2297" t="b">
        <v>0</v>
      </c>
      <c r="P2297">
        <v>34</v>
      </c>
      <c r="Q2297" t="b">
        <v>1</v>
      </c>
      <c r="R2297" t="s">
        <v>8276</v>
      </c>
      <c r="S2297" s="4">
        <f t="shared" si="175"/>
        <v>125.25</v>
      </c>
      <c r="U2297" t="str">
        <f t="shared" si="178"/>
        <v>music</v>
      </c>
      <c r="V2297" t="str">
        <f t="shared" si="179"/>
        <v>rock</v>
      </c>
    </row>
    <row r="2298" spans="1:22" ht="45" x14ac:dyDescent="0.25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v>40962.731782407405</v>
      </c>
      <c r="K2298">
        <v>1326994426</v>
      </c>
      <c r="L2298">
        <f t="shared" si="176"/>
        <v>2012</v>
      </c>
      <c r="M2298" t="str">
        <f t="shared" si="177"/>
        <v>Jan</v>
      </c>
      <c r="N2298" s="13">
        <v>40927.731782407405</v>
      </c>
      <c r="O2298" t="b">
        <v>0</v>
      </c>
      <c r="P2298">
        <v>145</v>
      </c>
      <c r="Q2298" t="b">
        <v>1</v>
      </c>
      <c r="R2298" t="s">
        <v>8276</v>
      </c>
      <c r="S2298" s="4">
        <f t="shared" si="175"/>
        <v>149.07142857142858</v>
      </c>
      <c r="U2298" t="str">
        <f t="shared" si="178"/>
        <v>music</v>
      </c>
      <c r="V2298" t="str">
        <f t="shared" si="179"/>
        <v>rock</v>
      </c>
    </row>
    <row r="2299" spans="1:22" ht="30" x14ac:dyDescent="0.25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v>40982.165972222225</v>
      </c>
      <c r="K2299">
        <v>1328749249</v>
      </c>
      <c r="L2299">
        <f t="shared" si="176"/>
        <v>2012</v>
      </c>
      <c r="M2299" t="str">
        <f t="shared" si="177"/>
        <v>Feb</v>
      </c>
      <c r="N2299" s="13">
        <v>40948.042233796295</v>
      </c>
      <c r="O2299" t="b">
        <v>0</v>
      </c>
      <c r="P2299">
        <v>19</v>
      </c>
      <c r="Q2299" t="b">
        <v>1</v>
      </c>
      <c r="R2299" t="s">
        <v>8276</v>
      </c>
      <c r="S2299" s="4">
        <f t="shared" si="175"/>
        <v>100.6</v>
      </c>
      <c r="U2299" t="str">
        <f t="shared" si="178"/>
        <v>music</v>
      </c>
      <c r="V2299" t="str">
        <f t="shared" si="179"/>
        <v>rock</v>
      </c>
    </row>
    <row r="2300" spans="1:22" ht="45" x14ac:dyDescent="0.25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v>41724.798993055556</v>
      </c>
      <c r="K2300">
        <v>1393272633</v>
      </c>
      <c r="L2300">
        <f t="shared" si="176"/>
        <v>2014</v>
      </c>
      <c r="M2300" t="str">
        <f t="shared" si="177"/>
        <v>Feb</v>
      </c>
      <c r="N2300" s="13">
        <v>41694.84065972222</v>
      </c>
      <c r="O2300" t="b">
        <v>0</v>
      </c>
      <c r="P2300">
        <v>288</v>
      </c>
      <c r="Q2300" t="b">
        <v>1</v>
      </c>
      <c r="R2300" t="s">
        <v>8276</v>
      </c>
      <c r="S2300" s="4">
        <f t="shared" si="175"/>
        <v>105.07333333333334</v>
      </c>
      <c r="U2300" t="str">
        <f t="shared" si="178"/>
        <v>music</v>
      </c>
      <c r="V2300" t="str">
        <f t="shared" si="179"/>
        <v>rock</v>
      </c>
    </row>
    <row r="2301" spans="1:22" ht="45" x14ac:dyDescent="0.25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v>40580.032511574071</v>
      </c>
      <c r="K2301">
        <v>1295657209</v>
      </c>
      <c r="L2301">
        <f t="shared" si="176"/>
        <v>2011</v>
      </c>
      <c r="M2301" t="str">
        <f t="shared" si="177"/>
        <v>Jan</v>
      </c>
      <c r="N2301" s="13">
        <v>40565.032511574071</v>
      </c>
      <c r="O2301" t="b">
        <v>0</v>
      </c>
      <c r="P2301">
        <v>14</v>
      </c>
      <c r="Q2301" t="b">
        <v>1</v>
      </c>
      <c r="R2301" t="s">
        <v>8276</v>
      </c>
      <c r="S2301" s="4">
        <f t="shared" si="175"/>
        <v>350.16666666666669</v>
      </c>
      <c r="U2301" t="str">
        <f t="shared" si="178"/>
        <v>music</v>
      </c>
      <c r="V2301" t="str">
        <f t="shared" si="179"/>
        <v>rock</v>
      </c>
    </row>
    <row r="2302" spans="1:22" ht="45" x14ac:dyDescent="0.25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v>41088.727037037039</v>
      </c>
      <c r="K2302">
        <v>1339694816</v>
      </c>
      <c r="L2302">
        <f t="shared" si="176"/>
        <v>2012</v>
      </c>
      <c r="M2302" t="str">
        <f t="shared" si="177"/>
        <v>Jun</v>
      </c>
      <c r="N2302" s="13">
        <v>41074.727037037039</v>
      </c>
      <c r="O2302" t="b">
        <v>0</v>
      </c>
      <c r="P2302">
        <v>7</v>
      </c>
      <c r="Q2302" t="b">
        <v>1</v>
      </c>
      <c r="R2302" t="s">
        <v>8276</v>
      </c>
      <c r="S2302" s="4">
        <f t="shared" si="175"/>
        <v>101.25</v>
      </c>
      <c r="U2302" t="str">
        <f t="shared" si="178"/>
        <v>music</v>
      </c>
      <c r="V2302" t="str">
        <f t="shared" si="179"/>
        <v>rock</v>
      </c>
    </row>
    <row r="2303" spans="1:22" ht="30" x14ac:dyDescent="0.25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v>41446.146944444445</v>
      </c>
      <c r="K2303">
        <v>1369193496</v>
      </c>
      <c r="L2303">
        <f t="shared" si="176"/>
        <v>2013</v>
      </c>
      <c r="M2303" t="str">
        <f t="shared" si="177"/>
        <v>May</v>
      </c>
      <c r="N2303" s="13">
        <v>41416.146944444445</v>
      </c>
      <c r="O2303" t="b">
        <v>1</v>
      </c>
      <c r="P2303">
        <v>211</v>
      </c>
      <c r="Q2303" t="b">
        <v>1</v>
      </c>
      <c r="R2303" t="s">
        <v>8279</v>
      </c>
      <c r="S2303" s="4">
        <f t="shared" si="175"/>
        <v>133.6044</v>
      </c>
      <c r="U2303" t="str">
        <f t="shared" si="178"/>
        <v>music</v>
      </c>
      <c r="V2303" t="str">
        <f t="shared" si="179"/>
        <v>indie rock</v>
      </c>
    </row>
    <row r="2304" spans="1:22" ht="45" x14ac:dyDescent="0.25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v>41639.291666666664</v>
      </c>
      <c r="K2304">
        <v>1385585434</v>
      </c>
      <c r="L2304">
        <f t="shared" si="176"/>
        <v>2013</v>
      </c>
      <c r="M2304" t="str">
        <f t="shared" si="177"/>
        <v>Nov</v>
      </c>
      <c r="N2304" s="13">
        <v>41605.868449074071</v>
      </c>
      <c r="O2304" t="b">
        <v>1</v>
      </c>
      <c r="P2304">
        <v>85</v>
      </c>
      <c r="Q2304" t="b">
        <v>1</v>
      </c>
      <c r="R2304" t="s">
        <v>8279</v>
      </c>
      <c r="S2304" s="4">
        <f t="shared" si="175"/>
        <v>170.65217391304347</v>
      </c>
      <c r="U2304" t="str">
        <f t="shared" si="178"/>
        <v>music</v>
      </c>
      <c r="V2304" t="str">
        <f t="shared" si="179"/>
        <v>indie rock</v>
      </c>
    </row>
    <row r="2305" spans="1:22" ht="60" x14ac:dyDescent="0.25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v>40890.152731481481</v>
      </c>
      <c r="K2305">
        <v>1320287996</v>
      </c>
      <c r="L2305">
        <f t="shared" si="176"/>
        <v>2011</v>
      </c>
      <c r="M2305" t="str">
        <f t="shared" si="177"/>
        <v>Nov</v>
      </c>
      <c r="N2305" s="13">
        <v>40850.111064814817</v>
      </c>
      <c r="O2305" t="b">
        <v>1</v>
      </c>
      <c r="P2305">
        <v>103</v>
      </c>
      <c r="Q2305" t="b">
        <v>1</v>
      </c>
      <c r="R2305" t="s">
        <v>8279</v>
      </c>
      <c r="S2305" s="4">
        <f t="shared" si="175"/>
        <v>109.35829457364341</v>
      </c>
      <c r="U2305" t="str">
        <f t="shared" si="178"/>
        <v>music</v>
      </c>
      <c r="V2305" t="str">
        <f t="shared" si="179"/>
        <v>indie rock</v>
      </c>
    </row>
    <row r="2306" spans="1:22" ht="45" x14ac:dyDescent="0.25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v>40544.207638888889</v>
      </c>
      <c r="K2306">
        <v>1290281691</v>
      </c>
      <c r="L2306">
        <f t="shared" si="176"/>
        <v>2010</v>
      </c>
      <c r="M2306" t="str">
        <f t="shared" si="177"/>
        <v>Nov</v>
      </c>
      <c r="N2306" s="13">
        <v>40502.815868055557</v>
      </c>
      <c r="O2306" t="b">
        <v>1</v>
      </c>
      <c r="P2306">
        <v>113</v>
      </c>
      <c r="Q2306" t="b">
        <v>1</v>
      </c>
      <c r="R2306" t="s">
        <v>8279</v>
      </c>
      <c r="S2306" s="4">
        <f t="shared" ref="S2306:S2369" si="180">E2306*100/D2306</f>
        <v>100.70033333333333</v>
      </c>
      <c r="U2306" t="str">
        <f t="shared" si="178"/>
        <v>music</v>
      </c>
      <c r="V2306" t="str">
        <f t="shared" si="179"/>
        <v>indie rock</v>
      </c>
    </row>
    <row r="2307" spans="1:22" ht="60" x14ac:dyDescent="0.25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v>41859.75</v>
      </c>
      <c r="K2307">
        <v>1405356072</v>
      </c>
      <c r="L2307">
        <f t="shared" ref="L2307:L2370" si="181">YEAR(N2307)</f>
        <v>2014</v>
      </c>
      <c r="M2307" t="str">
        <f t="shared" ref="M2307:M2370" si="182">TEXT(N2307, "MMM")</f>
        <v>Jul</v>
      </c>
      <c r="N2307" s="13">
        <v>41834.695277777777</v>
      </c>
      <c r="O2307" t="b">
        <v>1</v>
      </c>
      <c r="P2307">
        <v>167</v>
      </c>
      <c r="Q2307" t="b">
        <v>1</v>
      </c>
      <c r="R2307" t="s">
        <v>8279</v>
      </c>
      <c r="S2307" s="4">
        <f t="shared" si="180"/>
        <v>101.22777777777777</v>
      </c>
      <c r="U2307" t="str">
        <f t="shared" ref="U2307:U2370" si="183">LEFT(R2307, SEARCH("/",R2307,1)-1)</f>
        <v>music</v>
      </c>
      <c r="V2307" t="str">
        <f t="shared" ref="V2307:V2370" si="184">RIGHT(R2307,LEN(R2307)-SEARCH("/",R2307,SEARCH("/",R2307,1)))</f>
        <v>indie rock</v>
      </c>
    </row>
    <row r="2308" spans="1:22" ht="45" x14ac:dyDescent="0.25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v>40978.16815972222</v>
      </c>
      <c r="K2308">
        <v>1328760129</v>
      </c>
      <c r="L2308">
        <f t="shared" si="181"/>
        <v>2012</v>
      </c>
      <c r="M2308" t="str">
        <f t="shared" si="182"/>
        <v>Feb</v>
      </c>
      <c r="N2308" s="13">
        <v>40948.16815972222</v>
      </c>
      <c r="O2308" t="b">
        <v>1</v>
      </c>
      <c r="P2308">
        <v>73</v>
      </c>
      <c r="Q2308" t="b">
        <v>1</v>
      </c>
      <c r="R2308" t="s">
        <v>8279</v>
      </c>
      <c r="S2308" s="4">
        <f t="shared" si="180"/>
        <v>106.75857142857143</v>
      </c>
      <c r="U2308" t="str">
        <f t="shared" si="183"/>
        <v>music</v>
      </c>
      <c r="V2308" t="str">
        <f t="shared" si="184"/>
        <v>indie rock</v>
      </c>
    </row>
    <row r="2309" spans="1:22" ht="45" x14ac:dyDescent="0.25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v>41034.802407407406</v>
      </c>
      <c r="K2309">
        <v>1333653333</v>
      </c>
      <c r="L2309">
        <f t="shared" si="181"/>
        <v>2012</v>
      </c>
      <c r="M2309" t="str">
        <f t="shared" si="182"/>
        <v>Apr</v>
      </c>
      <c r="N2309" s="13">
        <v>41004.802465277775</v>
      </c>
      <c r="O2309" t="b">
        <v>1</v>
      </c>
      <c r="P2309">
        <v>75</v>
      </c>
      <c r="Q2309" t="b">
        <v>1</v>
      </c>
      <c r="R2309" t="s">
        <v>8279</v>
      </c>
      <c r="S2309" s="4">
        <f t="shared" si="180"/>
        <v>106.65777537961894</v>
      </c>
      <c r="U2309" t="str">
        <f t="shared" si="183"/>
        <v>music</v>
      </c>
      <c r="V2309" t="str">
        <f t="shared" si="184"/>
        <v>indie rock</v>
      </c>
    </row>
    <row r="2310" spans="1:22" ht="60" x14ac:dyDescent="0.25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v>41880.041666666664</v>
      </c>
      <c r="K2310">
        <v>1406847996</v>
      </c>
      <c r="L2310">
        <f t="shared" si="181"/>
        <v>2014</v>
      </c>
      <c r="M2310" t="str">
        <f t="shared" si="182"/>
        <v>Jul</v>
      </c>
      <c r="N2310" s="13">
        <v>41851.962916666671</v>
      </c>
      <c r="O2310" t="b">
        <v>1</v>
      </c>
      <c r="P2310">
        <v>614</v>
      </c>
      <c r="Q2310" t="b">
        <v>1</v>
      </c>
      <c r="R2310" t="s">
        <v>8279</v>
      </c>
      <c r="S2310" s="4">
        <f t="shared" si="180"/>
        <v>101.30622</v>
      </c>
      <c r="U2310" t="str">
        <f t="shared" si="183"/>
        <v>music</v>
      </c>
      <c r="V2310" t="str">
        <f t="shared" si="184"/>
        <v>indie rock</v>
      </c>
    </row>
    <row r="2311" spans="1:22" ht="45" x14ac:dyDescent="0.25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v>41342.987696759257</v>
      </c>
      <c r="K2311">
        <v>1359848537</v>
      </c>
      <c r="L2311">
        <f t="shared" si="181"/>
        <v>2013</v>
      </c>
      <c r="M2311" t="str">
        <f t="shared" si="182"/>
        <v>Feb</v>
      </c>
      <c r="N2311" s="13">
        <v>41307.987696759257</v>
      </c>
      <c r="O2311" t="b">
        <v>1</v>
      </c>
      <c r="P2311">
        <v>107</v>
      </c>
      <c r="Q2311" t="b">
        <v>1</v>
      </c>
      <c r="R2311" t="s">
        <v>8279</v>
      </c>
      <c r="S2311" s="4">
        <f t="shared" si="180"/>
        <v>106.67449999999999</v>
      </c>
      <c r="U2311" t="str">
        <f t="shared" si="183"/>
        <v>music</v>
      </c>
      <c r="V2311" t="str">
        <f t="shared" si="184"/>
        <v>indie rock</v>
      </c>
    </row>
    <row r="2312" spans="1:22" ht="60" x14ac:dyDescent="0.25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v>41354.752488425926</v>
      </c>
      <c r="K2312">
        <v>1361300615</v>
      </c>
      <c r="L2312">
        <f t="shared" si="181"/>
        <v>2013</v>
      </c>
      <c r="M2312" t="str">
        <f t="shared" si="182"/>
        <v>Feb</v>
      </c>
      <c r="N2312" s="13">
        <v>41324.79415509259</v>
      </c>
      <c r="O2312" t="b">
        <v>1</v>
      </c>
      <c r="P2312">
        <v>1224</v>
      </c>
      <c r="Q2312" t="b">
        <v>1</v>
      </c>
      <c r="R2312" t="s">
        <v>8279</v>
      </c>
      <c r="S2312" s="4">
        <f t="shared" si="180"/>
        <v>428.83978378378379</v>
      </c>
      <c r="U2312" t="str">
        <f t="shared" si="183"/>
        <v>music</v>
      </c>
      <c r="V2312" t="str">
        <f t="shared" si="184"/>
        <v>indie rock</v>
      </c>
    </row>
    <row r="2313" spans="1:22" ht="45" x14ac:dyDescent="0.25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v>41766.004502314812</v>
      </c>
      <c r="K2313">
        <v>1396829189</v>
      </c>
      <c r="L2313">
        <f t="shared" si="181"/>
        <v>2014</v>
      </c>
      <c r="M2313" t="str">
        <f t="shared" si="182"/>
        <v>Apr</v>
      </c>
      <c r="N2313" s="13">
        <v>41736.004502314812</v>
      </c>
      <c r="O2313" t="b">
        <v>1</v>
      </c>
      <c r="P2313">
        <v>104</v>
      </c>
      <c r="Q2313" t="b">
        <v>1</v>
      </c>
      <c r="R2313" t="s">
        <v>8279</v>
      </c>
      <c r="S2313" s="4">
        <f t="shared" si="180"/>
        <v>104.11111111111111</v>
      </c>
      <c r="U2313" t="str">
        <f t="shared" si="183"/>
        <v>music</v>
      </c>
      <c r="V2313" t="str">
        <f t="shared" si="184"/>
        <v>indie rock</v>
      </c>
    </row>
    <row r="2314" spans="1:22" ht="45" x14ac:dyDescent="0.25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v>41747.958333333336</v>
      </c>
      <c r="K2314">
        <v>1395155478</v>
      </c>
      <c r="L2314">
        <f t="shared" si="181"/>
        <v>2014</v>
      </c>
      <c r="M2314" t="str">
        <f t="shared" si="182"/>
        <v>Mar</v>
      </c>
      <c r="N2314" s="13">
        <v>41716.632847222223</v>
      </c>
      <c r="O2314" t="b">
        <v>1</v>
      </c>
      <c r="P2314">
        <v>79</v>
      </c>
      <c r="Q2314" t="b">
        <v>1</v>
      </c>
      <c r="R2314" t="s">
        <v>8279</v>
      </c>
      <c r="S2314" s="4">
        <f t="shared" si="180"/>
        <v>107.86666666666666</v>
      </c>
      <c r="U2314" t="str">
        <f t="shared" si="183"/>
        <v>music</v>
      </c>
      <c r="V2314" t="str">
        <f t="shared" si="184"/>
        <v>indie rock</v>
      </c>
    </row>
    <row r="2315" spans="1:22" ht="30" x14ac:dyDescent="0.25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v>41032.958634259259</v>
      </c>
      <c r="K2315">
        <v>1333494026</v>
      </c>
      <c r="L2315">
        <f t="shared" si="181"/>
        <v>2012</v>
      </c>
      <c r="M2315" t="str">
        <f t="shared" si="182"/>
        <v>Apr</v>
      </c>
      <c r="N2315" s="13">
        <v>41002.958634259259</v>
      </c>
      <c r="O2315" t="b">
        <v>1</v>
      </c>
      <c r="P2315">
        <v>157</v>
      </c>
      <c r="Q2315" t="b">
        <v>1</v>
      </c>
      <c r="R2315" t="s">
        <v>8279</v>
      </c>
      <c r="S2315" s="4">
        <f t="shared" si="180"/>
        <v>175.84039999999999</v>
      </c>
      <c r="U2315" t="str">
        <f t="shared" si="183"/>
        <v>music</v>
      </c>
      <c r="V2315" t="str">
        <f t="shared" si="184"/>
        <v>indie rock</v>
      </c>
    </row>
    <row r="2316" spans="1:22" ht="60" x14ac:dyDescent="0.25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v>41067.551585648151</v>
      </c>
      <c r="K2316">
        <v>1336482857</v>
      </c>
      <c r="L2316">
        <f t="shared" si="181"/>
        <v>2012</v>
      </c>
      <c r="M2316" t="str">
        <f t="shared" si="182"/>
        <v>May</v>
      </c>
      <c r="N2316" s="13">
        <v>41037.551585648151</v>
      </c>
      <c r="O2316" t="b">
        <v>1</v>
      </c>
      <c r="P2316">
        <v>50</v>
      </c>
      <c r="Q2316" t="b">
        <v>1</v>
      </c>
      <c r="R2316" t="s">
        <v>8279</v>
      </c>
      <c r="S2316" s="4">
        <f t="shared" si="180"/>
        <v>156.97</v>
      </c>
      <c r="U2316" t="str">
        <f t="shared" si="183"/>
        <v>music</v>
      </c>
      <c r="V2316" t="str">
        <f t="shared" si="184"/>
        <v>indie rock</v>
      </c>
    </row>
    <row r="2317" spans="1:22" ht="45" x14ac:dyDescent="0.25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v>41034.72619212963</v>
      </c>
      <c r="K2317">
        <v>1333646743</v>
      </c>
      <c r="L2317">
        <f t="shared" si="181"/>
        <v>2012</v>
      </c>
      <c r="M2317" t="str">
        <f t="shared" si="182"/>
        <v>Apr</v>
      </c>
      <c r="N2317" s="13">
        <v>41004.72619212963</v>
      </c>
      <c r="O2317" t="b">
        <v>1</v>
      </c>
      <c r="P2317">
        <v>64</v>
      </c>
      <c r="Q2317" t="b">
        <v>1</v>
      </c>
      <c r="R2317" t="s">
        <v>8279</v>
      </c>
      <c r="S2317" s="4">
        <f t="shared" si="180"/>
        <v>102.6</v>
      </c>
      <c r="U2317" t="str">
        <f t="shared" si="183"/>
        <v>music</v>
      </c>
      <c r="V2317" t="str">
        <f t="shared" si="184"/>
        <v>indie rock</v>
      </c>
    </row>
    <row r="2318" spans="1:22" ht="60" x14ac:dyDescent="0.25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v>40156.76666666667</v>
      </c>
      <c r="K2318">
        <v>1253726650</v>
      </c>
      <c r="L2318">
        <f t="shared" si="181"/>
        <v>2009</v>
      </c>
      <c r="M2318" t="str">
        <f t="shared" si="182"/>
        <v>Sep</v>
      </c>
      <c r="N2318" s="13">
        <v>40079.725115740745</v>
      </c>
      <c r="O2318" t="b">
        <v>1</v>
      </c>
      <c r="P2318">
        <v>200</v>
      </c>
      <c r="Q2318" t="b">
        <v>1</v>
      </c>
      <c r="R2318" t="s">
        <v>8279</v>
      </c>
      <c r="S2318" s="4">
        <f t="shared" si="180"/>
        <v>104.04266666666666</v>
      </c>
      <c r="U2318" t="str">
        <f t="shared" si="183"/>
        <v>music</v>
      </c>
      <c r="V2318" t="str">
        <f t="shared" si="184"/>
        <v>indie rock</v>
      </c>
    </row>
    <row r="2319" spans="1:22" ht="45" x14ac:dyDescent="0.25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v>40224.208333333336</v>
      </c>
      <c r="K2319">
        <v>1263474049</v>
      </c>
      <c r="L2319">
        <f t="shared" si="181"/>
        <v>2010</v>
      </c>
      <c r="M2319" t="str">
        <f t="shared" si="182"/>
        <v>Jan</v>
      </c>
      <c r="N2319" s="13">
        <v>40192.542233796295</v>
      </c>
      <c r="O2319" t="b">
        <v>1</v>
      </c>
      <c r="P2319">
        <v>22</v>
      </c>
      <c r="Q2319" t="b">
        <v>1</v>
      </c>
      <c r="R2319" t="s">
        <v>8279</v>
      </c>
      <c r="S2319" s="4">
        <f t="shared" si="180"/>
        <v>104</v>
      </c>
      <c r="U2319" t="str">
        <f t="shared" si="183"/>
        <v>music</v>
      </c>
      <c r="V2319" t="str">
        <f t="shared" si="184"/>
        <v>indie rock</v>
      </c>
    </row>
    <row r="2320" spans="1:22" ht="60" x14ac:dyDescent="0.25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v>40082.165972222225</v>
      </c>
      <c r="K2320">
        <v>1251214014</v>
      </c>
      <c r="L2320">
        <f t="shared" si="181"/>
        <v>2009</v>
      </c>
      <c r="M2320" t="str">
        <f t="shared" si="182"/>
        <v>Aug</v>
      </c>
      <c r="N2320" s="13">
        <v>40050.643680555557</v>
      </c>
      <c r="O2320" t="b">
        <v>1</v>
      </c>
      <c r="P2320">
        <v>163</v>
      </c>
      <c r="Q2320" t="b">
        <v>1</v>
      </c>
      <c r="R2320" t="s">
        <v>8279</v>
      </c>
      <c r="S2320" s="4">
        <f t="shared" si="180"/>
        <v>121.06</v>
      </c>
      <c r="U2320" t="str">
        <f t="shared" si="183"/>
        <v>music</v>
      </c>
      <c r="V2320" t="str">
        <f t="shared" si="184"/>
        <v>indie rock</v>
      </c>
    </row>
    <row r="2321" spans="1:22" ht="45" x14ac:dyDescent="0.25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v>41623.082002314812</v>
      </c>
      <c r="K2321">
        <v>1384480685</v>
      </c>
      <c r="L2321">
        <f t="shared" si="181"/>
        <v>2013</v>
      </c>
      <c r="M2321" t="str">
        <f t="shared" si="182"/>
        <v>Nov</v>
      </c>
      <c r="N2321" s="13">
        <v>41593.082002314812</v>
      </c>
      <c r="O2321" t="b">
        <v>1</v>
      </c>
      <c r="P2321">
        <v>77</v>
      </c>
      <c r="Q2321" t="b">
        <v>1</v>
      </c>
      <c r="R2321" t="s">
        <v>8279</v>
      </c>
      <c r="S2321" s="4">
        <f t="shared" si="180"/>
        <v>107.7</v>
      </c>
      <c r="U2321" t="str">
        <f t="shared" si="183"/>
        <v>music</v>
      </c>
      <c r="V2321" t="str">
        <f t="shared" si="184"/>
        <v>indie rock</v>
      </c>
    </row>
    <row r="2322" spans="1:22" ht="60" x14ac:dyDescent="0.25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v>41731.775462962964</v>
      </c>
      <c r="K2322">
        <v>1393443400</v>
      </c>
      <c r="L2322">
        <f t="shared" si="181"/>
        <v>2014</v>
      </c>
      <c r="M2322" t="str">
        <f t="shared" si="182"/>
        <v>Feb</v>
      </c>
      <c r="N2322" s="13">
        <v>41696.817129629628</v>
      </c>
      <c r="O2322" t="b">
        <v>1</v>
      </c>
      <c r="P2322">
        <v>89</v>
      </c>
      <c r="Q2322" t="b">
        <v>1</v>
      </c>
      <c r="R2322" t="s">
        <v>8279</v>
      </c>
      <c r="S2322" s="4">
        <f t="shared" si="180"/>
        <v>108.66</v>
      </c>
      <c r="U2322" t="str">
        <f t="shared" si="183"/>
        <v>music</v>
      </c>
      <c r="V2322" t="str">
        <f t="shared" si="184"/>
        <v>indie rock</v>
      </c>
    </row>
    <row r="2323" spans="1:22" ht="45" x14ac:dyDescent="0.25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v>42829.21876157407</v>
      </c>
      <c r="K2323">
        <v>1488694501</v>
      </c>
      <c r="L2323">
        <f t="shared" si="181"/>
        <v>2017</v>
      </c>
      <c r="M2323" t="str">
        <f t="shared" si="182"/>
        <v>Mar</v>
      </c>
      <c r="N2323" s="13">
        <v>42799.260428240741</v>
      </c>
      <c r="O2323" t="b">
        <v>0</v>
      </c>
      <c r="P2323">
        <v>64</v>
      </c>
      <c r="Q2323" t="b">
        <v>0</v>
      </c>
      <c r="R2323" t="s">
        <v>8298</v>
      </c>
      <c r="S2323" s="4">
        <f t="shared" si="180"/>
        <v>39.120962394619681</v>
      </c>
      <c r="U2323" t="str">
        <f t="shared" si="183"/>
        <v>food</v>
      </c>
      <c r="V2323" t="str">
        <f t="shared" si="184"/>
        <v>small batch</v>
      </c>
    </row>
    <row r="2324" spans="1:22" ht="45" x14ac:dyDescent="0.25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v>42834.853807870371</v>
      </c>
      <c r="K2324">
        <v>1489181369</v>
      </c>
      <c r="L2324">
        <f t="shared" si="181"/>
        <v>2017</v>
      </c>
      <c r="M2324" t="str">
        <f t="shared" si="182"/>
        <v>Mar</v>
      </c>
      <c r="N2324" s="13">
        <v>42804.895474537043</v>
      </c>
      <c r="O2324" t="b">
        <v>0</v>
      </c>
      <c r="P2324">
        <v>4</v>
      </c>
      <c r="Q2324" t="b">
        <v>0</v>
      </c>
      <c r="R2324" t="s">
        <v>8298</v>
      </c>
      <c r="S2324" s="4">
        <f t="shared" si="180"/>
        <v>3.1481481481481484</v>
      </c>
      <c r="U2324" t="str">
        <f t="shared" si="183"/>
        <v>food</v>
      </c>
      <c r="V2324" t="str">
        <f t="shared" si="184"/>
        <v>small batch</v>
      </c>
    </row>
    <row r="2325" spans="1:22" ht="45" x14ac:dyDescent="0.25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v>42814.755173611105</v>
      </c>
      <c r="K2325">
        <v>1489428447</v>
      </c>
      <c r="L2325">
        <f t="shared" si="181"/>
        <v>2017</v>
      </c>
      <c r="M2325" t="str">
        <f t="shared" si="182"/>
        <v>Mar</v>
      </c>
      <c r="N2325" s="13">
        <v>42807.755173611105</v>
      </c>
      <c r="O2325" t="b">
        <v>0</v>
      </c>
      <c r="P2325">
        <v>4</v>
      </c>
      <c r="Q2325" t="b">
        <v>0</v>
      </c>
      <c r="R2325" t="s">
        <v>8298</v>
      </c>
      <c r="S2325" s="4">
        <f t="shared" si="180"/>
        <v>48</v>
      </c>
      <c r="U2325" t="str">
        <f t="shared" si="183"/>
        <v>food</v>
      </c>
      <c r="V2325" t="str">
        <f t="shared" si="184"/>
        <v>small batch</v>
      </c>
    </row>
    <row r="2326" spans="1:22" ht="45" x14ac:dyDescent="0.25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v>42820.843576388885</v>
      </c>
      <c r="K2326">
        <v>1487970885</v>
      </c>
      <c r="L2326">
        <f t="shared" si="181"/>
        <v>2017</v>
      </c>
      <c r="M2326" t="str">
        <f t="shared" si="182"/>
        <v>Feb</v>
      </c>
      <c r="N2326" s="13">
        <v>42790.885243055556</v>
      </c>
      <c r="O2326" t="b">
        <v>0</v>
      </c>
      <c r="P2326">
        <v>61</v>
      </c>
      <c r="Q2326" t="b">
        <v>0</v>
      </c>
      <c r="R2326" t="s">
        <v>8298</v>
      </c>
      <c r="S2326" s="4">
        <f t="shared" si="180"/>
        <v>20.733333333333334</v>
      </c>
      <c r="U2326" t="str">
        <f t="shared" si="183"/>
        <v>food</v>
      </c>
      <c r="V2326" t="str">
        <f t="shared" si="184"/>
        <v>small batch</v>
      </c>
    </row>
    <row r="2327" spans="1:22" ht="60" x14ac:dyDescent="0.25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v>42823.980682870373</v>
      </c>
      <c r="K2327">
        <v>1488241931</v>
      </c>
      <c r="L2327">
        <f t="shared" si="181"/>
        <v>2017</v>
      </c>
      <c r="M2327" t="str">
        <f t="shared" si="182"/>
        <v>Feb</v>
      </c>
      <c r="N2327" s="13">
        <v>42794.022349537037</v>
      </c>
      <c r="O2327" t="b">
        <v>0</v>
      </c>
      <c r="P2327">
        <v>7</v>
      </c>
      <c r="Q2327" t="b">
        <v>0</v>
      </c>
      <c r="R2327" t="s">
        <v>8298</v>
      </c>
      <c r="S2327" s="4">
        <f t="shared" si="180"/>
        <v>8</v>
      </c>
      <c r="U2327" t="str">
        <f t="shared" si="183"/>
        <v>food</v>
      </c>
      <c r="V2327" t="str">
        <f t="shared" si="184"/>
        <v>small batch</v>
      </c>
    </row>
    <row r="2328" spans="1:22" ht="60" x14ac:dyDescent="0.25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v>42855.708333333328</v>
      </c>
      <c r="K2328">
        <v>1489106948</v>
      </c>
      <c r="L2328">
        <f t="shared" si="181"/>
        <v>2017</v>
      </c>
      <c r="M2328" t="str">
        <f t="shared" si="182"/>
        <v>Mar</v>
      </c>
      <c r="N2328" s="13">
        <v>42804.034120370372</v>
      </c>
      <c r="O2328" t="b">
        <v>0</v>
      </c>
      <c r="P2328">
        <v>1</v>
      </c>
      <c r="Q2328" t="b">
        <v>0</v>
      </c>
      <c r="R2328" t="s">
        <v>8298</v>
      </c>
      <c r="S2328" s="4">
        <f t="shared" si="180"/>
        <v>0.72</v>
      </c>
      <c r="U2328" t="str">
        <f t="shared" si="183"/>
        <v>food</v>
      </c>
      <c r="V2328" t="str">
        <f t="shared" si="184"/>
        <v>small batch</v>
      </c>
    </row>
    <row r="2329" spans="1:22" ht="45" x14ac:dyDescent="0.25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v>41877.917129629634</v>
      </c>
      <c r="K2329">
        <v>1406066440</v>
      </c>
      <c r="L2329">
        <f t="shared" si="181"/>
        <v>2014</v>
      </c>
      <c r="M2329" t="str">
        <f t="shared" si="182"/>
        <v>Jul</v>
      </c>
      <c r="N2329" s="13">
        <v>41842.917129629634</v>
      </c>
      <c r="O2329" t="b">
        <v>1</v>
      </c>
      <c r="P2329">
        <v>3355</v>
      </c>
      <c r="Q2329" t="b">
        <v>1</v>
      </c>
      <c r="R2329" t="s">
        <v>8298</v>
      </c>
      <c r="S2329" s="4">
        <f t="shared" si="180"/>
        <v>526.09431428571429</v>
      </c>
      <c r="U2329" t="str">
        <f t="shared" si="183"/>
        <v>food</v>
      </c>
      <c r="V2329" t="str">
        <f t="shared" si="184"/>
        <v>small batch</v>
      </c>
    </row>
    <row r="2330" spans="1:22" ht="60" x14ac:dyDescent="0.25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v>42169.781678240746</v>
      </c>
      <c r="K2330">
        <v>1431715537</v>
      </c>
      <c r="L2330">
        <f t="shared" si="181"/>
        <v>2015</v>
      </c>
      <c r="M2330" t="str">
        <f t="shared" si="182"/>
        <v>May</v>
      </c>
      <c r="N2330" s="13">
        <v>42139.781678240746</v>
      </c>
      <c r="O2330" t="b">
        <v>1</v>
      </c>
      <c r="P2330">
        <v>537</v>
      </c>
      <c r="Q2330" t="b">
        <v>1</v>
      </c>
      <c r="R2330" t="s">
        <v>8298</v>
      </c>
      <c r="S2330" s="4">
        <f t="shared" si="180"/>
        <v>254.45</v>
      </c>
      <c r="U2330" t="str">
        <f t="shared" si="183"/>
        <v>food</v>
      </c>
      <c r="V2330" t="str">
        <f t="shared" si="184"/>
        <v>small batch</v>
      </c>
    </row>
    <row r="2331" spans="1:22" ht="45" x14ac:dyDescent="0.25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v>41837.624374999999</v>
      </c>
      <c r="K2331">
        <v>1403017146</v>
      </c>
      <c r="L2331">
        <f t="shared" si="181"/>
        <v>2014</v>
      </c>
      <c r="M2331" t="str">
        <f t="shared" si="182"/>
        <v>Jun</v>
      </c>
      <c r="N2331" s="13">
        <v>41807.624374999999</v>
      </c>
      <c r="O2331" t="b">
        <v>1</v>
      </c>
      <c r="P2331">
        <v>125</v>
      </c>
      <c r="Q2331" t="b">
        <v>1</v>
      </c>
      <c r="R2331" t="s">
        <v>8298</v>
      </c>
      <c r="S2331" s="4">
        <f t="shared" si="180"/>
        <v>105.92</v>
      </c>
      <c r="U2331" t="str">
        <f t="shared" si="183"/>
        <v>food</v>
      </c>
      <c r="V2331" t="str">
        <f t="shared" si="184"/>
        <v>small batch</v>
      </c>
    </row>
    <row r="2332" spans="1:22" ht="60" x14ac:dyDescent="0.25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v>42363</v>
      </c>
      <c r="K2332">
        <v>1448400943</v>
      </c>
      <c r="L2332">
        <f t="shared" si="181"/>
        <v>2015</v>
      </c>
      <c r="M2332" t="str">
        <f t="shared" si="182"/>
        <v>Nov</v>
      </c>
      <c r="N2332" s="13">
        <v>42332.89980324074</v>
      </c>
      <c r="O2332" t="b">
        <v>1</v>
      </c>
      <c r="P2332">
        <v>163</v>
      </c>
      <c r="Q2332" t="b">
        <v>1</v>
      </c>
      <c r="R2332" t="s">
        <v>8298</v>
      </c>
      <c r="S2332" s="4">
        <f t="shared" si="180"/>
        <v>102.42285714285714</v>
      </c>
      <c r="U2332" t="str">
        <f t="shared" si="183"/>
        <v>food</v>
      </c>
      <c r="V2332" t="str">
        <f t="shared" si="184"/>
        <v>small batch</v>
      </c>
    </row>
    <row r="2333" spans="1:22" ht="45" x14ac:dyDescent="0.25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v>41869.005671296298</v>
      </c>
      <c r="K2333">
        <v>1405728490</v>
      </c>
      <c r="L2333">
        <f t="shared" si="181"/>
        <v>2014</v>
      </c>
      <c r="M2333" t="str">
        <f t="shared" si="182"/>
        <v>Jul</v>
      </c>
      <c r="N2333" s="13">
        <v>41839.005671296298</v>
      </c>
      <c r="O2333" t="b">
        <v>1</v>
      </c>
      <c r="P2333">
        <v>283</v>
      </c>
      <c r="Q2333" t="b">
        <v>1</v>
      </c>
      <c r="R2333" t="s">
        <v>8298</v>
      </c>
      <c r="S2333" s="4">
        <f t="shared" si="180"/>
        <v>144.31375</v>
      </c>
      <c r="U2333" t="str">
        <f t="shared" si="183"/>
        <v>food</v>
      </c>
      <c r="V2333" t="str">
        <f t="shared" si="184"/>
        <v>small batch</v>
      </c>
    </row>
    <row r="2334" spans="1:22" ht="60" x14ac:dyDescent="0.25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v>42041.628136574072</v>
      </c>
      <c r="K2334">
        <v>1420643071</v>
      </c>
      <c r="L2334">
        <f t="shared" si="181"/>
        <v>2015</v>
      </c>
      <c r="M2334" t="str">
        <f t="shared" si="182"/>
        <v>Jan</v>
      </c>
      <c r="N2334" s="13">
        <v>42011.628136574072</v>
      </c>
      <c r="O2334" t="b">
        <v>1</v>
      </c>
      <c r="P2334">
        <v>352</v>
      </c>
      <c r="Q2334" t="b">
        <v>1</v>
      </c>
      <c r="R2334" t="s">
        <v>8298</v>
      </c>
      <c r="S2334" s="4">
        <f t="shared" si="180"/>
        <v>106.30800000000001</v>
      </c>
      <c r="U2334" t="str">
        <f t="shared" si="183"/>
        <v>food</v>
      </c>
      <c r="V2334" t="str">
        <f t="shared" si="184"/>
        <v>small batch</v>
      </c>
    </row>
    <row r="2335" spans="1:22" ht="60" x14ac:dyDescent="0.25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v>41788.743055555555</v>
      </c>
      <c r="K2335">
        <v>1399563390</v>
      </c>
      <c r="L2335">
        <f t="shared" si="181"/>
        <v>2014</v>
      </c>
      <c r="M2335" t="str">
        <f t="shared" si="182"/>
        <v>May</v>
      </c>
      <c r="N2335" s="13">
        <v>41767.650347222225</v>
      </c>
      <c r="O2335" t="b">
        <v>1</v>
      </c>
      <c r="P2335">
        <v>94</v>
      </c>
      <c r="Q2335" t="b">
        <v>1</v>
      </c>
      <c r="R2335" t="s">
        <v>8298</v>
      </c>
      <c r="S2335" s="4">
        <f t="shared" si="180"/>
        <v>212.16666666666666</v>
      </c>
      <c r="U2335" t="str">
        <f t="shared" si="183"/>
        <v>food</v>
      </c>
      <c r="V2335" t="str">
        <f t="shared" si="184"/>
        <v>small batch</v>
      </c>
    </row>
    <row r="2336" spans="1:22" ht="45" x14ac:dyDescent="0.25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v>41948.731944444444</v>
      </c>
      <c r="K2336">
        <v>1412611498</v>
      </c>
      <c r="L2336">
        <f t="shared" si="181"/>
        <v>2014</v>
      </c>
      <c r="M2336" t="str">
        <f t="shared" si="182"/>
        <v>Oct</v>
      </c>
      <c r="N2336" s="13">
        <v>41918.670115740737</v>
      </c>
      <c r="O2336" t="b">
        <v>1</v>
      </c>
      <c r="P2336">
        <v>67</v>
      </c>
      <c r="Q2336" t="b">
        <v>1</v>
      </c>
      <c r="R2336" t="s">
        <v>8298</v>
      </c>
      <c r="S2336" s="4">
        <f t="shared" si="180"/>
        <v>101.95</v>
      </c>
      <c r="U2336" t="str">
        <f t="shared" si="183"/>
        <v>food</v>
      </c>
      <c r="V2336" t="str">
        <f t="shared" si="184"/>
        <v>small batch</v>
      </c>
    </row>
    <row r="2337" spans="1:22" ht="60" x14ac:dyDescent="0.25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v>41801.572256944448</v>
      </c>
      <c r="K2337">
        <v>1399902243</v>
      </c>
      <c r="L2337">
        <f t="shared" si="181"/>
        <v>2014</v>
      </c>
      <c r="M2337" t="str">
        <f t="shared" si="182"/>
        <v>May</v>
      </c>
      <c r="N2337" s="13">
        <v>41771.572256944448</v>
      </c>
      <c r="O2337" t="b">
        <v>1</v>
      </c>
      <c r="P2337">
        <v>221</v>
      </c>
      <c r="Q2337" t="b">
        <v>1</v>
      </c>
      <c r="R2337" t="s">
        <v>8298</v>
      </c>
      <c r="S2337" s="4">
        <f t="shared" si="180"/>
        <v>102.27200000000001</v>
      </c>
      <c r="U2337" t="str">
        <f t="shared" si="183"/>
        <v>food</v>
      </c>
      <c r="V2337" t="str">
        <f t="shared" si="184"/>
        <v>small batch</v>
      </c>
    </row>
    <row r="2338" spans="1:22" ht="45" x14ac:dyDescent="0.25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v>41706.924710648149</v>
      </c>
      <c r="K2338">
        <v>1390860695</v>
      </c>
      <c r="L2338">
        <f t="shared" si="181"/>
        <v>2014</v>
      </c>
      <c r="M2338" t="str">
        <f t="shared" si="182"/>
        <v>Jan</v>
      </c>
      <c r="N2338" s="13">
        <v>41666.924710648149</v>
      </c>
      <c r="O2338" t="b">
        <v>1</v>
      </c>
      <c r="P2338">
        <v>2165</v>
      </c>
      <c r="Q2338" t="b">
        <v>1</v>
      </c>
      <c r="R2338" t="s">
        <v>8298</v>
      </c>
      <c r="S2338" s="4">
        <f t="shared" si="180"/>
        <v>520.73254999999995</v>
      </c>
      <c r="U2338" t="str">
        <f t="shared" si="183"/>
        <v>food</v>
      </c>
      <c r="V2338" t="str">
        <f t="shared" si="184"/>
        <v>small batch</v>
      </c>
    </row>
    <row r="2339" spans="1:22" ht="45" x14ac:dyDescent="0.25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v>41816.640543981484</v>
      </c>
      <c r="K2339">
        <v>1401204143</v>
      </c>
      <c r="L2339">
        <f t="shared" si="181"/>
        <v>2014</v>
      </c>
      <c r="M2339" t="str">
        <f t="shared" si="182"/>
        <v>May</v>
      </c>
      <c r="N2339" s="13">
        <v>41786.640543981484</v>
      </c>
      <c r="O2339" t="b">
        <v>1</v>
      </c>
      <c r="P2339">
        <v>179</v>
      </c>
      <c r="Q2339" t="b">
        <v>1</v>
      </c>
      <c r="R2339" t="s">
        <v>8298</v>
      </c>
      <c r="S2339" s="4">
        <f t="shared" si="180"/>
        <v>110.65833333333333</v>
      </c>
      <c r="U2339" t="str">
        <f t="shared" si="183"/>
        <v>food</v>
      </c>
      <c r="V2339" t="str">
        <f t="shared" si="184"/>
        <v>small batch</v>
      </c>
    </row>
    <row r="2340" spans="1:22" ht="45" x14ac:dyDescent="0.25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v>41819.896805555552</v>
      </c>
      <c r="K2340">
        <v>1401485484</v>
      </c>
      <c r="L2340">
        <f t="shared" si="181"/>
        <v>2014</v>
      </c>
      <c r="M2340" t="str">
        <f t="shared" si="182"/>
        <v>May</v>
      </c>
      <c r="N2340" s="13">
        <v>41789.896805555552</v>
      </c>
      <c r="O2340" t="b">
        <v>1</v>
      </c>
      <c r="P2340">
        <v>123</v>
      </c>
      <c r="Q2340" t="b">
        <v>1</v>
      </c>
      <c r="R2340" t="s">
        <v>8298</v>
      </c>
      <c r="S2340" s="4">
        <f t="shared" si="180"/>
        <v>101.14333333333333</v>
      </c>
      <c r="U2340" t="str">
        <f t="shared" si="183"/>
        <v>food</v>
      </c>
      <c r="V2340" t="str">
        <f t="shared" si="184"/>
        <v>small batch</v>
      </c>
    </row>
    <row r="2341" spans="1:22" ht="60" x14ac:dyDescent="0.25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v>42723.332638888889</v>
      </c>
      <c r="K2341">
        <v>1479496309</v>
      </c>
      <c r="L2341">
        <f t="shared" si="181"/>
        <v>2016</v>
      </c>
      <c r="M2341" t="str">
        <f t="shared" si="182"/>
        <v>Nov</v>
      </c>
      <c r="N2341" s="13">
        <v>42692.79987268518</v>
      </c>
      <c r="O2341" t="b">
        <v>1</v>
      </c>
      <c r="P2341">
        <v>1104</v>
      </c>
      <c r="Q2341" t="b">
        <v>1</v>
      </c>
      <c r="R2341" t="s">
        <v>8298</v>
      </c>
      <c r="S2341" s="4">
        <f t="shared" si="180"/>
        <v>294.20800000000003</v>
      </c>
      <c r="U2341" t="str">
        <f t="shared" si="183"/>
        <v>food</v>
      </c>
      <c r="V2341" t="str">
        <f t="shared" si="184"/>
        <v>small batch</v>
      </c>
    </row>
    <row r="2342" spans="1:22" ht="45" x14ac:dyDescent="0.25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v>42673.642800925925</v>
      </c>
      <c r="K2342">
        <v>1475249138</v>
      </c>
      <c r="L2342">
        <f t="shared" si="181"/>
        <v>2016</v>
      </c>
      <c r="M2342" t="str">
        <f t="shared" si="182"/>
        <v>Sep</v>
      </c>
      <c r="N2342" s="13">
        <v>42643.642800925925</v>
      </c>
      <c r="O2342" t="b">
        <v>1</v>
      </c>
      <c r="P2342">
        <v>403</v>
      </c>
      <c r="Q2342" t="b">
        <v>1</v>
      </c>
      <c r="R2342" t="s">
        <v>8298</v>
      </c>
      <c r="S2342" s="4">
        <f t="shared" si="180"/>
        <v>105.7775</v>
      </c>
      <c r="U2342" t="str">
        <f t="shared" si="183"/>
        <v>food</v>
      </c>
      <c r="V2342" t="str">
        <f t="shared" si="184"/>
        <v>small batch</v>
      </c>
    </row>
    <row r="2343" spans="1:22" ht="45" x14ac:dyDescent="0.25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v>42197.813703703709</v>
      </c>
      <c r="K2343">
        <v>1434137504</v>
      </c>
      <c r="L2343">
        <f t="shared" si="181"/>
        <v>2015</v>
      </c>
      <c r="M2343" t="str">
        <f t="shared" si="182"/>
        <v>Jun</v>
      </c>
      <c r="N2343" s="13">
        <v>42167.813703703709</v>
      </c>
      <c r="O2343" t="b">
        <v>0</v>
      </c>
      <c r="P2343">
        <v>0</v>
      </c>
      <c r="Q2343" t="b">
        <v>0</v>
      </c>
      <c r="R2343" t="s">
        <v>8272</v>
      </c>
      <c r="S2343" s="4">
        <f t="shared" si="180"/>
        <v>0</v>
      </c>
      <c r="U2343" t="str">
        <f t="shared" si="183"/>
        <v>technology</v>
      </c>
      <c r="V2343" t="str">
        <f t="shared" si="184"/>
        <v>web</v>
      </c>
    </row>
    <row r="2344" spans="1:22" ht="60" x14ac:dyDescent="0.25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v>41918.208333333336</v>
      </c>
      <c r="K2344">
        <v>1410799870</v>
      </c>
      <c r="L2344">
        <f t="shared" si="181"/>
        <v>2014</v>
      </c>
      <c r="M2344" t="str">
        <f t="shared" si="182"/>
        <v>Sep</v>
      </c>
      <c r="N2344" s="13">
        <v>41897.702199074076</v>
      </c>
      <c r="O2344" t="b">
        <v>0</v>
      </c>
      <c r="P2344">
        <v>0</v>
      </c>
      <c r="Q2344" t="b">
        <v>0</v>
      </c>
      <c r="R2344" t="s">
        <v>8272</v>
      </c>
      <c r="S2344" s="4">
        <f t="shared" si="180"/>
        <v>0</v>
      </c>
      <c r="U2344" t="str">
        <f t="shared" si="183"/>
        <v>technology</v>
      </c>
      <c r="V2344" t="str">
        <f t="shared" si="184"/>
        <v>web</v>
      </c>
    </row>
    <row r="2345" spans="1:22" ht="60" x14ac:dyDescent="0.25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v>42377.82430555555</v>
      </c>
      <c r="K2345">
        <v>1447962505</v>
      </c>
      <c r="L2345">
        <f t="shared" si="181"/>
        <v>2015</v>
      </c>
      <c r="M2345" t="str">
        <f t="shared" si="182"/>
        <v>Nov</v>
      </c>
      <c r="N2345" s="13">
        <v>42327.825289351851</v>
      </c>
      <c r="O2345" t="b">
        <v>0</v>
      </c>
      <c r="P2345">
        <v>1</v>
      </c>
      <c r="Q2345" t="b">
        <v>0</v>
      </c>
      <c r="R2345" t="s">
        <v>8272</v>
      </c>
      <c r="S2345" s="4">
        <f t="shared" si="180"/>
        <v>3</v>
      </c>
      <c r="U2345" t="str">
        <f t="shared" si="183"/>
        <v>technology</v>
      </c>
      <c r="V2345" t="str">
        <f t="shared" si="184"/>
        <v>web</v>
      </c>
    </row>
    <row r="2346" spans="1:22" ht="60" x14ac:dyDescent="0.25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v>42545.727650462963</v>
      </c>
      <c r="K2346">
        <v>1464197269</v>
      </c>
      <c r="L2346">
        <f t="shared" si="181"/>
        <v>2016</v>
      </c>
      <c r="M2346" t="str">
        <f t="shared" si="182"/>
        <v>May</v>
      </c>
      <c r="N2346" s="13">
        <v>42515.727650462963</v>
      </c>
      <c r="O2346" t="b">
        <v>0</v>
      </c>
      <c r="P2346">
        <v>1</v>
      </c>
      <c r="Q2346" t="b">
        <v>0</v>
      </c>
      <c r="R2346" t="s">
        <v>8272</v>
      </c>
      <c r="S2346" s="4">
        <f t="shared" si="180"/>
        <v>0.1</v>
      </c>
      <c r="U2346" t="str">
        <f t="shared" si="183"/>
        <v>technology</v>
      </c>
      <c r="V2346" t="str">
        <f t="shared" si="184"/>
        <v>web</v>
      </c>
    </row>
    <row r="2347" spans="1:22" ht="60" x14ac:dyDescent="0.25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v>42094.985416666663</v>
      </c>
      <c r="K2347">
        <v>1424822556</v>
      </c>
      <c r="L2347">
        <f t="shared" si="181"/>
        <v>2015</v>
      </c>
      <c r="M2347" t="str">
        <f t="shared" si="182"/>
        <v>Feb</v>
      </c>
      <c r="N2347" s="13">
        <v>42060.001805555556</v>
      </c>
      <c r="O2347" t="b">
        <v>0</v>
      </c>
      <c r="P2347">
        <v>0</v>
      </c>
      <c r="Q2347" t="b">
        <v>0</v>
      </c>
      <c r="R2347" t="s">
        <v>8272</v>
      </c>
      <c r="S2347" s="4">
        <f t="shared" si="180"/>
        <v>0</v>
      </c>
      <c r="U2347" t="str">
        <f t="shared" si="183"/>
        <v>technology</v>
      </c>
      <c r="V2347" t="str">
        <f t="shared" si="184"/>
        <v>web</v>
      </c>
    </row>
    <row r="2348" spans="1:22" ht="45" x14ac:dyDescent="0.25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v>42660.79896990741</v>
      </c>
      <c r="K2348">
        <v>1472843431</v>
      </c>
      <c r="L2348">
        <f t="shared" si="181"/>
        <v>2016</v>
      </c>
      <c r="M2348" t="str">
        <f t="shared" si="182"/>
        <v>Sep</v>
      </c>
      <c r="N2348" s="13">
        <v>42615.79896990741</v>
      </c>
      <c r="O2348" t="b">
        <v>0</v>
      </c>
      <c r="P2348">
        <v>3</v>
      </c>
      <c r="Q2348" t="b">
        <v>0</v>
      </c>
      <c r="R2348" t="s">
        <v>8272</v>
      </c>
      <c r="S2348" s="4">
        <f t="shared" si="180"/>
        <v>6.5000000000000002E-2</v>
      </c>
      <c r="U2348" t="str">
        <f t="shared" si="183"/>
        <v>technology</v>
      </c>
      <c r="V2348" t="str">
        <f t="shared" si="184"/>
        <v>web</v>
      </c>
    </row>
    <row r="2349" spans="1:22" ht="45" x14ac:dyDescent="0.25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v>42607.607361111113</v>
      </c>
      <c r="K2349">
        <v>1469543676</v>
      </c>
      <c r="L2349">
        <f t="shared" si="181"/>
        <v>2016</v>
      </c>
      <c r="M2349" t="str">
        <f t="shared" si="182"/>
        <v>Jul</v>
      </c>
      <c r="N2349" s="13">
        <v>42577.607361111113</v>
      </c>
      <c r="O2349" t="b">
        <v>0</v>
      </c>
      <c r="P2349">
        <v>1</v>
      </c>
      <c r="Q2349" t="b">
        <v>0</v>
      </c>
      <c r="R2349" t="s">
        <v>8272</v>
      </c>
      <c r="S2349" s="4">
        <f t="shared" si="180"/>
        <v>1.5</v>
      </c>
      <c r="U2349" t="str">
        <f t="shared" si="183"/>
        <v>technology</v>
      </c>
      <c r="V2349" t="str">
        <f t="shared" si="184"/>
        <v>web</v>
      </c>
    </row>
    <row r="2350" spans="1:22" ht="60" x14ac:dyDescent="0.25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v>42420.932152777779</v>
      </c>
      <c r="K2350">
        <v>1450822938</v>
      </c>
      <c r="L2350">
        <f t="shared" si="181"/>
        <v>2015</v>
      </c>
      <c r="M2350" t="str">
        <f t="shared" si="182"/>
        <v>Dec</v>
      </c>
      <c r="N2350" s="13">
        <v>42360.932152777779</v>
      </c>
      <c r="O2350" t="b">
        <v>0</v>
      </c>
      <c r="P2350">
        <v>5</v>
      </c>
      <c r="Q2350" t="b">
        <v>0</v>
      </c>
      <c r="R2350" t="s">
        <v>8272</v>
      </c>
      <c r="S2350" s="4">
        <f t="shared" si="180"/>
        <v>0.38571428571428573</v>
      </c>
      <c r="U2350" t="str">
        <f t="shared" si="183"/>
        <v>technology</v>
      </c>
      <c r="V2350" t="str">
        <f t="shared" si="184"/>
        <v>web</v>
      </c>
    </row>
    <row r="2351" spans="1:22" ht="45" x14ac:dyDescent="0.25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v>42227.775787037041</v>
      </c>
      <c r="K2351">
        <v>1436812628</v>
      </c>
      <c r="L2351">
        <f t="shared" si="181"/>
        <v>2015</v>
      </c>
      <c r="M2351" t="str">
        <f t="shared" si="182"/>
        <v>Jul</v>
      </c>
      <c r="N2351" s="13">
        <v>42198.775787037041</v>
      </c>
      <c r="O2351" t="b">
        <v>0</v>
      </c>
      <c r="P2351">
        <v>0</v>
      </c>
      <c r="Q2351" t="b">
        <v>0</v>
      </c>
      <c r="R2351" t="s">
        <v>8272</v>
      </c>
      <c r="S2351" s="4">
        <f t="shared" si="180"/>
        <v>0</v>
      </c>
      <c r="U2351" t="str">
        <f t="shared" si="183"/>
        <v>technology</v>
      </c>
      <c r="V2351" t="str">
        <f t="shared" si="184"/>
        <v>web</v>
      </c>
    </row>
    <row r="2352" spans="1:22" ht="45" x14ac:dyDescent="0.25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v>42738.842245370368</v>
      </c>
      <c r="K2352">
        <v>1480882370</v>
      </c>
      <c r="L2352">
        <f t="shared" si="181"/>
        <v>2016</v>
      </c>
      <c r="M2352" t="str">
        <f t="shared" si="182"/>
        <v>Dec</v>
      </c>
      <c r="N2352" s="13">
        <v>42708.842245370368</v>
      </c>
      <c r="O2352" t="b">
        <v>0</v>
      </c>
      <c r="P2352">
        <v>0</v>
      </c>
      <c r="Q2352" t="b">
        <v>0</v>
      </c>
      <c r="R2352" t="s">
        <v>8272</v>
      </c>
      <c r="S2352" s="4">
        <f t="shared" si="180"/>
        <v>0</v>
      </c>
      <c r="U2352" t="str">
        <f t="shared" si="183"/>
        <v>technology</v>
      </c>
      <c r="V2352" t="str">
        <f t="shared" si="184"/>
        <v>web</v>
      </c>
    </row>
    <row r="2353" spans="1:22" ht="30" x14ac:dyDescent="0.25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v>42124.101145833338</v>
      </c>
      <c r="K2353">
        <v>1427768739</v>
      </c>
      <c r="L2353">
        <f t="shared" si="181"/>
        <v>2015</v>
      </c>
      <c r="M2353" t="str">
        <f t="shared" si="182"/>
        <v>Mar</v>
      </c>
      <c r="N2353" s="13">
        <v>42094.101145833338</v>
      </c>
      <c r="O2353" t="b">
        <v>0</v>
      </c>
      <c r="P2353">
        <v>7</v>
      </c>
      <c r="Q2353" t="b">
        <v>0</v>
      </c>
      <c r="R2353" t="s">
        <v>8272</v>
      </c>
      <c r="S2353" s="4">
        <f t="shared" si="180"/>
        <v>0.5714285714285714</v>
      </c>
      <c r="U2353" t="str">
        <f t="shared" si="183"/>
        <v>technology</v>
      </c>
      <c r="V2353" t="str">
        <f t="shared" si="184"/>
        <v>web</v>
      </c>
    </row>
    <row r="2354" spans="1:22" ht="45" x14ac:dyDescent="0.25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v>42161.633703703701</v>
      </c>
      <c r="K2354">
        <v>1428419552</v>
      </c>
      <c r="L2354">
        <f t="shared" si="181"/>
        <v>2015</v>
      </c>
      <c r="M2354" t="str">
        <f t="shared" si="182"/>
        <v>Apr</v>
      </c>
      <c r="N2354" s="13">
        <v>42101.633703703701</v>
      </c>
      <c r="O2354" t="b">
        <v>0</v>
      </c>
      <c r="P2354">
        <v>0</v>
      </c>
      <c r="Q2354" t="b">
        <v>0</v>
      </c>
      <c r="R2354" t="s">
        <v>8272</v>
      </c>
      <c r="S2354" s="4">
        <f t="shared" si="180"/>
        <v>0</v>
      </c>
      <c r="U2354" t="str">
        <f t="shared" si="183"/>
        <v>technology</v>
      </c>
      <c r="V2354" t="str">
        <f t="shared" si="184"/>
        <v>web</v>
      </c>
    </row>
    <row r="2355" spans="1:22" ht="60" x14ac:dyDescent="0.25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v>42115.676180555558</v>
      </c>
      <c r="K2355">
        <v>1428596022</v>
      </c>
      <c r="L2355">
        <f t="shared" si="181"/>
        <v>2015</v>
      </c>
      <c r="M2355" t="str">
        <f t="shared" si="182"/>
        <v>Apr</v>
      </c>
      <c r="N2355" s="13">
        <v>42103.676180555558</v>
      </c>
      <c r="O2355" t="b">
        <v>0</v>
      </c>
      <c r="P2355">
        <v>0</v>
      </c>
      <c r="Q2355" t="b">
        <v>0</v>
      </c>
      <c r="R2355" t="s">
        <v>8272</v>
      </c>
      <c r="S2355" s="4">
        <f t="shared" si="180"/>
        <v>0</v>
      </c>
      <c r="U2355" t="str">
        <f t="shared" si="183"/>
        <v>technology</v>
      </c>
      <c r="V2355" t="str">
        <f t="shared" si="184"/>
        <v>web</v>
      </c>
    </row>
    <row r="2356" spans="1:22" ht="45" x14ac:dyDescent="0.25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v>42014.722916666666</v>
      </c>
      <c r="K2356">
        <v>1415726460</v>
      </c>
      <c r="L2356">
        <f t="shared" si="181"/>
        <v>2014</v>
      </c>
      <c r="M2356" t="str">
        <f t="shared" si="182"/>
        <v>Nov</v>
      </c>
      <c r="N2356" s="13">
        <v>41954.722916666666</v>
      </c>
      <c r="O2356" t="b">
        <v>0</v>
      </c>
      <c r="P2356">
        <v>1</v>
      </c>
      <c r="Q2356" t="b">
        <v>0</v>
      </c>
      <c r="R2356" t="s">
        <v>8272</v>
      </c>
      <c r="S2356" s="4">
        <f t="shared" si="180"/>
        <v>7.1428571428571425E-2</v>
      </c>
      <c r="U2356" t="str">
        <f t="shared" si="183"/>
        <v>technology</v>
      </c>
      <c r="V2356" t="str">
        <f t="shared" si="184"/>
        <v>web</v>
      </c>
    </row>
    <row r="2357" spans="1:22" ht="45" x14ac:dyDescent="0.25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v>42126.918240740735</v>
      </c>
      <c r="K2357">
        <v>1428012136</v>
      </c>
      <c r="L2357">
        <f t="shared" si="181"/>
        <v>2015</v>
      </c>
      <c r="M2357" t="str">
        <f t="shared" si="182"/>
        <v>Apr</v>
      </c>
      <c r="N2357" s="13">
        <v>42096.918240740735</v>
      </c>
      <c r="O2357" t="b">
        <v>0</v>
      </c>
      <c r="P2357">
        <v>2</v>
      </c>
      <c r="Q2357" t="b">
        <v>0</v>
      </c>
      <c r="R2357" t="s">
        <v>8272</v>
      </c>
      <c r="S2357" s="4">
        <f t="shared" si="180"/>
        <v>0.6875</v>
      </c>
      <c r="U2357" t="str">
        <f t="shared" si="183"/>
        <v>technology</v>
      </c>
      <c r="V2357" t="str">
        <f t="shared" si="184"/>
        <v>web</v>
      </c>
    </row>
    <row r="2358" spans="1:22" ht="30" x14ac:dyDescent="0.25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v>42160.78361111111</v>
      </c>
      <c r="K2358">
        <v>1430938104</v>
      </c>
      <c r="L2358">
        <f t="shared" si="181"/>
        <v>2015</v>
      </c>
      <c r="M2358" t="str">
        <f t="shared" si="182"/>
        <v>May</v>
      </c>
      <c r="N2358" s="13">
        <v>42130.78361111111</v>
      </c>
      <c r="O2358" t="b">
        <v>0</v>
      </c>
      <c r="P2358">
        <v>0</v>
      </c>
      <c r="Q2358" t="b">
        <v>0</v>
      </c>
      <c r="R2358" t="s">
        <v>8272</v>
      </c>
      <c r="S2358" s="4">
        <f t="shared" si="180"/>
        <v>0</v>
      </c>
      <c r="U2358" t="str">
        <f t="shared" si="183"/>
        <v>technology</v>
      </c>
      <c r="V2358" t="str">
        <f t="shared" si="184"/>
        <v>web</v>
      </c>
    </row>
    <row r="2359" spans="1:22" ht="45" x14ac:dyDescent="0.25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v>42294.620115740734</v>
      </c>
      <c r="K2359">
        <v>1442501578</v>
      </c>
      <c r="L2359">
        <f t="shared" si="181"/>
        <v>2015</v>
      </c>
      <c r="M2359" t="str">
        <f t="shared" si="182"/>
        <v>Sep</v>
      </c>
      <c r="N2359" s="13">
        <v>42264.620115740734</v>
      </c>
      <c r="O2359" t="b">
        <v>0</v>
      </c>
      <c r="P2359">
        <v>0</v>
      </c>
      <c r="Q2359" t="b">
        <v>0</v>
      </c>
      <c r="R2359" t="s">
        <v>8272</v>
      </c>
      <c r="S2359" s="4">
        <f t="shared" si="180"/>
        <v>0</v>
      </c>
      <c r="U2359" t="str">
        <f t="shared" si="183"/>
        <v>technology</v>
      </c>
      <c r="V2359" t="str">
        <f t="shared" si="184"/>
        <v>web</v>
      </c>
    </row>
    <row r="2360" spans="1:22" ht="45" x14ac:dyDescent="0.25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v>42035.027083333334</v>
      </c>
      <c r="K2360">
        <v>1417818036</v>
      </c>
      <c r="L2360">
        <f t="shared" si="181"/>
        <v>2014</v>
      </c>
      <c r="M2360" t="str">
        <f t="shared" si="182"/>
        <v>Dec</v>
      </c>
      <c r="N2360" s="13">
        <v>41978.930972222224</v>
      </c>
      <c r="O2360" t="b">
        <v>0</v>
      </c>
      <c r="P2360">
        <v>0</v>
      </c>
      <c r="Q2360" t="b">
        <v>0</v>
      </c>
      <c r="R2360" t="s">
        <v>8272</v>
      </c>
      <c r="S2360" s="4">
        <f t="shared" si="180"/>
        <v>0</v>
      </c>
      <c r="U2360" t="str">
        <f t="shared" si="183"/>
        <v>technology</v>
      </c>
      <c r="V2360" t="str">
        <f t="shared" si="184"/>
        <v>web</v>
      </c>
    </row>
    <row r="2361" spans="1:22" ht="45" x14ac:dyDescent="0.25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v>42219.649583333332</v>
      </c>
      <c r="K2361">
        <v>1433432124</v>
      </c>
      <c r="L2361">
        <f t="shared" si="181"/>
        <v>2015</v>
      </c>
      <c r="M2361" t="str">
        <f t="shared" si="182"/>
        <v>Jun</v>
      </c>
      <c r="N2361" s="13">
        <v>42159.649583333332</v>
      </c>
      <c r="O2361" t="b">
        <v>0</v>
      </c>
      <c r="P2361">
        <v>3</v>
      </c>
      <c r="Q2361" t="b">
        <v>0</v>
      </c>
      <c r="R2361" t="s">
        <v>8272</v>
      </c>
      <c r="S2361" s="4">
        <f t="shared" si="180"/>
        <v>14.68</v>
      </c>
      <c r="U2361" t="str">
        <f t="shared" si="183"/>
        <v>technology</v>
      </c>
      <c r="V2361" t="str">
        <f t="shared" si="184"/>
        <v>web</v>
      </c>
    </row>
    <row r="2362" spans="1:22" ht="45" x14ac:dyDescent="0.25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v>42407.70694444445</v>
      </c>
      <c r="K2362">
        <v>1452272280</v>
      </c>
      <c r="L2362">
        <f t="shared" si="181"/>
        <v>2016</v>
      </c>
      <c r="M2362" t="str">
        <f t="shared" si="182"/>
        <v>Jan</v>
      </c>
      <c r="N2362" s="13">
        <v>42377.70694444445</v>
      </c>
      <c r="O2362" t="b">
        <v>0</v>
      </c>
      <c r="P2362">
        <v>1</v>
      </c>
      <c r="Q2362" t="b">
        <v>0</v>
      </c>
      <c r="R2362" t="s">
        <v>8272</v>
      </c>
      <c r="S2362" s="4">
        <f t="shared" si="180"/>
        <v>0.04</v>
      </c>
      <c r="U2362" t="str">
        <f t="shared" si="183"/>
        <v>technology</v>
      </c>
      <c r="V2362" t="str">
        <f t="shared" si="184"/>
        <v>web</v>
      </c>
    </row>
    <row r="2363" spans="1:22" ht="60" x14ac:dyDescent="0.25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v>42490.916666666672</v>
      </c>
      <c r="K2363">
        <v>1459975008</v>
      </c>
      <c r="L2363">
        <f t="shared" si="181"/>
        <v>2016</v>
      </c>
      <c r="M2363" t="str">
        <f t="shared" si="182"/>
        <v>Apr</v>
      </c>
      <c r="N2363" s="13">
        <v>42466.858888888892</v>
      </c>
      <c r="O2363" t="b">
        <v>0</v>
      </c>
      <c r="P2363">
        <v>0</v>
      </c>
      <c r="Q2363" t="b">
        <v>0</v>
      </c>
      <c r="R2363" t="s">
        <v>8272</v>
      </c>
      <c r="S2363" s="4">
        <f t="shared" si="180"/>
        <v>0</v>
      </c>
      <c r="U2363" t="str">
        <f t="shared" si="183"/>
        <v>technology</v>
      </c>
      <c r="V2363" t="str">
        <f t="shared" si="184"/>
        <v>web</v>
      </c>
    </row>
    <row r="2364" spans="1:22" ht="45" x14ac:dyDescent="0.25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v>41984.688310185185</v>
      </c>
      <c r="K2364">
        <v>1415723470</v>
      </c>
      <c r="L2364">
        <f t="shared" si="181"/>
        <v>2014</v>
      </c>
      <c r="M2364" t="str">
        <f t="shared" si="182"/>
        <v>Nov</v>
      </c>
      <c r="N2364" s="13">
        <v>41954.688310185185</v>
      </c>
      <c r="O2364" t="b">
        <v>0</v>
      </c>
      <c r="P2364">
        <v>2</v>
      </c>
      <c r="Q2364" t="b">
        <v>0</v>
      </c>
      <c r="R2364" t="s">
        <v>8272</v>
      </c>
      <c r="S2364" s="4">
        <f t="shared" si="180"/>
        <v>28.571428571428573</v>
      </c>
      <c r="U2364" t="str">
        <f t="shared" si="183"/>
        <v>technology</v>
      </c>
      <c r="V2364" t="str">
        <f t="shared" si="184"/>
        <v>web</v>
      </c>
    </row>
    <row r="2365" spans="1:22" ht="60" x14ac:dyDescent="0.25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v>42367.011574074073</v>
      </c>
      <c r="K2365">
        <v>1447460200</v>
      </c>
      <c r="L2365">
        <f t="shared" si="181"/>
        <v>2015</v>
      </c>
      <c r="M2365" t="str">
        <f t="shared" si="182"/>
        <v>Nov</v>
      </c>
      <c r="N2365" s="13">
        <v>42322.011574074073</v>
      </c>
      <c r="O2365" t="b">
        <v>0</v>
      </c>
      <c r="P2365">
        <v>0</v>
      </c>
      <c r="Q2365" t="b">
        <v>0</v>
      </c>
      <c r="R2365" t="s">
        <v>8272</v>
      </c>
      <c r="S2365" s="4">
        <f t="shared" si="180"/>
        <v>0</v>
      </c>
      <c r="U2365" t="str">
        <f t="shared" si="183"/>
        <v>technology</v>
      </c>
      <c r="V2365" t="str">
        <f t="shared" si="184"/>
        <v>web</v>
      </c>
    </row>
    <row r="2366" spans="1:22" ht="45" x14ac:dyDescent="0.25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v>42303.934675925921</v>
      </c>
      <c r="K2366">
        <v>1441146356</v>
      </c>
      <c r="L2366">
        <f t="shared" si="181"/>
        <v>2015</v>
      </c>
      <c r="M2366" t="str">
        <f t="shared" si="182"/>
        <v>Sep</v>
      </c>
      <c r="N2366" s="13">
        <v>42248.934675925921</v>
      </c>
      <c r="O2366" t="b">
        <v>0</v>
      </c>
      <c r="P2366">
        <v>0</v>
      </c>
      <c r="Q2366" t="b">
        <v>0</v>
      </c>
      <c r="R2366" t="s">
        <v>8272</v>
      </c>
      <c r="S2366" s="4">
        <f t="shared" si="180"/>
        <v>0</v>
      </c>
      <c r="U2366" t="str">
        <f t="shared" si="183"/>
        <v>technology</v>
      </c>
      <c r="V2366" t="str">
        <f t="shared" si="184"/>
        <v>web</v>
      </c>
    </row>
    <row r="2367" spans="1:22" ht="60" x14ac:dyDescent="0.25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v>42386.958333333328</v>
      </c>
      <c r="K2367">
        <v>1449596425</v>
      </c>
      <c r="L2367">
        <f t="shared" si="181"/>
        <v>2015</v>
      </c>
      <c r="M2367" t="str">
        <f t="shared" si="182"/>
        <v>Dec</v>
      </c>
      <c r="N2367" s="13">
        <v>42346.736400462964</v>
      </c>
      <c r="O2367" t="b">
        <v>0</v>
      </c>
      <c r="P2367">
        <v>0</v>
      </c>
      <c r="Q2367" t="b">
        <v>0</v>
      </c>
      <c r="R2367" t="s">
        <v>8272</v>
      </c>
      <c r="S2367" s="4">
        <f t="shared" si="180"/>
        <v>0</v>
      </c>
      <c r="U2367" t="str">
        <f t="shared" si="183"/>
        <v>technology</v>
      </c>
      <c r="V2367" t="str">
        <f t="shared" si="184"/>
        <v>web</v>
      </c>
    </row>
    <row r="2368" spans="1:22" ht="45" x14ac:dyDescent="0.25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v>42298.531631944439</v>
      </c>
      <c r="K2368">
        <v>1442839533</v>
      </c>
      <c r="L2368">
        <f t="shared" si="181"/>
        <v>2015</v>
      </c>
      <c r="M2368" t="str">
        <f t="shared" si="182"/>
        <v>Sep</v>
      </c>
      <c r="N2368" s="13">
        <v>42268.531631944439</v>
      </c>
      <c r="O2368" t="b">
        <v>0</v>
      </c>
      <c r="P2368">
        <v>27</v>
      </c>
      <c r="Q2368" t="b">
        <v>0</v>
      </c>
      <c r="R2368" t="s">
        <v>8272</v>
      </c>
      <c r="S2368" s="4">
        <f t="shared" si="180"/>
        <v>10.52</v>
      </c>
      <c r="U2368" t="str">
        <f t="shared" si="183"/>
        <v>technology</v>
      </c>
      <c r="V2368" t="str">
        <f t="shared" si="184"/>
        <v>web</v>
      </c>
    </row>
    <row r="2369" spans="1:22" ht="60" x14ac:dyDescent="0.25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v>42485.928425925929</v>
      </c>
      <c r="K2369">
        <v>1456442216</v>
      </c>
      <c r="L2369">
        <f t="shared" si="181"/>
        <v>2016</v>
      </c>
      <c r="M2369" t="str">
        <f t="shared" si="182"/>
        <v>Feb</v>
      </c>
      <c r="N2369" s="13">
        <v>42425.970092592594</v>
      </c>
      <c r="O2369" t="b">
        <v>0</v>
      </c>
      <c r="P2369">
        <v>14</v>
      </c>
      <c r="Q2369" t="b">
        <v>0</v>
      </c>
      <c r="R2369" t="s">
        <v>8272</v>
      </c>
      <c r="S2369" s="4">
        <f t="shared" si="180"/>
        <v>1.34</v>
      </c>
      <c r="U2369" t="str">
        <f t="shared" si="183"/>
        <v>technology</v>
      </c>
      <c r="V2369" t="str">
        <f t="shared" si="184"/>
        <v>web</v>
      </c>
    </row>
    <row r="2370" spans="1:22" ht="60" x14ac:dyDescent="0.25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v>42108.680150462969</v>
      </c>
      <c r="K2370">
        <v>1425143965</v>
      </c>
      <c r="L2370">
        <f t="shared" si="181"/>
        <v>2015</v>
      </c>
      <c r="M2370" t="str">
        <f t="shared" si="182"/>
        <v>Feb</v>
      </c>
      <c r="N2370" s="13">
        <v>42063.721817129626</v>
      </c>
      <c r="O2370" t="b">
        <v>0</v>
      </c>
      <c r="P2370">
        <v>2</v>
      </c>
      <c r="Q2370" t="b">
        <v>0</v>
      </c>
      <c r="R2370" t="s">
        <v>8272</v>
      </c>
      <c r="S2370" s="4">
        <f t="shared" ref="S2370:S2433" si="185">E2370*100/D2370</f>
        <v>0.25</v>
      </c>
      <c r="U2370" t="str">
        <f t="shared" si="183"/>
        <v>technology</v>
      </c>
      <c r="V2370" t="str">
        <f t="shared" si="184"/>
        <v>web</v>
      </c>
    </row>
    <row r="2371" spans="1:22" ht="60" x14ac:dyDescent="0.25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v>42410.812627314815</v>
      </c>
      <c r="K2371">
        <v>1452540611</v>
      </c>
      <c r="L2371">
        <f t="shared" ref="L2371:L2434" si="186">YEAR(N2371)</f>
        <v>2016</v>
      </c>
      <c r="M2371" t="str">
        <f t="shared" ref="M2371:M2434" si="187">TEXT(N2371, "MMM")</f>
        <v>Jan</v>
      </c>
      <c r="N2371" s="13">
        <v>42380.812627314815</v>
      </c>
      <c r="O2371" t="b">
        <v>0</v>
      </c>
      <c r="P2371">
        <v>0</v>
      </c>
      <c r="Q2371" t="b">
        <v>0</v>
      </c>
      <c r="R2371" t="s">
        <v>8272</v>
      </c>
      <c r="S2371" s="4">
        <f t="shared" si="185"/>
        <v>0</v>
      </c>
      <c r="U2371" t="str">
        <f t="shared" ref="U2371:U2434" si="188">LEFT(R2371, SEARCH("/",R2371,1)-1)</f>
        <v>technology</v>
      </c>
      <c r="V2371" t="str">
        <f t="shared" ref="V2371:V2434" si="189">RIGHT(R2371,LEN(R2371)-SEARCH("/",R2371,SEARCH("/",R2371,1)))</f>
        <v>web</v>
      </c>
    </row>
    <row r="2372" spans="1:22" ht="60" x14ac:dyDescent="0.25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v>41991.18913194444</v>
      </c>
      <c r="K2372">
        <v>1416285141</v>
      </c>
      <c r="L2372">
        <f t="shared" si="186"/>
        <v>2014</v>
      </c>
      <c r="M2372" t="str">
        <f t="shared" si="187"/>
        <v>Nov</v>
      </c>
      <c r="N2372" s="13">
        <v>41961.18913194444</v>
      </c>
      <c r="O2372" t="b">
        <v>0</v>
      </c>
      <c r="P2372">
        <v>4</v>
      </c>
      <c r="Q2372" t="b">
        <v>0</v>
      </c>
      <c r="R2372" t="s">
        <v>8272</v>
      </c>
      <c r="S2372" s="4">
        <f t="shared" si="185"/>
        <v>0.32800000000000001</v>
      </c>
      <c r="U2372" t="str">
        <f t="shared" si="188"/>
        <v>technology</v>
      </c>
      <c r="V2372" t="str">
        <f t="shared" si="189"/>
        <v>web</v>
      </c>
    </row>
    <row r="2373" spans="1:22" ht="60" x14ac:dyDescent="0.25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v>42180.777731481481</v>
      </c>
      <c r="K2373">
        <v>1432665596</v>
      </c>
      <c r="L2373">
        <f t="shared" si="186"/>
        <v>2015</v>
      </c>
      <c r="M2373" t="str">
        <f t="shared" si="187"/>
        <v>May</v>
      </c>
      <c r="N2373" s="13">
        <v>42150.777731481481</v>
      </c>
      <c r="O2373" t="b">
        <v>0</v>
      </c>
      <c r="P2373">
        <v>0</v>
      </c>
      <c r="Q2373" t="b">
        <v>0</v>
      </c>
      <c r="R2373" t="s">
        <v>8272</v>
      </c>
      <c r="S2373" s="4">
        <f t="shared" si="185"/>
        <v>0</v>
      </c>
      <c r="U2373" t="str">
        <f t="shared" si="188"/>
        <v>technology</v>
      </c>
      <c r="V2373" t="str">
        <f t="shared" si="189"/>
        <v>web</v>
      </c>
    </row>
    <row r="2374" spans="1:22" ht="60" x14ac:dyDescent="0.25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v>42118.069108796291</v>
      </c>
      <c r="K2374">
        <v>1427247571</v>
      </c>
      <c r="L2374">
        <f t="shared" si="186"/>
        <v>2015</v>
      </c>
      <c r="M2374" t="str">
        <f t="shared" si="187"/>
        <v>Mar</v>
      </c>
      <c r="N2374" s="13">
        <v>42088.069108796291</v>
      </c>
      <c r="O2374" t="b">
        <v>0</v>
      </c>
      <c r="P2374">
        <v>6</v>
      </c>
      <c r="Q2374" t="b">
        <v>0</v>
      </c>
      <c r="R2374" t="s">
        <v>8272</v>
      </c>
      <c r="S2374" s="4">
        <f t="shared" si="185"/>
        <v>3.2727272727272729</v>
      </c>
      <c r="U2374" t="str">
        <f t="shared" si="188"/>
        <v>technology</v>
      </c>
      <c r="V2374" t="str">
        <f t="shared" si="189"/>
        <v>web</v>
      </c>
    </row>
    <row r="2375" spans="1:22" ht="30" x14ac:dyDescent="0.25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v>42245.662314814821</v>
      </c>
      <c r="K2375">
        <v>1438271624</v>
      </c>
      <c r="L2375">
        <f t="shared" si="186"/>
        <v>2015</v>
      </c>
      <c r="M2375" t="str">
        <f t="shared" si="187"/>
        <v>Jul</v>
      </c>
      <c r="N2375" s="13">
        <v>42215.662314814821</v>
      </c>
      <c r="O2375" t="b">
        <v>0</v>
      </c>
      <c r="P2375">
        <v>1</v>
      </c>
      <c r="Q2375" t="b">
        <v>0</v>
      </c>
      <c r="R2375" t="s">
        <v>8272</v>
      </c>
      <c r="S2375" s="4">
        <f t="shared" si="185"/>
        <v>5.8823529411764705E-3</v>
      </c>
      <c r="U2375" t="str">
        <f t="shared" si="188"/>
        <v>technology</v>
      </c>
      <c r="V2375" t="str">
        <f t="shared" si="189"/>
        <v>web</v>
      </c>
    </row>
    <row r="2376" spans="1:22" ht="60" x14ac:dyDescent="0.25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v>42047.843287037031</v>
      </c>
      <c r="K2376">
        <v>1421180060</v>
      </c>
      <c r="L2376">
        <f t="shared" si="186"/>
        <v>2015</v>
      </c>
      <c r="M2376" t="str">
        <f t="shared" si="187"/>
        <v>Jan</v>
      </c>
      <c r="N2376" s="13">
        <v>42017.843287037031</v>
      </c>
      <c r="O2376" t="b">
        <v>0</v>
      </c>
      <c r="P2376">
        <v>1</v>
      </c>
      <c r="Q2376" t="b">
        <v>0</v>
      </c>
      <c r="R2376" t="s">
        <v>8272</v>
      </c>
      <c r="S2376" s="4">
        <f t="shared" si="185"/>
        <v>4.5454545454545456E-2</v>
      </c>
      <c r="U2376" t="str">
        <f t="shared" si="188"/>
        <v>technology</v>
      </c>
      <c r="V2376" t="str">
        <f t="shared" si="189"/>
        <v>web</v>
      </c>
    </row>
    <row r="2377" spans="1:22" ht="60" x14ac:dyDescent="0.25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v>42622.836076388892</v>
      </c>
      <c r="K2377">
        <v>1470859437</v>
      </c>
      <c r="L2377">
        <f t="shared" si="186"/>
        <v>2016</v>
      </c>
      <c r="M2377" t="str">
        <f t="shared" si="187"/>
        <v>Aug</v>
      </c>
      <c r="N2377" s="13">
        <v>42592.836076388892</v>
      </c>
      <c r="O2377" t="b">
        <v>0</v>
      </c>
      <c r="P2377">
        <v>0</v>
      </c>
      <c r="Q2377" t="b">
        <v>0</v>
      </c>
      <c r="R2377" t="s">
        <v>8272</v>
      </c>
      <c r="S2377" s="4">
        <f t="shared" si="185"/>
        <v>0</v>
      </c>
      <c r="U2377" t="str">
        <f t="shared" si="188"/>
        <v>technology</v>
      </c>
      <c r="V2377" t="str">
        <f t="shared" si="189"/>
        <v>web</v>
      </c>
    </row>
    <row r="2378" spans="1:22" ht="45" x14ac:dyDescent="0.25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v>42348.925532407404</v>
      </c>
      <c r="K2378">
        <v>1447193566</v>
      </c>
      <c r="L2378">
        <f t="shared" si="186"/>
        <v>2015</v>
      </c>
      <c r="M2378" t="str">
        <f t="shared" si="187"/>
        <v>Nov</v>
      </c>
      <c r="N2378" s="13">
        <v>42318.925532407404</v>
      </c>
      <c r="O2378" t="b">
        <v>0</v>
      </c>
      <c r="P2378">
        <v>4</v>
      </c>
      <c r="Q2378" t="b">
        <v>0</v>
      </c>
      <c r="R2378" t="s">
        <v>8272</v>
      </c>
      <c r="S2378" s="4">
        <f t="shared" si="185"/>
        <v>10.877666666666666</v>
      </c>
      <c r="U2378" t="str">
        <f t="shared" si="188"/>
        <v>technology</v>
      </c>
      <c r="V2378" t="str">
        <f t="shared" si="189"/>
        <v>web</v>
      </c>
    </row>
    <row r="2379" spans="1:22" ht="45" x14ac:dyDescent="0.25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v>42699.911840277782</v>
      </c>
      <c r="K2379">
        <v>1477515183</v>
      </c>
      <c r="L2379">
        <f t="shared" si="186"/>
        <v>2016</v>
      </c>
      <c r="M2379" t="str">
        <f t="shared" si="187"/>
        <v>Oct</v>
      </c>
      <c r="N2379" s="13">
        <v>42669.870173611111</v>
      </c>
      <c r="O2379" t="b">
        <v>0</v>
      </c>
      <c r="P2379">
        <v>0</v>
      </c>
      <c r="Q2379" t="b">
        <v>0</v>
      </c>
      <c r="R2379" t="s">
        <v>8272</v>
      </c>
      <c r="S2379" s="4">
        <f t="shared" si="185"/>
        <v>0</v>
      </c>
      <c r="U2379" t="str">
        <f t="shared" si="188"/>
        <v>technology</v>
      </c>
      <c r="V2379" t="str">
        <f t="shared" si="189"/>
        <v>web</v>
      </c>
    </row>
    <row r="2380" spans="1:22" ht="45" x14ac:dyDescent="0.25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v>42242.013078703705</v>
      </c>
      <c r="K2380">
        <v>1438042730</v>
      </c>
      <c r="L2380">
        <f t="shared" si="186"/>
        <v>2015</v>
      </c>
      <c r="M2380" t="str">
        <f t="shared" si="187"/>
        <v>Jul</v>
      </c>
      <c r="N2380" s="13">
        <v>42213.013078703705</v>
      </c>
      <c r="O2380" t="b">
        <v>0</v>
      </c>
      <c r="P2380">
        <v>0</v>
      </c>
      <c r="Q2380" t="b">
        <v>0</v>
      </c>
      <c r="R2380" t="s">
        <v>8272</v>
      </c>
      <c r="S2380" s="4">
        <f t="shared" si="185"/>
        <v>0</v>
      </c>
      <c r="U2380" t="str">
        <f t="shared" si="188"/>
        <v>technology</v>
      </c>
      <c r="V2380" t="str">
        <f t="shared" si="189"/>
        <v>web</v>
      </c>
    </row>
    <row r="2381" spans="1:22" ht="45" x14ac:dyDescent="0.25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v>42282.016388888893</v>
      </c>
      <c r="K2381">
        <v>1440116616</v>
      </c>
      <c r="L2381">
        <f t="shared" si="186"/>
        <v>2015</v>
      </c>
      <c r="M2381" t="str">
        <f t="shared" si="187"/>
        <v>Aug</v>
      </c>
      <c r="N2381" s="13">
        <v>42237.016388888893</v>
      </c>
      <c r="O2381" t="b">
        <v>0</v>
      </c>
      <c r="P2381">
        <v>0</v>
      </c>
      <c r="Q2381" t="b">
        <v>0</v>
      </c>
      <c r="R2381" t="s">
        <v>8272</v>
      </c>
      <c r="S2381" s="4">
        <f t="shared" si="185"/>
        <v>0</v>
      </c>
      <c r="U2381" t="str">
        <f t="shared" si="188"/>
        <v>technology</v>
      </c>
      <c r="V2381" t="str">
        <f t="shared" si="189"/>
        <v>web</v>
      </c>
    </row>
    <row r="2382" spans="1:22" ht="45" x14ac:dyDescent="0.25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v>42278.793310185181</v>
      </c>
      <c r="K2382">
        <v>1441134142</v>
      </c>
      <c r="L2382">
        <f t="shared" si="186"/>
        <v>2015</v>
      </c>
      <c r="M2382" t="str">
        <f t="shared" si="187"/>
        <v>Sep</v>
      </c>
      <c r="N2382" s="13">
        <v>42248.793310185181</v>
      </c>
      <c r="O2382" t="b">
        <v>0</v>
      </c>
      <c r="P2382">
        <v>3</v>
      </c>
      <c r="Q2382" t="b">
        <v>0</v>
      </c>
      <c r="R2382" t="s">
        <v>8272</v>
      </c>
      <c r="S2382" s="4">
        <f t="shared" si="185"/>
        <v>0.36666666666666664</v>
      </c>
      <c r="U2382" t="str">
        <f t="shared" si="188"/>
        <v>technology</v>
      </c>
      <c r="V2382" t="str">
        <f t="shared" si="189"/>
        <v>web</v>
      </c>
    </row>
    <row r="2383" spans="1:22" ht="45" x14ac:dyDescent="0.25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v>42104.935740740737</v>
      </c>
      <c r="K2383">
        <v>1426112848</v>
      </c>
      <c r="L2383">
        <f t="shared" si="186"/>
        <v>2015</v>
      </c>
      <c r="M2383" t="str">
        <f t="shared" si="187"/>
        <v>Mar</v>
      </c>
      <c r="N2383" s="13">
        <v>42074.935740740737</v>
      </c>
      <c r="O2383" t="b">
        <v>0</v>
      </c>
      <c r="P2383">
        <v>7</v>
      </c>
      <c r="Q2383" t="b">
        <v>0</v>
      </c>
      <c r="R2383" t="s">
        <v>8272</v>
      </c>
      <c r="S2383" s="4">
        <f t="shared" si="185"/>
        <v>1.8193398957730167</v>
      </c>
      <c r="U2383" t="str">
        <f t="shared" si="188"/>
        <v>technology</v>
      </c>
      <c r="V2383" t="str">
        <f t="shared" si="189"/>
        <v>web</v>
      </c>
    </row>
    <row r="2384" spans="1:22" ht="60" x14ac:dyDescent="0.25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v>42220.187534722223</v>
      </c>
      <c r="K2384">
        <v>1436502603</v>
      </c>
      <c r="L2384">
        <f t="shared" si="186"/>
        <v>2015</v>
      </c>
      <c r="M2384" t="str">
        <f t="shared" si="187"/>
        <v>Jul</v>
      </c>
      <c r="N2384" s="13">
        <v>42195.187534722223</v>
      </c>
      <c r="O2384" t="b">
        <v>0</v>
      </c>
      <c r="P2384">
        <v>2</v>
      </c>
      <c r="Q2384" t="b">
        <v>0</v>
      </c>
      <c r="R2384" t="s">
        <v>8272</v>
      </c>
      <c r="S2384" s="4">
        <f t="shared" si="185"/>
        <v>2.5</v>
      </c>
      <c r="U2384" t="str">
        <f t="shared" si="188"/>
        <v>technology</v>
      </c>
      <c r="V2384" t="str">
        <f t="shared" si="189"/>
        <v>web</v>
      </c>
    </row>
    <row r="2385" spans="1:22" ht="60" x14ac:dyDescent="0.25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v>42057.056793981479</v>
      </c>
      <c r="K2385">
        <v>1421976107</v>
      </c>
      <c r="L2385">
        <f t="shared" si="186"/>
        <v>2015</v>
      </c>
      <c r="M2385" t="str">
        <f t="shared" si="187"/>
        <v>Jan</v>
      </c>
      <c r="N2385" s="13">
        <v>42027.056793981479</v>
      </c>
      <c r="O2385" t="b">
        <v>0</v>
      </c>
      <c r="P2385">
        <v>3</v>
      </c>
      <c r="Q2385" t="b">
        <v>0</v>
      </c>
      <c r="R2385" t="s">
        <v>8272</v>
      </c>
      <c r="S2385" s="4">
        <f t="shared" si="185"/>
        <v>4.3499999999999996</v>
      </c>
      <c r="U2385" t="str">
        <f t="shared" si="188"/>
        <v>technology</v>
      </c>
      <c r="V2385" t="str">
        <f t="shared" si="189"/>
        <v>web</v>
      </c>
    </row>
    <row r="2386" spans="1:22" ht="60" x14ac:dyDescent="0.25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v>41957.109293981484</v>
      </c>
      <c r="K2386">
        <v>1413337043</v>
      </c>
      <c r="L2386">
        <f t="shared" si="186"/>
        <v>2014</v>
      </c>
      <c r="M2386" t="str">
        <f t="shared" si="187"/>
        <v>Oct</v>
      </c>
      <c r="N2386" s="13">
        <v>41927.067627314813</v>
      </c>
      <c r="O2386" t="b">
        <v>0</v>
      </c>
      <c r="P2386">
        <v>8</v>
      </c>
      <c r="Q2386" t="b">
        <v>0</v>
      </c>
      <c r="R2386" t="s">
        <v>8272</v>
      </c>
      <c r="S2386" s="4">
        <f t="shared" si="185"/>
        <v>0.8</v>
      </c>
      <c r="U2386" t="str">
        <f t="shared" si="188"/>
        <v>technology</v>
      </c>
      <c r="V2386" t="str">
        <f t="shared" si="189"/>
        <v>web</v>
      </c>
    </row>
    <row r="2387" spans="1:22" ht="60" x14ac:dyDescent="0.25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v>42221.70175925926</v>
      </c>
      <c r="K2387">
        <v>1436201432</v>
      </c>
      <c r="L2387">
        <f t="shared" si="186"/>
        <v>2015</v>
      </c>
      <c r="M2387" t="str">
        <f t="shared" si="187"/>
        <v>Jul</v>
      </c>
      <c r="N2387" s="13">
        <v>42191.70175925926</v>
      </c>
      <c r="O2387" t="b">
        <v>0</v>
      </c>
      <c r="P2387">
        <v>7</v>
      </c>
      <c r="Q2387" t="b">
        <v>0</v>
      </c>
      <c r="R2387" t="s">
        <v>8272</v>
      </c>
      <c r="S2387" s="4">
        <f t="shared" si="185"/>
        <v>1.2123076923076923</v>
      </c>
      <c r="U2387" t="str">
        <f t="shared" si="188"/>
        <v>technology</v>
      </c>
      <c r="V2387" t="str">
        <f t="shared" si="189"/>
        <v>web</v>
      </c>
    </row>
    <row r="2388" spans="1:22" ht="45" x14ac:dyDescent="0.25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v>42014.838240740741</v>
      </c>
      <c r="K2388">
        <v>1415736424</v>
      </c>
      <c r="L2388">
        <f t="shared" si="186"/>
        <v>2014</v>
      </c>
      <c r="M2388" t="str">
        <f t="shared" si="187"/>
        <v>Nov</v>
      </c>
      <c r="N2388" s="13">
        <v>41954.838240740741</v>
      </c>
      <c r="O2388" t="b">
        <v>0</v>
      </c>
      <c r="P2388">
        <v>0</v>
      </c>
      <c r="Q2388" t="b">
        <v>0</v>
      </c>
      <c r="R2388" t="s">
        <v>8272</v>
      </c>
      <c r="S2388" s="4">
        <f t="shared" si="185"/>
        <v>0</v>
      </c>
      <c r="U2388" t="str">
        <f t="shared" si="188"/>
        <v>technology</v>
      </c>
      <c r="V2388" t="str">
        <f t="shared" si="189"/>
        <v>web</v>
      </c>
    </row>
    <row r="2389" spans="1:22" ht="60" x14ac:dyDescent="0.25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v>42573.626620370371</v>
      </c>
      <c r="K2389">
        <v>1465311740</v>
      </c>
      <c r="L2389">
        <f t="shared" si="186"/>
        <v>2016</v>
      </c>
      <c r="M2389" t="str">
        <f t="shared" si="187"/>
        <v>Jun</v>
      </c>
      <c r="N2389" s="13">
        <v>42528.626620370371</v>
      </c>
      <c r="O2389" t="b">
        <v>0</v>
      </c>
      <c r="P2389">
        <v>3</v>
      </c>
      <c r="Q2389" t="b">
        <v>0</v>
      </c>
      <c r="R2389" t="s">
        <v>8272</v>
      </c>
      <c r="S2389" s="4">
        <f t="shared" si="185"/>
        <v>0.68400000000000005</v>
      </c>
      <c r="U2389" t="str">
        <f t="shared" si="188"/>
        <v>technology</v>
      </c>
      <c r="V2389" t="str">
        <f t="shared" si="189"/>
        <v>web</v>
      </c>
    </row>
    <row r="2390" spans="1:22" ht="60" x14ac:dyDescent="0.25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v>42019.811805555553</v>
      </c>
      <c r="K2390">
        <v>1418761759</v>
      </c>
      <c r="L2390">
        <f t="shared" si="186"/>
        <v>2014</v>
      </c>
      <c r="M2390" t="str">
        <f t="shared" si="187"/>
        <v>Dec</v>
      </c>
      <c r="N2390" s="13">
        <v>41989.853692129633</v>
      </c>
      <c r="O2390" t="b">
        <v>0</v>
      </c>
      <c r="P2390">
        <v>8</v>
      </c>
      <c r="Q2390" t="b">
        <v>0</v>
      </c>
      <c r="R2390" t="s">
        <v>8272</v>
      </c>
      <c r="S2390" s="4">
        <f t="shared" si="185"/>
        <v>1.2513513513513514</v>
      </c>
      <c r="U2390" t="str">
        <f t="shared" si="188"/>
        <v>technology</v>
      </c>
      <c r="V2390" t="str">
        <f t="shared" si="189"/>
        <v>web</v>
      </c>
    </row>
    <row r="2391" spans="1:22" ht="60" x14ac:dyDescent="0.25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v>42210.915972222225</v>
      </c>
      <c r="K2391">
        <v>1435160452</v>
      </c>
      <c r="L2391">
        <f t="shared" si="186"/>
        <v>2015</v>
      </c>
      <c r="M2391" t="str">
        <f t="shared" si="187"/>
        <v>Jun</v>
      </c>
      <c r="N2391" s="13">
        <v>42179.653379629628</v>
      </c>
      <c r="O2391" t="b">
        <v>0</v>
      </c>
      <c r="P2391">
        <v>1</v>
      </c>
      <c r="Q2391" t="b">
        <v>0</v>
      </c>
      <c r="R2391" t="s">
        <v>8272</v>
      </c>
      <c r="S2391" s="4">
        <f t="shared" si="185"/>
        <v>0.1875</v>
      </c>
      <c r="U2391" t="str">
        <f t="shared" si="188"/>
        <v>technology</v>
      </c>
      <c r="V2391" t="str">
        <f t="shared" si="189"/>
        <v>web</v>
      </c>
    </row>
    <row r="2392" spans="1:22" ht="60" x14ac:dyDescent="0.25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v>42008.262314814812</v>
      </c>
      <c r="K2392">
        <v>1416896264</v>
      </c>
      <c r="L2392">
        <f t="shared" si="186"/>
        <v>2014</v>
      </c>
      <c r="M2392" t="str">
        <f t="shared" si="187"/>
        <v>Nov</v>
      </c>
      <c r="N2392" s="13">
        <v>41968.262314814812</v>
      </c>
      <c r="O2392" t="b">
        <v>0</v>
      </c>
      <c r="P2392">
        <v>0</v>
      </c>
      <c r="Q2392" t="b">
        <v>0</v>
      </c>
      <c r="R2392" t="s">
        <v>8272</v>
      </c>
      <c r="S2392" s="4">
        <f t="shared" si="185"/>
        <v>0</v>
      </c>
      <c r="U2392" t="str">
        <f t="shared" si="188"/>
        <v>technology</v>
      </c>
      <c r="V2392" t="str">
        <f t="shared" si="189"/>
        <v>web</v>
      </c>
    </row>
    <row r="2393" spans="1:22" ht="30" x14ac:dyDescent="0.25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v>42094.752824074079</v>
      </c>
      <c r="K2393">
        <v>1425236644</v>
      </c>
      <c r="L2393">
        <f t="shared" si="186"/>
        <v>2015</v>
      </c>
      <c r="M2393" t="str">
        <f t="shared" si="187"/>
        <v>Mar</v>
      </c>
      <c r="N2393" s="13">
        <v>42064.794490740736</v>
      </c>
      <c r="O2393" t="b">
        <v>0</v>
      </c>
      <c r="P2393">
        <v>1</v>
      </c>
      <c r="Q2393" t="b">
        <v>0</v>
      </c>
      <c r="R2393" t="s">
        <v>8272</v>
      </c>
      <c r="S2393" s="4">
        <f t="shared" si="185"/>
        <v>0.125</v>
      </c>
      <c r="U2393" t="str">
        <f t="shared" si="188"/>
        <v>technology</v>
      </c>
      <c r="V2393" t="str">
        <f t="shared" si="189"/>
        <v>web</v>
      </c>
    </row>
    <row r="2394" spans="1:22" ht="60" x14ac:dyDescent="0.25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v>42306.120636574073</v>
      </c>
      <c r="K2394">
        <v>1443495223</v>
      </c>
      <c r="L2394">
        <f t="shared" si="186"/>
        <v>2015</v>
      </c>
      <c r="M2394" t="str">
        <f t="shared" si="187"/>
        <v>Sep</v>
      </c>
      <c r="N2394" s="13">
        <v>42276.120636574073</v>
      </c>
      <c r="O2394" t="b">
        <v>0</v>
      </c>
      <c r="P2394">
        <v>0</v>
      </c>
      <c r="Q2394" t="b">
        <v>0</v>
      </c>
      <c r="R2394" t="s">
        <v>8272</v>
      </c>
      <c r="S2394" s="4">
        <f t="shared" si="185"/>
        <v>0</v>
      </c>
      <c r="U2394" t="str">
        <f t="shared" si="188"/>
        <v>technology</v>
      </c>
      <c r="V2394" t="str">
        <f t="shared" si="189"/>
        <v>web</v>
      </c>
    </row>
    <row r="2395" spans="1:22" ht="60" x14ac:dyDescent="0.25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v>42224.648344907408</v>
      </c>
      <c r="K2395">
        <v>1436456017</v>
      </c>
      <c r="L2395">
        <f t="shared" si="186"/>
        <v>2015</v>
      </c>
      <c r="M2395" t="str">
        <f t="shared" si="187"/>
        <v>Jul</v>
      </c>
      <c r="N2395" s="13">
        <v>42194.648344907408</v>
      </c>
      <c r="O2395" t="b">
        <v>0</v>
      </c>
      <c r="P2395">
        <v>1</v>
      </c>
      <c r="Q2395" t="b">
        <v>0</v>
      </c>
      <c r="R2395" t="s">
        <v>8272</v>
      </c>
      <c r="S2395" s="4">
        <f t="shared" si="185"/>
        <v>0.05</v>
      </c>
      <c r="U2395" t="str">
        <f t="shared" si="188"/>
        <v>technology</v>
      </c>
      <c r="V2395" t="str">
        <f t="shared" si="189"/>
        <v>web</v>
      </c>
    </row>
    <row r="2396" spans="1:22" ht="60" x14ac:dyDescent="0.25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v>42061.362187499995</v>
      </c>
      <c r="K2396">
        <v>1422348093</v>
      </c>
      <c r="L2396">
        <f t="shared" si="186"/>
        <v>2015</v>
      </c>
      <c r="M2396" t="str">
        <f t="shared" si="187"/>
        <v>Jan</v>
      </c>
      <c r="N2396" s="13">
        <v>42031.362187499995</v>
      </c>
      <c r="O2396" t="b">
        <v>0</v>
      </c>
      <c r="P2396">
        <v>2</v>
      </c>
      <c r="Q2396" t="b">
        <v>0</v>
      </c>
      <c r="R2396" t="s">
        <v>8272</v>
      </c>
      <c r="S2396" s="4">
        <f t="shared" si="185"/>
        <v>0.06</v>
      </c>
      <c r="U2396" t="str">
        <f t="shared" si="188"/>
        <v>technology</v>
      </c>
      <c r="V2396" t="str">
        <f t="shared" si="189"/>
        <v>web</v>
      </c>
    </row>
    <row r="2397" spans="1:22" ht="45" x14ac:dyDescent="0.25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v>42745.372916666667</v>
      </c>
      <c r="K2397">
        <v>1481597687</v>
      </c>
      <c r="L2397">
        <f t="shared" si="186"/>
        <v>2016</v>
      </c>
      <c r="M2397" t="str">
        <f t="shared" si="187"/>
        <v>Dec</v>
      </c>
      <c r="N2397" s="13">
        <v>42717.121377314819</v>
      </c>
      <c r="O2397" t="b">
        <v>0</v>
      </c>
      <c r="P2397">
        <v>0</v>
      </c>
      <c r="Q2397" t="b">
        <v>0</v>
      </c>
      <c r="R2397" t="s">
        <v>8272</v>
      </c>
      <c r="S2397" s="4">
        <f t="shared" si="185"/>
        <v>0</v>
      </c>
      <c r="U2397" t="str">
        <f t="shared" si="188"/>
        <v>technology</v>
      </c>
      <c r="V2397" t="str">
        <f t="shared" si="189"/>
        <v>web</v>
      </c>
    </row>
    <row r="2398" spans="1:22" ht="45" x14ac:dyDescent="0.25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v>42292.849050925928</v>
      </c>
      <c r="K2398">
        <v>1442348558</v>
      </c>
      <c r="L2398">
        <f t="shared" si="186"/>
        <v>2015</v>
      </c>
      <c r="M2398" t="str">
        <f t="shared" si="187"/>
        <v>Sep</v>
      </c>
      <c r="N2398" s="13">
        <v>42262.849050925928</v>
      </c>
      <c r="O2398" t="b">
        <v>0</v>
      </c>
      <c r="P2398">
        <v>1</v>
      </c>
      <c r="Q2398" t="b">
        <v>0</v>
      </c>
      <c r="R2398" t="s">
        <v>8272</v>
      </c>
      <c r="S2398" s="4">
        <f t="shared" si="185"/>
        <v>0.2</v>
      </c>
      <c r="U2398" t="str">
        <f t="shared" si="188"/>
        <v>technology</v>
      </c>
      <c r="V2398" t="str">
        <f t="shared" si="189"/>
        <v>web</v>
      </c>
    </row>
    <row r="2399" spans="1:22" ht="60" x14ac:dyDescent="0.25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v>42006.88490740741</v>
      </c>
      <c r="K2399">
        <v>1417641256</v>
      </c>
      <c r="L2399">
        <f t="shared" si="186"/>
        <v>2014</v>
      </c>
      <c r="M2399" t="str">
        <f t="shared" si="187"/>
        <v>Dec</v>
      </c>
      <c r="N2399" s="13">
        <v>41976.88490740741</v>
      </c>
      <c r="O2399" t="b">
        <v>0</v>
      </c>
      <c r="P2399">
        <v>0</v>
      </c>
      <c r="Q2399" t="b">
        <v>0</v>
      </c>
      <c r="R2399" t="s">
        <v>8272</v>
      </c>
      <c r="S2399" s="4">
        <f t="shared" si="185"/>
        <v>0</v>
      </c>
      <c r="U2399" t="str">
        <f t="shared" si="188"/>
        <v>technology</v>
      </c>
      <c r="V2399" t="str">
        <f t="shared" si="189"/>
        <v>web</v>
      </c>
    </row>
    <row r="2400" spans="1:22" ht="60" x14ac:dyDescent="0.25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v>42187.916481481487</v>
      </c>
      <c r="K2400">
        <v>1433282384</v>
      </c>
      <c r="L2400">
        <f t="shared" si="186"/>
        <v>2015</v>
      </c>
      <c r="M2400" t="str">
        <f t="shared" si="187"/>
        <v>Jun</v>
      </c>
      <c r="N2400" s="13">
        <v>42157.916481481487</v>
      </c>
      <c r="O2400" t="b">
        <v>0</v>
      </c>
      <c r="P2400">
        <v>0</v>
      </c>
      <c r="Q2400" t="b">
        <v>0</v>
      </c>
      <c r="R2400" t="s">
        <v>8272</v>
      </c>
      <c r="S2400" s="4">
        <f t="shared" si="185"/>
        <v>0</v>
      </c>
      <c r="U2400" t="str">
        <f t="shared" si="188"/>
        <v>technology</v>
      </c>
      <c r="V2400" t="str">
        <f t="shared" si="189"/>
        <v>web</v>
      </c>
    </row>
    <row r="2401" spans="1:22" ht="45" x14ac:dyDescent="0.25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v>41991.853078703702</v>
      </c>
      <c r="K2401">
        <v>1415910506</v>
      </c>
      <c r="L2401">
        <f t="shared" si="186"/>
        <v>2014</v>
      </c>
      <c r="M2401" t="str">
        <f t="shared" si="187"/>
        <v>Nov</v>
      </c>
      <c r="N2401" s="13">
        <v>41956.853078703702</v>
      </c>
      <c r="O2401" t="b">
        <v>0</v>
      </c>
      <c r="P2401">
        <v>0</v>
      </c>
      <c r="Q2401" t="b">
        <v>0</v>
      </c>
      <c r="R2401" t="s">
        <v>8272</v>
      </c>
      <c r="S2401" s="4">
        <f t="shared" si="185"/>
        <v>0</v>
      </c>
      <c r="U2401" t="str">
        <f t="shared" si="188"/>
        <v>technology</v>
      </c>
      <c r="V2401" t="str">
        <f t="shared" si="189"/>
        <v>web</v>
      </c>
    </row>
    <row r="2402" spans="1:22" ht="60" x14ac:dyDescent="0.25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v>42474.268101851849</v>
      </c>
      <c r="K2402">
        <v>1458023164</v>
      </c>
      <c r="L2402">
        <f t="shared" si="186"/>
        <v>2016</v>
      </c>
      <c r="M2402" t="str">
        <f t="shared" si="187"/>
        <v>Mar</v>
      </c>
      <c r="N2402" s="13">
        <v>42444.268101851849</v>
      </c>
      <c r="O2402" t="b">
        <v>0</v>
      </c>
      <c r="P2402">
        <v>0</v>
      </c>
      <c r="Q2402" t="b">
        <v>0</v>
      </c>
      <c r="R2402" t="s">
        <v>8272</v>
      </c>
      <c r="S2402" s="4">
        <f t="shared" si="185"/>
        <v>0</v>
      </c>
      <c r="U2402" t="str">
        <f t="shared" si="188"/>
        <v>technology</v>
      </c>
      <c r="V2402" t="str">
        <f t="shared" si="189"/>
        <v>web</v>
      </c>
    </row>
    <row r="2403" spans="1:22" ht="60" x14ac:dyDescent="0.25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v>42434.822870370372</v>
      </c>
      <c r="K2403">
        <v>1452023096</v>
      </c>
      <c r="L2403">
        <f t="shared" si="186"/>
        <v>2016</v>
      </c>
      <c r="M2403" t="str">
        <f t="shared" si="187"/>
        <v>Jan</v>
      </c>
      <c r="N2403" s="13">
        <v>42374.822870370372</v>
      </c>
      <c r="O2403" t="b">
        <v>0</v>
      </c>
      <c r="P2403">
        <v>9</v>
      </c>
      <c r="Q2403" t="b">
        <v>0</v>
      </c>
      <c r="R2403" t="s">
        <v>8284</v>
      </c>
      <c r="S2403" s="4">
        <f t="shared" si="185"/>
        <v>0.71785714285714286</v>
      </c>
      <c r="U2403" t="str">
        <f t="shared" si="188"/>
        <v>food</v>
      </c>
      <c r="V2403" t="str">
        <f t="shared" si="189"/>
        <v>food trucks</v>
      </c>
    </row>
    <row r="2404" spans="1:22" ht="30" x14ac:dyDescent="0.25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v>42137.679756944446</v>
      </c>
      <c r="K2404">
        <v>1428941931</v>
      </c>
      <c r="L2404">
        <f t="shared" si="186"/>
        <v>2015</v>
      </c>
      <c r="M2404" t="str">
        <f t="shared" si="187"/>
        <v>Apr</v>
      </c>
      <c r="N2404" s="13">
        <v>42107.679756944446</v>
      </c>
      <c r="O2404" t="b">
        <v>0</v>
      </c>
      <c r="P2404">
        <v>1</v>
      </c>
      <c r="Q2404" t="b">
        <v>0</v>
      </c>
      <c r="R2404" t="s">
        <v>8284</v>
      </c>
      <c r="S2404" s="4">
        <f t="shared" si="185"/>
        <v>0.43333333333333335</v>
      </c>
      <c r="U2404" t="str">
        <f t="shared" si="188"/>
        <v>food</v>
      </c>
      <c r="V2404" t="str">
        <f t="shared" si="189"/>
        <v>food trucks</v>
      </c>
    </row>
    <row r="2405" spans="1:22" ht="45" x14ac:dyDescent="0.25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v>42459.840949074074</v>
      </c>
      <c r="K2405">
        <v>1454188258</v>
      </c>
      <c r="L2405">
        <f t="shared" si="186"/>
        <v>2016</v>
      </c>
      <c r="M2405" t="str">
        <f t="shared" si="187"/>
        <v>Jan</v>
      </c>
      <c r="N2405" s="13">
        <v>42399.882615740738</v>
      </c>
      <c r="O2405" t="b">
        <v>0</v>
      </c>
      <c r="P2405">
        <v>12</v>
      </c>
      <c r="Q2405" t="b">
        <v>0</v>
      </c>
      <c r="R2405" t="s">
        <v>8284</v>
      </c>
      <c r="S2405" s="4">
        <f t="shared" si="185"/>
        <v>16.833333333333332</v>
      </c>
      <c r="U2405" t="str">
        <f t="shared" si="188"/>
        <v>food</v>
      </c>
      <c r="V2405" t="str">
        <f t="shared" si="189"/>
        <v>food trucks</v>
      </c>
    </row>
    <row r="2406" spans="1:22" ht="60" x14ac:dyDescent="0.25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v>42372.03943287037</v>
      </c>
      <c r="K2406">
        <v>1449190607</v>
      </c>
      <c r="L2406">
        <f t="shared" si="186"/>
        <v>2015</v>
      </c>
      <c r="M2406" t="str">
        <f t="shared" si="187"/>
        <v>Dec</v>
      </c>
      <c r="N2406" s="13">
        <v>42342.03943287037</v>
      </c>
      <c r="O2406" t="b">
        <v>0</v>
      </c>
      <c r="P2406">
        <v>0</v>
      </c>
      <c r="Q2406" t="b">
        <v>0</v>
      </c>
      <c r="R2406" t="s">
        <v>8284</v>
      </c>
      <c r="S2406" s="4">
        <f t="shared" si="185"/>
        <v>0</v>
      </c>
      <c r="U2406" t="str">
        <f t="shared" si="188"/>
        <v>food</v>
      </c>
      <c r="V2406" t="str">
        <f t="shared" si="189"/>
        <v>food trucks</v>
      </c>
    </row>
    <row r="2407" spans="1:22" ht="45" x14ac:dyDescent="0.25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v>42616.585358796292</v>
      </c>
      <c r="K2407">
        <v>1471096975</v>
      </c>
      <c r="L2407">
        <f t="shared" si="186"/>
        <v>2016</v>
      </c>
      <c r="M2407" t="str">
        <f t="shared" si="187"/>
        <v>Aug</v>
      </c>
      <c r="N2407" s="13">
        <v>42595.585358796292</v>
      </c>
      <c r="O2407" t="b">
        <v>0</v>
      </c>
      <c r="P2407">
        <v>20</v>
      </c>
      <c r="Q2407" t="b">
        <v>0</v>
      </c>
      <c r="R2407" t="s">
        <v>8284</v>
      </c>
      <c r="S2407" s="4">
        <f t="shared" si="185"/>
        <v>22.52</v>
      </c>
      <c r="U2407" t="str">
        <f t="shared" si="188"/>
        <v>food</v>
      </c>
      <c r="V2407" t="str">
        <f t="shared" si="189"/>
        <v>food trucks</v>
      </c>
    </row>
    <row r="2408" spans="1:22" ht="45" x14ac:dyDescent="0.25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v>42023.110995370371</v>
      </c>
      <c r="K2408">
        <v>1418179190</v>
      </c>
      <c r="L2408">
        <f t="shared" si="186"/>
        <v>2014</v>
      </c>
      <c r="M2408" t="str">
        <f t="shared" si="187"/>
        <v>Dec</v>
      </c>
      <c r="N2408" s="13">
        <v>41983.110995370371</v>
      </c>
      <c r="O2408" t="b">
        <v>0</v>
      </c>
      <c r="P2408">
        <v>16</v>
      </c>
      <c r="Q2408" t="b">
        <v>0</v>
      </c>
      <c r="R2408" t="s">
        <v>8284</v>
      </c>
      <c r="S2408" s="4">
        <f t="shared" si="185"/>
        <v>41.384615384615387</v>
      </c>
      <c r="U2408" t="str">
        <f t="shared" si="188"/>
        <v>food</v>
      </c>
      <c r="V2408" t="str">
        <f t="shared" si="189"/>
        <v>food trucks</v>
      </c>
    </row>
    <row r="2409" spans="1:22" ht="60" x14ac:dyDescent="0.25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v>42105.25</v>
      </c>
      <c r="K2409">
        <v>1426772928</v>
      </c>
      <c r="L2409">
        <f t="shared" si="186"/>
        <v>2015</v>
      </c>
      <c r="M2409" t="str">
        <f t="shared" si="187"/>
        <v>Mar</v>
      </c>
      <c r="N2409" s="13">
        <v>42082.575555555552</v>
      </c>
      <c r="O2409" t="b">
        <v>0</v>
      </c>
      <c r="P2409">
        <v>33</v>
      </c>
      <c r="Q2409" t="b">
        <v>0</v>
      </c>
      <c r="R2409" t="s">
        <v>8284</v>
      </c>
      <c r="S2409" s="4">
        <f t="shared" si="185"/>
        <v>25.259090909090908</v>
      </c>
      <c r="U2409" t="str">
        <f t="shared" si="188"/>
        <v>food</v>
      </c>
      <c r="V2409" t="str">
        <f t="shared" si="189"/>
        <v>food trucks</v>
      </c>
    </row>
    <row r="2410" spans="1:22" ht="45" x14ac:dyDescent="0.25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v>41949.182372685187</v>
      </c>
      <c r="K2410">
        <v>1412652157</v>
      </c>
      <c r="L2410">
        <f t="shared" si="186"/>
        <v>2014</v>
      </c>
      <c r="M2410" t="str">
        <f t="shared" si="187"/>
        <v>Oct</v>
      </c>
      <c r="N2410" s="13">
        <v>41919.140706018516</v>
      </c>
      <c r="O2410" t="b">
        <v>0</v>
      </c>
      <c r="P2410">
        <v>2</v>
      </c>
      <c r="Q2410" t="b">
        <v>0</v>
      </c>
      <c r="R2410" t="s">
        <v>8284</v>
      </c>
      <c r="S2410" s="4">
        <f t="shared" si="185"/>
        <v>0.2</v>
      </c>
      <c r="U2410" t="str">
        <f t="shared" si="188"/>
        <v>food</v>
      </c>
      <c r="V2410" t="str">
        <f t="shared" si="189"/>
        <v>food trucks</v>
      </c>
    </row>
    <row r="2411" spans="1:22" ht="45" x14ac:dyDescent="0.25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v>42234.875868055555</v>
      </c>
      <c r="K2411">
        <v>1437339675</v>
      </c>
      <c r="L2411">
        <f t="shared" si="186"/>
        <v>2015</v>
      </c>
      <c r="M2411" t="str">
        <f t="shared" si="187"/>
        <v>Jul</v>
      </c>
      <c r="N2411" s="13">
        <v>42204.875868055555</v>
      </c>
      <c r="O2411" t="b">
        <v>0</v>
      </c>
      <c r="P2411">
        <v>6</v>
      </c>
      <c r="Q2411" t="b">
        <v>0</v>
      </c>
      <c r="R2411" t="s">
        <v>8284</v>
      </c>
      <c r="S2411" s="4">
        <f t="shared" si="185"/>
        <v>1.84</v>
      </c>
      <c r="U2411" t="str">
        <f t="shared" si="188"/>
        <v>food</v>
      </c>
      <c r="V2411" t="str">
        <f t="shared" si="189"/>
        <v>food trucks</v>
      </c>
    </row>
    <row r="2412" spans="1:22" ht="60" x14ac:dyDescent="0.25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v>42254.408275462964</v>
      </c>
      <c r="K2412">
        <v>1439027275</v>
      </c>
      <c r="L2412">
        <f t="shared" si="186"/>
        <v>2015</v>
      </c>
      <c r="M2412" t="str">
        <f t="shared" si="187"/>
        <v>Aug</v>
      </c>
      <c r="N2412" s="13">
        <v>42224.408275462964</v>
      </c>
      <c r="O2412" t="b">
        <v>0</v>
      </c>
      <c r="P2412">
        <v>0</v>
      </c>
      <c r="Q2412" t="b">
        <v>0</v>
      </c>
      <c r="R2412" t="s">
        <v>8284</v>
      </c>
      <c r="S2412" s="4">
        <f t="shared" si="185"/>
        <v>0</v>
      </c>
      <c r="U2412" t="str">
        <f t="shared" si="188"/>
        <v>food</v>
      </c>
      <c r="V2412" t="str">
        <f t="shared" si="189"/>
        <v>food trucks</v>
      </c>
    </row>
    <row r="2413" spans="1:22" ht="60" x14ac:dyDescent="0.25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v>42241.732430555552</v>
      </c>
      <c r="K2413">
        <v>1437932082</v>
      </c>
      <c r="L2413">
        <f t="shared" si="186"/>
        <v>2015</v>
      </c>
      <c r="M2413" t="str">
        <f t="shared" si="187"/>
        <v>Jul</v>
      </c>
      <c r="N2413" s="13">
        <v>42211.732430555552</v>
      </c>
      <c r="O2413" t="b">
        <v>0</v>
      </c>
      <c r="P2413">
        <v>3</v>
      </c>
      <c r="Q2413" t="b">
        <v>0</v>
      </c>
      <c r="R2413" t="s">
        <v>8284</v>
      </c>
      <c r="S2413" s="4">
        <f t="shared" si="185"/>
        <v>0.60399999999999998</v>
      </c>
      <c r="U2413" t="str">
        <f t="shared" si="188"/>
        <v>food</v>
      </c>
      <c r="V2413" t="str">
        <f t="shared" si="189"/>
        <v>food trucks</v>
      </c>
    </row>
    <row r="2414" spans="1:22" ht="60" x14ac:dyDescent="0.25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v>42700.778622685189</v>
      </c>
      <c r="K2414">
        <v>1476294073</v>
      </c>
      <c r="L2414">
        <f t="shared" si="186"/>
        <v>2016</v>
      </c>
      <c r="M2414" t="str">
        <f t="shared" si="187"/>
        <v>Oct</v>
      </c>
      <c r="N2414" s="13">
        <v>42655.736956018518</v>
      </c>
      <c r="O2414" t="b">
        <v>0</v>
      </c>
      <c r="P2414">
        <v>0</v>
      </c>
      <c r="Q2414" t="b">
        <v>0</v>
      </c>
      <c r="R2414" t="s">
        <v>8284</v>
      </c>
      <c r="S2414" s="4">
        <f t="shared" si="185"/>
        <v>0</v>
      </c>
      <c r="U2414" t="str">
        <f t="shared" si="188"/>
        <v>food</v>
      </c>
      <c r="V2414" t="str">
        <f t="shared" si="189"/>
        <v>food trucks</v>
      </c>
    </row>
    <row r="2415" spans="1:22" ht="45" x14ac:dyDescent="0.25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v>41790.979166666664</v>
      </c>
      <c r="K2415">
        <v>1398911882</v>
      </c>
      <c r="L2415">
        <f t="shared" si="186"/>
        <v>2014</v>
      </c>
      <c r="M2415" t="str">
        <f t="shared" si="187"/>
        <v>May</v>
      </c>
      <c r="N2415" s="13">
        <v>41760.10974537037</v>
      </c>
      <c r="O2415" t="b">
        <v>0</v>
      </c>
      <c r="P2415">
        <v>3</v>
      </c>
      <c r="Q2415" t="b">
        <v>0</v>
      </c>
      <c r="R2415" t="s">
        <v>8284</v>
      </c>
      <c r="S2415" s="4">
        <f t="shared" si="185"/>
        <v>0.83333333333333337</v>
      </c>
      <c r="U2415" t="str">
        <f t="shared" si="188"/>
        <v>food</v>
      </c>
      <c r="V2415" t="str">
        <f t="shared" si="189"/>
        <v>food trucks</v>
      </c>
    </row>
    <row r="2416" spans="1:22" ht="60" x14ac:dyDescent="0.25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v>42238.165972222225</v>
      </c>
      <c r="K2416">
        <v>1436805660</v>
      </c>
      <c r="L2416">
        <f t="shared" si="186"/>
        <v>2015</v>
      </c>
      <c r="M2416" t="str">
        <f t="shared" si="187"/>
        <v>Jul</v>
      </c>
      <c r="N2416" s="13">
        <v>42198.695138888885</v>
      </c>
      <c r="O2416" t="b">
        <v>0</v>
      </c>
      <c r="P2416">
        <v>13</v>
      </c>
      <c r="Q2416" t="b">
        <v>0</v>
      </c>
      <c r="R2416" t="s">
        <v>8284</v>
      </c>
      <c r="S2416" s="4">
        <f t="shared" si="185"/>
        <v>3.0666666666666669</v>
      </c>
      <c r="U2416" t="str">
        <f t="shared" si="188"/>
        <v>food</v>
      </c>
      <c r="V2416" t="str">
        <f t="shared" si="189"/>
        <v>food trucks</v>
      </c>
    </row>
    <row r="2417" spans="1:22" ht="45" x14ac:dyDescent="0.25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v>42566.862800925926</v>
      </c>
      <c r="K2417">
        <v>1466023346</v>
      </c>
      <c r="L2417">
        <f t="shared" si="186"/>
        <v>2016</v>
      </c>
      <c r="M2417" t="str">
        <f t="shared" si="187"/>
        <v>Jun</v>
      </c>
      <c r="N2417" s="13">
        <v>42536.862800925926</v>
      </c>
      <c r="O2417" t="b">
        <v>0</v>
      </c>
      <c r="P2417">
        <v>6</v>
      </c>
      <c r="Q2417" t="b">
        <v>0</v>
      </c>
      <c r="R2417" t="s">
        <v>8284</v>
      </c>
      <c r="S2417" s="4">
        <f t="shared" si="185"/>
        <v>0.55833333333333335</v>
      </c>
      <c r="U2417" t="str">
        <f t="shared" si="188"/>
        <v>food</v>
      </c>
      <c r="V2417" t="str">
        <f t="shared" si="189"/>
        <v>food trucks</v>
      </c>
    </row>
    <row r="2418" spans="1:22" ht="60" x14ac:dyDescent="0.25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v>42077.625</v>
      </c>
      <c r="K2418">
        <v>1421343743</v>
      </c>
      <c r="L2418">
        <f t="shared" si="186"/>
        <v>2015</v>
      </c>
      <c r="M2418" t="str">
        <f t="shared" si="187"/>
        <v>Jan</v>
      </c>
      <c r="N2418" s="13">
        <v>42019.737766203703</v>
      </c>
      <c r="O2418" t="b">
        <v>0</v>
      </c>
      <c r="P2418">
        <v>1</v>
      </c>
      <c r="Q2418" t="b">
        <v>0</v>
      </c>
      <c r="R2418" t="s">
        <v>8284</v>
      </c>
      <c r="S2418" s="4">
        <f t="shared" si="185"/>
        <v>2.5000000000000001E-2</v>
      </c>
      <c r="U2418" t="str">
        <f t="shared" si="188"/>
        <v>food</v>
      </c>
      <c r="V2418" t="str">
        <f t="shared" si="189"/>
        <v>food trucks</v>
      </c>
    </row>
    <row r="2419" spans="1:22" ht="60" x14ac:dyDescent="0.25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v>41861.884108796294</v>
      </c>
      <c r="K2419">
        <v>1405113187</v>
      </c>
      <c r="L2419">
        <f t="shared" si="186"/>
        <v>2014</v>
      </c>
      <c r="M2419" t="str">
        <f t="shared" si="187"/>
        <v>Jul</v>
      </c>
      <c r="N2419" s="13">
        <v>41831.884108796294</v>
      </c>
      <c r="O2419" t="b">
        <v>0</v>
      </c>
      <c r="P2419">
        <v>0</v>
      </c>
      <c r="Q2419" t="b">
        <v>0</v>
      </c>
      <c r="R2419" t="s">
        <v>8284</v>
      </c>
      <c r="S2419" s="4">
        <f t="shared" si="185"/>
        <v>0</v>
      </c>
      <c r="U2419" t="str">
        <f t="shared" si="188"/>
        <v>food</v>
      </c>
      <c r="V2419" t="str">
        <f t="shared" si="189"/>
        <v>food trucks</v>
      </c>
    </row>
    <row r="2420" spans="1:22" x14ac:dyDescent="0.25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v>42087.815324074079</v>
      </c>
      <c r="K2420">
        <v>1422045244</v>
      </c>
      <c r="L2420">
        <f t="shared" si="186"/>
        <v>2015</v>
      </c>
      <c r="M2420" t="str">
        <f t="shared" si="187"/>
        <v>Jan</v>
      </c>
      <c r="N2420" s="13">
        <v>42027.856990740736</v>
      </c>
      <c r="O2420" t="b">
        <v>0</v>
      </c>
      <c r="P2420">
        <v>5</v>
      </c>
      <c r="Q2420" t="b">
        <v>0</v>
      </c>
      <c r="R2420" t="s">
        <v>8284</v>
      </c>
      <c r="S2420" s="4">
        <f t="shared" si="185"/>
        <v>0.02</v>
      </c>
      <c r="U2420" t="str">
        <f t="shared" si="188"/>
        <v>food</v>
      </c>
      <c r="V2420" t="str">
        <f t="shared" si="189"/>
        <v>food trucks</v>
      </c>
    </row>
    <row r="2421" spans="1:22" ht="60" x14ac:dyDescent="0.25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v>42053.738298611104</v>
      </c>
      <c r="K2421">
        <v>1419097389</v>
      </c>
      <c r="L2421">
        <f t="shared" si="186"/>
        <v>2014</v>
      </c>
      <c r="M2421" t="str">
        <f t="shared" si="187"/>
        <v>Dec</v>
      </c>
      <c r="N2421" s="13">
        <v>41993.738298611104</v>
      </c>
      <c r="O2421" t="b">
        <v>0</v>
      </c>
      <c r="P2421">
        <v>0</v>
      </c>
      <c r="Q2421" t="b">
        <v>0</v>
      </c>
      <c r="R2421" t="s">
        <v>8284</v>
      </c>
      <c r="S2421" s="4">
        <f t="shared" si="185"/>
        <v>0</v>
      </c>
      <c r="U2421" t="str">
        <f t="shared" si="188"/>
        <v>food</v>
      </c>
      <c r="V2421" t="str">
        <f t="shared" si="189"/>
        <v>food trucks</v>
      </c>
    </row>
    <row r="2422" spans="1:22" ht="45" x14ac:dyDescent="0.25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v>41953.070543981477</v>
      </c>
      <c r="K2422">
        <v>1410396095</v>
      </c>
      <c r="L2422">
        <f t="shared" si="186"/>
        <v>2014</v>
      </c>
      <c r="M2422" t="str">
        <f t="shared" si="187"/>
        <v>Sep</v>
      </c>
      <c r="N2422" s="13">
        <v>41893.028877314813</v>
      </c>
      <c r="O2422" t="b">
        <v>0</v>
      </c>
      <c r="P2422">
        <v>36</v>
      </c>
      <c r="Q2422" t="b">
        <v>0</v>
      </c>
      <c r="R2422" t="s">
        <v>8284</v>
      </c>
      <c r="S2422" s="4">
        <f t="shared" si="185"/>
        <v>14.825133372851216</v>
      </c>
      <c r="U2422" t="str">
        <f t="shared" si="188"/>
        <v>food</v>
      </c>
      <c r="V2422" t="str">
        <f t="shared" si="189"/>
        <v>food trucks</v>
      </c>
    </row>
    <row r="2423" spans="1:22" ht="30" x14ac:dyDescent="0.25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v>42056.687453703707</v>
      </c>
      <c r="K2423">
        <v>1421944196</v>
      </c>
      <c r="L2423">
        <f t="shared" si="186"/>
        <v>2015</v>
      </c>
      <c r="M2423" t="str">
        <f t="shared" si="187"/>
        <v>Jan</v>
      </c>
      <c r="N2423" s="13">
        <v>42026.687453703707</v>
      </c>
      <c r="O2423" t="b">
        <v>0</v>
      </c>
      <c r="P2423">
        <v>1</v>
      </c>
      <c r="Q2423" t="b">
        <v>0</v>
      </c>
      <c r="R2423" t="s">
        <v>8284</v>
      </c>
      <c r="S2423" s="4">
        <f t="shared" si="185"/>
        <v>1.6666666666666666E-2</v>
      </c>
      <c r="U2423" t="str">
        <f t="shared" si="188"/>
        <v>food</v>
      </c>
      <c r="V2423" t="str">
        <f t="shared" si="189"/>
        <v>food trucks</v>
      </c>
    </row>
    <row r="2424" spans="1:22" ht="30" x14ac:dyDescent="0.25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v>42074.683287037042</v>
      </c>
      <c r="K2424">
        <v>1423502636</v>
      </c>
      <c r="L2424">
        <f t="shared" si="186"/>
        <v>2015</v>
      </c>
      <c r="M2424" t="str">
        <f t="shared" si="187"/>
        <v>Feb</v>
      </c>
      <c r="N2424" s="13">
        <v>42044.724953703699</v>
      </c>
      <c r="O2424" t="b">
        <v>0</v>
      </c>
      <c r="P2424">
        <v>1</v>
      </c>
      <c r="Q2424" t="b">
        <v>0</v>
      </c>
      <c r="R2424" t="s">
        <v>8284</v>
      </c>
      <c r="S2424" s="4">
        <f t="shared" si="185"/>
        <v>0.2</v>
      </c>
      <c r="U2424" t="str">
        <f t="shared" si="188"/>
        <v>food</v>
      </c>
      <c r="V2424" t="str">
        <f t="shared" si="189"/>
        <v>food trucks</v>
      </c>
    </row>
    <row r="2425" spans="1:22" ht="45" x14ac:dyDescent="0.25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v>42004.704745370371</v>
      </c>
      <c r="K2425">
        <v>1417452890</v>
      </c>
      <c r="L2425">
        <f t="shared" si="186"/>
        <v>2014</v>
      </c>
      <c r="M2425" t="str">
        <f t="shared" si="187"/>
        <v>Dec</v>
      </c>
      <c r="N2425" s="13">
        <v>41974.704745370371</v>
      </c>
      <c r="O2425" t="b">
        <v>0</v>
      </c>
      <c r="P2425">
        <v>1</v>
      </c>
      <c r="Q2425" t="b">
        <v>0</v>
      </c>
      <c r="R2425" t="s">
        <v>8284</v>
      </c>
      <c r="S2425" s="4">
        <f t="shared" si="185"/>
        <v>1.3333333333333334E-2</v>
      </c>
      <c r="U2425" t="str">
        <f t="shared" si="188"/>
        <v>food</v>
      </c>
      <c r="V2425" t="str">
        <f t="shared" si="189"/>
        <v>food trucks</v>
      </c>
    </row>
    <row r="2426" spans="1:22" ht="30" x14ac:dyDescent="0.25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v>41939.892453703702</v>
      </c>
      <c r="K2426">
        <v>1411853108</v>
      </c>
      <c r="L2426">
        <f t="shared" si="186"/>
        <v>2014</v>
      </c>
      <c r="M2426" t="str">
        <f t="shared" si="187"/>
        <v>Sep</v>
      </c>
      <c r="N2426" s="13">
        <v>41909.892453703702</v>
      </c>
      <c r="O2426" t="b">
        <v>0</v>
      </c>
      <c r="P2426">
        <v>9</v>
      </c>
      <c r="Q2426" t="b">
        <v>0</v>
      </c>
      <c r="R2426" t="s">
        <v>8284</v>
      </c>
      <c r="S2426" s="4">
        <f t="shared" si="185"/>
        <v>1.24</v>
      </c>
      <c r="U2426" t="str">
        <f t="shared" si="188"/>
        <v>food</v>
      </c>
      <c r="V2426" t="str">
        <f t="shared" si="189"/>
        <v>food trucks</v>
      </c>
    </row>
    <row r="2427" spans="1:22" ht="60" x14ac:dyDescent="0.25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v>42517.919444444444</v>
      </c>
      <c r="K2427">
        <v>1463090149</v>
      </c>
      <c r="L2427">
        <f t="shared" si="186"/>
        <v>2016</v>
      </c>
      <c r="M2427" t="str">
        <f t="shared" si="187"/>
        <v>May</v>
      </c>
      <c r="N2427" s="13">
        <v>42502.913761574076</v>
      </c>
      <c r="O2427" t="b">
        <v>0</v>
      </c>
      <c r="P2427">
        <v>1</v>
      </c>
      <c r="Q2427" t="b">
        <v>0</v>
      </c>
      <c r="R2427" t="s">
        <v>8284</v>
      </c>
      <c r="S2427" s="4">
        <f t="shared" si="185"/>
        <v>2.8571428571428571E-2</v>
      </c>
      <c r="U2427" t="str">
        <f t="shared" si="188"/>
        <v>food</v>
      </c>
      <c r="V2427" t="str">
        <f t="shared" si="189"/>
        <v>food trucks</v>
      </c>
    </row>
    <row r="2428" spans="1:22" ht="45" x14ac:dyDescent="0.25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v>42224.170046296291</v>
      </c>
      <c r="K2428">
        <v>1433822692</v>
      </c>
      <c r="L2428">
        <f t="shared" si="186"/>
        <v>2015</v>
      </c>
      <c r="M2428" t="str">
        <f t="shared" si="187"/>
        <v>Jun</v>
      </c>
      <c r="N2428" s="13">
        <v>42164.170046296291</v>
      </c>
      <c r="O2428" t="b">
        <v>0</v>
      </c>
      <c r="P2428">
        <v>0</v>
      </c>
      <c r="Q2428" t="b">
        <v>0</v>
      </c>
      <c r="R2428" t="s">
        <v>8284</v>
      </c>
      <c r="S2428" s="4">
        <f t="shared" si="185"/>
        <v>0</v>
      </c>
      <c r="U2428" t="str">
        <f t="shared" si="188"/>
        <v>food</v>
      </c>
      <c r="V2428" t="str">
        <f t="shared" si="189"/>
        <v>food trucks</v>
      </c>
    </row>
    <row r="2429" spans="1:22" ht="30" x14ac:dyDescent="0.25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v>42452.277002314819</v>
      </c>
      <c r="K2429">
        <v>1455262733</v>
      </c>
      <c r="L2429">
        <f t="shared" si="186"/>
        <v>2016</v>
      </c>
      <c r="M2429" t="str">
        <f t="shared" si="187"/>
        <v>Feb</v>
      </c>
      <c r="N2429" s="13">
        <v>42412.318668981476</v>
      </c>
      <c r="O2429" t="b">
        <v>0</v>
      </c>
      <c r="P2429">
        <v>1</v>
      </c>
      <c r="Q2429" t="b">
        <v>0</v>
      </c>
      <c r="R2429" t="s">
        <v>8284</v>
      </c>
      <c r="S2429" s="4">
        <f t="shared" si="185"/>
        <v>2E-3</v>
      </c>
      <c r="U2429" t="str">
        <f t="shared" si="188"/>
        <v>food</v>
      </c>
      <c r="V2429" t="str">
        <f t="shared" si="189"/>
        <v>food trucks</v>
      </c>
    </row>
    <row r="2430" spans="1:22" ht="45" x14ac:dyDescent="0.25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v>42075.742488425924</v>
      </c>
      <c r="K2430">
        <v>1423594151</v>
      </c>
      <c r="L2430">
        <f t="shared" si="186"/>
        <v>2015</v>
      </c>
      <c r="M2430" t="str">
        <f t="shared" si="187"/>
        <v>Feb</v>
      </c>
      <c r="N2430" s="13">
        <v>42045.784155092595</v>
      </c>
      <c r="O2430" t="b">
        <v>0</v>
      </c>
      <c r="P2430">
        <v>1</v>
      </c>
      <c r="Q2430" t="b">
        <v>0</v>
      </c>
      <c r="R2430" t="s">
        <v>8284</v>
      </c>
      <c r="S2430" s="4">
        <f t="shared" si="185"/>
        <v>2.8571428571428571E-3</v>
      </c>
      <c r="U2430" t="str">
        <f t="shared" si="188"/>
        <v>food</v>
      </c>
      <c r="V2430" t="str">
        <f t="shared" si="189"/>
        <v>food trucks</v>
      </c>
    </row>
    <row r="2431" spans="1:22" ht="45" x14ac:dyDescent="0.25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v>42771.697222222225</v>
      </c>
      <c r="K2431">
        <v>1483131966</v>
      </c>
      <c r="L2431">
        <f t="shared" si="186"/>
        <v>2016</v>
      </c>
      <c r="M2431" t="str">
        <f t="shared" si="187"/>
        <v>Dec</v>
      </c>
      <c r="N2431" s="13">
        <v>42734.879236111112</v>
      </c>
      <c r="O2431" t="b">
        <v>0</v>
      </c>
      <c r="P2431">
        <v>4</v>
      </c>
      <c r="Q2431" t="b">
        <v>0</v>
      </c>
      <c r="R2431" t="s">
        <v>8284</v>
      </c>
      <c r="S2431" s="4">
        <f t="shared" si="185"/>
        <v>1.4321428571428572</v>
      </c>
      <c r="U2431" t="str">
        <f t="shared" si="188"/>
        <v>food</v>
      </c>
      <c r="V2431" t="str">
        <f t="shared" si="189"/>
        <v>food trucks</v>
      </c>
    </row>
    <row r="2432" spans="1:22" ht="60" x14ac:dyDescent="0.25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v>42412.130833333329</v>
      </c>
      <c r="K2432">
        <v>1452654504</v>
      </c>
      <c r="L2432">
        <f t="shared" si="186"/>
        <v>2016</v>
      </c>
      <c r="M2432" t="str">
        <f t="shared" si="187"/>
        <v>Jan</v>
      </c>
      <c r="N2432" s="13">
        <v>42382.130833333329</v>
      </c>
      <c r="O2432" t="b">
        <v>0</v>
      </c>
      <c r="P2432">
        <v>2</v>
      </c>
      <c r="Q2432" t="b">
        <v>0</v>
      </c>
      <c r="R2432" t="s">
        <v>8284</v>
      </c>
      <c r="S2432" s="4">
        <f t="shared" si="185"/>
        <v>0.7</v>
      </c>
      <c r="U2432" t="str">
        <f t="shared" si="188"/>
        <v>food</v>
      </c>
      <c r="V2432" t="str">
        <f t="shared" si="189"/>
        <v>food trucks</v>
      </c>
    </row>
    <row r="2433" spans="1:22" ht="30" x14ac:dyDescent="0.25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v>42549.099687499998</v>
      </c>
      <c r="K2433">
        <v>1461896613</v>
      </c>
      <c r="L2433">
        <f t="shared" si="186"/>
        <v>2016</v>
      </c>
      <c r="M2433" t="str">
        <f t="shared" si="187"/>
        <v>Apr</v>
      </c>
      <c r="N2433" s="13">
        <v>42489.099687499998</v>
      </c>
      <c r="O2433" t="b">
        <v>0</v>
      </c>
      <c r="P2433">
        <v>2</v>
      </c>
      <c r="Q2433" t="b">
        <v>0</v>
      </c>
      <c r="R2433" t="s">
        <v>8284</v>
      </c>
      <c r="S2433" s="4">
        <f t="shared" si="185"/>
        <v>2E-3</v>
      </c>
      <c r="U2433" t="str">
        <f t="shared" si="188"/>
        <v>food</v>
      </c>
      <c r="V2433" t="str">
        <f t="shared" si="189"/>
        <v>food trucks</v>
      </c>
    </row>
    <row r="2434" spans="1:22" ht="45" x14ac:dyDescent="0.25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v>42071.218715277777</v>
      </c>
      <c r="K2434">
        <v>1423199697</v>
      </c>
      <c r="L2434">
        <f t="shared" si="186"/>
        <v>2015</v>
      </c>
      <c r="M2434" t="str">
        <f t="shared" si="187"/>
        <v>Feb</v>
      </c>
      <c r="N2434" s="13">
        <v>42041.218715277777</v>
      </c>
      <c r="O2434" t="b">
        <v>0</v>
      </c>
      <c r="P2434">
        <v>2</v>
      </c>
      <c r="Q2434" t="b">
        <v>0</v>
      </c>
      <c r="R2434" t="s">
        <v>8284</v>
      </c>
      <c r="S2434" s="4">
        <f t="shared" ref="S2434:S2497" si="190">E2434*100/D2434</f>
        <v>1.4285714285714285E-2</v>
      </c>
      <c r="U2434" t="str">
        <f t="shared" si="188"/>
        <v>food</v>
      </c>
      <c r="V2434" t="str">
        <f t="shared" si="189"/>
        <v>food trucks</v>
      </c>
    </row>
    <row r="2435" spans="1:22" ht="60" x14ac:dyDescent="0.25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v>42427.89980324074</v>
      </c>
      <c r="K2435">
        <v>1454016943</v>
      </c>
      <c r="L2435">
        <f t="shared" ref="L2435:L2498" si="191">YEAR(N2435)</f>
        <v>2016</v>
      </c>
      <c r="M2435" t="str">
        <f t="shared" ref="M2435:M2498" si="192">TEXT(N2435, "MMM")</f>
        <v>Jan</v>
      </c>
      <c r="N2435" s="13">
        <v>42397.89980324074</v>
      </c>
      <c r="O2435" t="b">
        <v>0</v>
      </c>
      <c r="P2435">
        <v>0</v>
      </c>
      <c r="Q2435" t="b">
        <v>0</v>
      </c>
      <c r="R2435" t="s">
        <v>8284</v>
      </c>
      <c r="S2435" s="4">
        <f t="shared" si="190"/>
        <v>0</v>
      </c>
      <c r="U2435" t="str">
        <f t="shared" ref="U2435:U2498" si="193">LEFT(R2435, SEARCH("/",R2435,1)-1)</f>
        <v>food</v>
      </c>
      <c r="V2435" t="str">
        <f t="shared" ref="V2435:V2498" si="194">RIGHT(R2435,LEN(R2435)-SEARCH("/",R2435,SEARCH("/",R2435,1)))</f>
        <v>food trucks</v>
      </c>
    </row>
    <row r="2436" spans="1:22" ht="60" x14ac:dyDescent="0.25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v>42220.18604166666</v>
      </c>
      <c r="K2436">
        <v>1435206474</v>
      </c>
      <c r="L2436">
        <f t="shared" si="191"/>
        <v>2015</v>
      </c>
      <c r="M2436" t="str">
        <f t="shared" si="192"/>
        <v>Jun</v>
      </c>
      <c r="N2436" s="13">
        <v>42180.18604166666</v>
      </c>
      <c r="O2436" t="b">
        <v>0</v>
      </c>
      <c r="P2436">
        <v>2</v>
      </c>
      <c r="Q2436" t="b">
        <v>0</v>
      </c>
      <c r="R2436" t="s">
        <v>8284</v>
      </c>
      <c r="S2436" s="4">
        <f t="shared" si="190"/>
        <v>0.13</v>
      </c>
      <c r="U2436" t="str">
        <f t="shared" si="193"/>
        <v>food</v>
      </c>
      <c r="V2436" t="str">
        <f t="shared" si="194"/>
        <v>food trucks</v>
      </c>
    </row>
    <row r="2437" spans="1:22" ht="45" x14ac:dyDescent="0.25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v>42282.277615740735</v>
      </c>
      <c r="K2437">
        <v>1441435186</v>
      </c>
      <c r="L2437">
        <f t="shared" si="191"/>
        <v>2015</v>
      </c>
      <c r="M2437" t="str">
        <f t="shared" si="192"/>
        <v>Sep</v>
      </c>
      <c r="N2437" s="13">
        <v>42252.277615740735</v>
      </c>
      <c r="O2437" t="b">
        <v>0</v>
      </c>
      <c r="P2437">
        <v>4</v>
      </c>
      <c r="Q2437" t="b">
        <v>0</v>
      </c>
      <c r="R2437" t="s">
        <v>8284</v>
      </c>
      <c r="S2437" s="4">
        <f t="shared" si="190"/>
        <v>0.48959999999999998</v>
      </c>
      <c r="U2437" t="str">
        <f t="shared" si="193"/>
        <v>food</v>
      </c>
      <c r="V2437" t="str">
        <f t="shared" si="194"/>
        <v>food trucks</v>
      </c>
    </row>
    <row r="2438" spans="1:22" ht="60" x14ac:dyDescent="0.25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v>42398.615393518514</v>
      </c>
      <c r="K2438">
        <v>1448894770</v>
      </c>
      <c r="L2438">
        <f t="shared" si="191"/>
        <v>2015</v>
      </c>
      <c r="M2438" t="str">
        <f t="shared" si="192"/>
        <v>Nov</v>
      </c>
      <c r="N2438" s="13">
        <v>42338.615393518514</v>
      </c>
      <c r="O2438" t="b">
        <v>0</v>
      </c>
      <c r="P2438">
        <v>2</v>
      </c>
      <c r="Q2438" t="b">
        <v>0</v>
      </c>
      <c r="R2438" t="s">
        <v>8284</v>
      </c>
      <c r="S2438" s="4">
        <f t="shared" si="190"/>
        <v>3.8461538461538464E-2</v>
      </c>
      <c r="U2438" t="str">
        <f t="shared" si="193"/>
        <v>food</v>
      </c>
      <c r="V2438" t="str">
        <f t="shared" si="194"/>
        <v>food trucks</v>
      </c>
    </row>
    <row r="2439" spans="1:22" ht="45" x14ac:dyDescent="0.25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v>42080.75</v>
      </c>
      <c r="K2439">
        <v>1422400188</v>
      </c>
      <c r="L2439">
        <f t="shared" si="191"/>
        <v>2015</v>
      </c>
      <c r="M2439" t="str">
        <f t="shared" si="192"/>
        <v>Jan</v>
      </c>
      <c r="N2439" s="13">
        <v>42031.965138888889</v>
      </c>
      <c r="O2439" t="b">
        <v>0</v>
      </c>
      <c r="P2439">
        <v>0</v>
      </c>
      <c r="Q2439" t="b">
        <v>0</v>
      </c>
      <c r="R2439" t="s">
        <v>8284</v>
      </c>
      <c r="S2439" s="4">
        <f t="shared" si="190"/>
        <v>0</v>
      </c>
      <c r="U2439" t="str">
        <f t="shared" si="193"/>
        <v>food</v>
      </c>
      <c r="V2439" t="str">
        <f t="shared" si="194"/>
        <v>food trucks</v>
      </c>
    </row>
    <row r="2440" spans="1:22" ht="60" x14ac:dyDescent="0.25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v>42345.956736111111</v>
      </c>
      <c r="K2440">
        <v>1444341462</v>
      </c>
      <c r="L2440">
        <f t="shared" si="191"/>
        <v>2015</v>
      </c>
      <c r="M2440" t="str">
        <f t="shared" si="192"/>
        <v>Oct</v>
      </c>
      <c r="N2440" s="13">
        <v>42285.91506944444</v>
      </c>
      <c r="O2440" t="b">
        <v>0</v>
      </c>
      <c r="P2440">
        <v>1</v>
      </c>
      <c r="Q2440" t="b">
        <v>0</v>
      </c>
      <c r="R2440" t="s">
        <v>8284</v>
      </c>
      <c r="S2440" s="4">
        <f t="shared" si="190"/>
        <v>0.33333333333333331</v>
      </c>
      <c r="U2440" t="str">
        <f t="shared" si="193"/>
        <v>food</v>
      </c>
      <c r="V2440" t="str">
        <f t="shared" si="194"/>
        <v>food trucks</v>
      </c>
    </row>
    <row r="2441" spans="1:22" ht="60" x14ac:dyDescent="0.25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v>42295.818622685183</v>
      </c>
      <c r="K2441">
        <v>1442605129</v>
      </c>
      <c r="L2441">
        <f t="shared" si="191"/>
        <v>2015</v>
      </c>
      <c r="M2441" t="str">
        <f t="shared" si="192"/>
        <v>Sep</v>
      </c>
      <c r="N2441" s="13">
        <v>42265.818622685183</v>
      </c>
      <c r="O2441" t="b">
        <v>0</v>
      </c>
      <c r="P2441">
        <v>0</v>
      </c>
      <c r="Q2441" t="b">
        <v>0</v>
      </c>
      <c r="R2441" t="s">
        <v>8284</v>
      </c>
      <c r="S2441" s="4">
        <f t="shared" si="190"/>
        <v>0</v>
      </c>
      <c r="U2441" t="str">
        <f t="shared" si="193"/>
        <v>food</v>
      </c>
      <c r="V2441" t="str">
        <f t="shared" si="194"/>
        <v>food trucks</v>
      </c>
    </row>
    <row r="2442" spans="1:22" ht="30" x14ac:dyDescent="0.25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v>42413.899456018517</v>
      </c>
      <c r="K2442">
        <v>1452807313</v>
      </c>
      <c r="L2442">
        <f t="shared" si="191"/>
        <v>2016</v>
      </c>
      <c r="M2442" t="str">
        <f t="shared" si="192"/>
        <v>Jan</v>
      </c>
      <c r="N2442" s="13">
        <v>42383.899456018517</v>
      </c>
      <c r="O2442" t="b">
        <v>0</v>
      </c>
      <c r="P2442">
        <v>2</v>
      </c>
      <c r="Q2442" t="b">
        <v>0</v>
      </c>
      <c r="R2442" t="s">
        <v>8284</v>
      </c>
      <c r="S2442" s="4">
        <f t="shared" si="190"/>
        <v>0.2</v>
      </c>
      <c r="U2442" t="str">
        <f t="shared" si="193"/>
        <v>food</v>
      </c>
      <c r="V2442" t="str">
        <f t="shared" si="194"/>
        <v>food trucks</v>
      </c>
    </row>
    <row r="2443" spans="1:22" ht="30" x14ac:dyDescent="0.25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v>42208.207638888889</v>
      </c>
      <c r="K2443">
        <v>1435806054</v>
      </c>
      <c r="L2443">
        <f t="shared" si="191"/>
        <v>2015</v>
      </c>
      <c r="M2443" t="str">
        <f t="shared" si="192"/>
        <v>Jul</v>
      </c>
      <c r="N2443" s="13">
        <v>42187.125625000001</v>
      </c>
      <c r="O2443" t="b">
        <v>0</v>
      </c>
      <c r="P2443">
        <v>109</v>
      </c>
      <c r="Q2443" t="b">
        <v>1</v>
      </c>
      <c r="R2443" t="s">
        <v>8298</v>
      </c>
      <c r="S2443" s="4">
        <f t="shared" si="190"/>
        <v>107.88</v>
      </c>
      <c r="U2443" t="str">
        <f t="shared" si="193"/>
        <v>food</v>
      </c>
      <c r="V2443" t="str">
        <f t="shared" si="194"/>
        <v>small batch</v>
      </c>
    </row>
    <row r="2444" spans="1:22" ht="30" x14ac:dyDescent="0.25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v>42082.625324074077</v>
      </c>
      <c r="K2444">
        <v>1424188828</v>
      </c>
      <c r="L2444">
        <f t="shared" si="191"/>
        <v>2015</v>
      </c>
      <c r="M2444" t="str">
        <f t="shared" si="192"/>
        <v>Feb</v>
      </c>
      <c r="N2444" s="13">
        <v>42052.666990740734</v>
      </c>
      <c r="O2444" t="b">
        <v>0</v>
      </c>
      <c r="P2444">
        <v>372</v>
      </c>
      <c r="Q2444" t="b">
        <v>1</v>
      </c>
      <c r="R2444" t="s">
        <v>8298</v>
      </c>
      <c r="S2444" s="4">
        <f t="shared" si="190"/>
        <v>125.94166666666666</v>
      </c>
      <c r="U2444" t="str">
        <f t="shared" si="193"/>
        <v>food</v>
      </c>
      <c r="V2444" t="str">
        <f t="shared" si="194"/>
        <v>small batch</v>
      </c>
    </row>
    <row r="2445" spans="1:22" ht="60" x14ac:dyDescent="0.25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v>41866.625254629631</v>
      </c>
      <c r="K2445">
        <v>1405522822</v>
      </c>
      <c r="L2445">
        <f t="shared" si="191"/>
        <v>2014</v>
      </c>
      <c r="M2445" t="str">
        <f t="shared" si="192"/>
        <v>Jul</v>
      </c>
      <c r="N2445" s="13">
        <v>41836.625254629631</v>
      </c>
      <c r="O2445" t="b">
        <v>0</v>
      </c>
      <c r="P2445">
        <v>311</v>
      </c>
      <c r="Q2445" t="b">
        <v>1</v>
      </c>
      <c r="R2445" t="s">
        <v>8298</v>
      </c>
      <c r="S2445" s="4">
        <f t="shared" si="190"/>
        <v>202.51495</v>
      </c>
      <c r="U2445" t="str">
        <f t="shared" si="193"/>
        <v>food</v>
      </c>
      <c r="V2445" t="str">
        <f t="shared" si="194"/>
        <v>small batch</v>
      </c>
    </row>
    <row r="2446" spans="1:22" ht="60" x14ac:dyDescent="0.25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v>42515.754525462966</v>
      </c>
      <c r="K2446">
        <v>1461607591</v>
      </c>
      <c r="L2446">
        <f t="shared" si="191"/>
        <v>2016</v>
      </c>
      <c r="M2446" t="str">
        <f t="shared" si="192"/>
        <v>Apr</v>
      </c>
      <c r="N2446" s="13">
        <v>42485.754525462966</v>
      </c>
      <c r="O2446" t="b">
        <v>0</v>
      </c>
      <c r="P2446">
        <v>61</v>
      </c>
      <c r="Q2446" t="b">
        <v>1</v>
      </c>
      <c r="R2446" t="s">
        <v>8298</v>
      </c>
      <c r="S2446" s="4">
        <f t="shared" si="190"/>
        <v>108.6</v>
      </c>
      <c r="U2446" t="str">
        <f t="shared" si="193"/>
        <v>food</v>
      </c>
      <c r="V2446" t="str">
        <f t="shared" si="194"/>
        <v>small batch</v>
      </c>
    </row>
    <row r="2447" spans="1:22" ht="60" x14ac:dyDescent="0.25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v>42273.190057870372</v>
      </c>
      <c r="K2447">
        <v>1440650021</v>
      </c>
      <c r="L2447">
        <f t="shared" si="191"/>
        <v>2015</v>
      </c>
      <c r="M2447" t="str">
        <f t="shared" si="192"/>
        <v>Aug</v>
      </c>
      <c r="N2447" s="13">
        <v>42243.190057870372</v>
      </c>
      <c r="O2447" t="b">
        <v>0</v>
      </c>
      <c r="P2447">
        <v>115</v>
      </c>
      <c r="Q2447" t="b">
        <v>1</v>
      </c>
      <c r="R2447" t="s">
        <v>8298</v>
      </c>
      <c r="S2447" s="4">
        <f t="shared" si="190"/>
        <v>172.8</v>
      </c>
      <c r="U2447" t="str">
        <f t="shared" si="193"/>
        <v>food</v>
      </c>
      <c r="V2447" t="str">
        <f t="shared" si="194"/>
        <v>small batch</v>
      </c>
    </row>
    <row r="2448" spans="1:22" ht="60" x14ac:dyDescent="0.25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v>42700.64434027778</v>
      </c>
      <c r="K2448">
        <v>1477578471</v>
      </c>
      <c r="L2448">
        <f t="shared" si="191"/>
        <v>2016</v>
      </c>
      <c r="M2448" t="str">
        <f t="shared" si="192"/>
        <v>Oct</v>
      </c>
      <c r="N2448" s="13">
        <v>42670.602673611109</v>
      </c>
      <c r="O2448" t="b">
        <v>0</v>
      </c>
      <c r="P2448">
        <v>111</v>
      </c>
      <c r="Q2448" t="b">
        <v>1</v>
      </c>
      <c r="R2448" t="s">
        <v>8298</v>
      </c>
      <c r="S2448" s="4">
        <f t="shared" si="190"/>
        <v>167.98</v>
      </c>
      <c r="U2448" t="str">
        <f t="shared" si="193"/>
        <v>food</v>
      </c>
      <c r="V2448" t="str">
        <f t="shared" si="194"/>
        <v>small batch</v>
      </c>
    </row>
    <row r="2449" spans="1:22" ht="60" x14ac:dyDescent="0.25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v>42686.166666666672</v>
      </c>
      <c r="K2449">
        <v>1476184593</v>
      </c>
      <c r="L2449">
        <f t="shared" si="191"/>
        <v>2016</v>
      </c>
      <c r="M2449" t="str">
        <f t="shared" si="192"/>
        <v>Oct</v>
      </c>
      <c r="N2449" s="13">
        <v>42654.469826388886</v>
      </c>
      <c r="O2449" t="b">
        <v>0</v>
      </c>
      <c r="P2449">
        <v>337</v>
      </c>
      <c r="Q2449" t="b">
        <v>1</v>
      </c>
      <c r="R2449" t="s">
        <v>8298</v>
      </c>
      <c r="S2449" s="4">
        <f t="shared" si="190"/>
        <v>427.2</v>
      </c>
      <c r="U2449" t="str">
        <f t="shared" si="193"/>
        <v>food</v>
      </c>
      <c r="V2449" t="str">
        <f t="shared" si="194"/>
        <v>small batch</v>
      </c>
    </row>
    <row r="2450" spans="1:22" ht="60" x14ac:dyDescent="0.25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v>42613.233333333337</v>
      </c>
      <c r="K2450">
        <v>1472110513</v>
      </c>
      <c r="L2450">
        <f t="shared" si="191"/>
        <v>2016</v>
      </c>
      <c r="M2450" t="str">
        <f t="shared" si="192"/>
        <v>Aug</v>
      </c>
      <c r="N2450" s="13">
        <v>42607.316122685181</v>
      </c>
      <c r="O2450" t="b">
        <v>0</v>
      </c>
      <c r="P2450">
        <v>9</v>
      </c>
      <c r="Q2450" t="b">
        <v>1</v>
      </c>
      <c r="R2450" t="s">
        <v>8298</v>
      </c>
      <c r="S2450" s="4">
        <f t="shared" si="190"/>
        <v>107.5</v>
      </c>
      <c r="U2450" t="str">
        <f t="shared" si="193"/>
        <v>food</v>
      </c>
      <c r="V2450" t="str">
        <f t="shared" si="194"/>
        <v>small batch</v>
      </c>
    </row>
    <row r="2451" spans="1:22" ht="45" x14ac:dyDescent="0.25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v>41973.184201388889</v>
      </c>
      <c r="K2451">
        <v>1414725915</v>
      </c>
      <c r="L2451">
        <f t="shared" si="191"/>
        <v>2014</v>
      </c>
      <c r="M2451" t="str">
        <f t="shared" si="192"/>
        <v>Oct</v>
      </c>
      <c r="N2451" s="13">
        <v>41943.142534722225</v>
      </c>
      <c r="O2451" t="b">
        <v>0</v>
      </c>
      <c r="P2451">
        <v>120</v>
      </c>
      <c r="Q2451" t="b">
        <v>1</v>
      </c>
      <c r="R2451" t="s">
        <v>8298</v>
      </c>
      <c r="S2451" s="4">
        <f t="shared" si="190"/>
        <v>108</v>
      </c>
      <c r="U2451" t="str">
        <f t="shared" si="193"/>
        <v>food</v>
      </c>
      <c r="V2451" t="str">
        <f t="shared" si="194"/>
        <v>small batch</v>
      </c>
    </row>
    <row r="2452" spans="1:22" ht="60" x14ac:dyDescent="0.25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v>41940.132638888892</v>
      </c>
      <c r="K2452">
        <v>1411177456</v>
      </c>
      <c r="L2452">
        <f t="shared" si="191"/>
        <v>2014</v>
      </c>
      <c r="M2452" t="str">
        <f t="shared" si="192"/>
        <v>Sep</v>
      </c>
      <c r="N2452" s="13">
        <v>41902.07240740741</v>
      </c>
      <c r="O2452" t="b">
        <v>0</v>
      </c>
      <c r="P2452">
        <v>102</v>
      </c>
      <c r="Q2452" t="b">
        <v>1</v>
      </c>
      <c r="R2452" t="s">
        <v>8298</v>
      </c>
      <c r="S2452" s="4">
        <f t="shared" si="190"/>
        <v>101.53353333333334</v>
      </c>
      <c r="U2452" t="str">
        <f t="shared" si="193"/>
        <v>food</v>
      </c>
      <c r="V2452" t="str">
        <f t="shared" si="194"/>
        <v>small batch</v>
      </c>
    </row>
    <row r="2453" spans="1:22" ht="60" x14ac:dyDescent="0.25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v>42799.908449074079</v>
      </c>
      <c r="K2453">
        <v>1487022490</v>
      </c>
      <c r="L2453">
        <f t="shared" si="191"/>
        <v>2017</v>
      </c>
      <c r="M2453" t="str">
        <f t="shared" si="192"/>
        <v>Feb</v>
      </c>
      <c r="N2453" s="13">
        <v>42779.908449074079</v>
      </c>
      <c r="O2453" t="b">
        <v>0</v>
      </c>
      <c r="P2453">
        <v>186</v>
      </c>
      <c r="Q2453" t="b">
        <v>1</v>
      </c>
      <c r="R2453" t="s">
        <v>8298</v>
      </c>
      <c r="S2453" s="4">
        <f t="shared" si="190"/>
        <v>115.45</v>
      </c>
      <c r="U2453" t="str">
        <f t="shared" si="193"/>
        <v>food</v>
      </c>
      <c r="V2453" t="str">
        <f t="shared" si="194"/>
        <v>small batch</v>
      </c>
    </row>
    <row r="2454" spans="1:22" ht="60" x14ac:dyDescent="0.25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v>42367.958333333328</v>
      </c>
      <c r="K2454">
        <v>1448914500</v>
      </c>
      <c r="L2454">
        <f t="shared" si="191"/>
        <v>2015</v>
      </c>
      <c r="M2454" t="str">
        <f t="shared" si="192"/>
        <v>Nov</v>
      </c>
      <c r="N2454" s="13">
        <v>42338.84375</v>
      </c>
      <c r="O2454" t="b">
        <v>0</v>
      </c>
      <c r="P2454">
        <v>15</v>
      </c>
      <c r="Q2454" t="b">
        <v>1</v>
      </c>
      <c r="R2454" t="s">
        <v>8298</v>
      </c>
      <c r="S2454" s="4">
        <f t="shared" si="190"/>
        <v>133.5</v>
      </c>
      <c r="U2454" t="str">
        <f t="shared" si="193"/>
        <v>food</v>
      </c>
      <c r="V2454" t="str">
        <f t="shared" si="194"/>
        <v>small batch</v>
      </c>
    </row>
    <row r="2455" spans="1:22" ht="60" x14ac:dyDescent="0.25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v>42768.692233796297</v>
      </c>
      <c r="K2455">
        <v>1483461409</v>
      </c>
      <c r="L2455">
        <f t="shared" si="191"/>
        <v>2017</v>
      </c>
      <c r="M2455" t="str">
        <f t="shared" si="192"/>
        <v>Jan</v>
      </c>
      <c r="N2455" s="13">
        <v>42738.692233796297</v>
      </c>
      <c r="O2455" t="b">
        <v>0</v>
      </c>
      <c r="P2455">
        <v>67</v>
      </c>
      <c r="Q2455" t="b">
        <v>1</v>
      </c>
      <c r="R2455" t="s">
        <v>8298</v>
      </c>
      <c r="S2455" s="4">
        <f t="shared" si="190"/>
        <v>154.69999999999999</v>
      </c>
      <c r="U2455" t="str">
        <f t="shared" si="193"/>
        <v>food</v>
      </c>
      <c r="V2455" t="str">
        <f t="shared" si="194"/>
        <v>small batch</v>
      </c>
    </row>
    <row r="2456" spans="1:22" ht="45" x14ac:dyDescent="0.25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v>42805.201481481476</v>
      </c>
      <c r="K2456">
        <v>1486183808</v>
      </c>
      <c r="L2456">
        <f t="shared" si="191"/>
        <v>2017</v>
      </c>
      <c r="M2456" t="str">
        <f t="shared" si="192"/>
        <v>Feb</v>
      </c>
      <c r="N2456" s="13">
        <v>42770.201481481476</v>
      </c>
      <c r="O2456" t="b">
        <v>0</v>
      </c>
      <c r="P2456">
        <v>130</v>
      </c>
      <c r="Q2456" t="b">
        <v>1</v>
      </c>
      <c r="R2456" t="s">
        <v>8298</v>
      </c>
      <c r="S2456" s="4">
        <f t="shared" si="190"/>
        <v>100.84571428571428</v>
      </c>
      <c r="U2456" t="str">
        <f t="shared" si="193"/>
        <v>food</v>
      </c>
      <c r="V2456" t="str">
        <f t="shared" si="194"/>
        <v>small batch</v>
      </c>
    </row>
    <row r="2457" spans="1:22" ht="45" x14ac:dyDescent="0.25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v>42480.781828703708</v>
      </c>
      <c r="K2457">
        <v>1458758750</v>
      </c>
      <c r="L2457">
        <f t="shared" si="191"/>
        <v>2016</v>
      </c>
      <c r="M2457" t="str">
        <f t="shared" si="192"/>
        <v>Mar</v>
      </c>
      <c r="N2457" s="13">
        <v>42452.781828703708</v>
      </c>
      <c r="O2457" t="b">
        <v>0</v>
      </c>
      <c r="P2457">
        <v>16</v>
      </c>
      <c r="Q2457" t="b">
        <v>1</v>
      </c>
      <c r="R2457" t="s">
        <v>8298</v>
      </c>
      <c r="S2457" s="4">
        <f t="shared" si="190"/>
        <v>182</v>
      </c>
      <c r="U2457" t="str">
        <f t="shared" si="193"/>
        <v>food</v>
      </c>
      <c r="V2457" t="str">
        <f t="shared" si="194"/>
        <v>small batch</v>
      </c>
    </row>
    <row r="2458" spans="1:22" ht="45" x14ac:dyDescent="0.25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v>42791.961099537039</v>
      </c>
      <c r="K2458">
        <v>1485471839</v>
      </c>
      <c r="L2458">
        <f t="shared" si="191"/>
        <v>2017</v>
      </c>
      <c r="M2458" t="str">
        <f t="shared" si="192"/>
        <v>Jan</v>
      </c>
      <c r="N2458" s="13">
        <v>42761.961099537039</v>
      </c>
      <c r="O2458" t="b">
        <v>0</v>
      </c>
      <c r="P2458">
        <v>67</v>
      </c>
      <c r="Q2458" t="b">
        <v>1</v>
      </c>
      <c r="R2458" t="s">
        <v>8298</v>
      </c>
      <c r="S2458" s="4">
        <f t="shared" si="190"/>
        <v>180.86666666666667</v>
      </c>
      <c r="U2458" t="str">
        <f t="shared" si="193"/>
        <v>food</v>
      </c>
      <c r="V2458" t="str">
        <f t="shared" si="194"/>
        <v>small batch</v>
      </c>
    </row>
    <row r="2459" spans="1:22" ht="45" x14ac:dyDescent="0.25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v>42453.560833333337</v>
      </c>
      <c r="K2459">
        <v>1456237656</v>
      </c>
      <c r="L2459">
        <f t="shared" si="191"/>
        <v>2016</v>
      </c>
      <c r="M2459" t="str">
        <f t="shared" si="192"/>
        <v>Feb</v>
      </c>
      <c r="N2459" s="13">
        <v>42423.602500000001</v>
      </c>
      <c r="O2459" t="b">
        <v>0</v>
      </c>
      <c r="P2459">
        <v>124</v>
      </c>
      <c r="Q2459" t="b">
        <v>1</v>
      </c>
      <c r="R2459" t="s">
        <v>8298</v>
      </c>
      <c r="S2459" s="4">
        <f t="shared" si="190"/>
        <v>102.30434782608695</v>
      </c>
      <c r="U2459" t="str">
        <f t="shared" si="193"/>
        <v>food</v>
      </c>
      <c r="V2459" t="str">
        <f t="shared" si="194"/>
        <v>small batch</v>
      </c>
    </row>
    <row r="2460" spans="1:22" ht="60" x14ac:dyDescent="0.25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v>42530.791666666672</v>
      </c>
      <c r="K2460">
        <v>1462481718</v>
      </c>
      <c r="L2460">
        <f t="shared" si="191"/>
        <v>2016</v>
      </c>
      <c r="M2460" t="str">
        <f t="shared" si="192"/>
        <v>May</v>
      </c>
      <c r="N2460" s="13">
        <v>42495.871736111112</v>
      </c>
      <c r="O2460" t="b">
        <v>0</v>
      </c>
      <c r="P2460">
        <v>80</v>
      </c>
      <c r="Q2460" t="b">
        <v>1</v>
      </c>
      <c r="R2460" t="s">
        <v>8298</v>
      </c>
      <c r="S2460" s="4">
        <f t="shared" si="190"/>
        <v>110.18</v>
      </c>
      <c r="U2460" t="str">
        <f t="shared" si="193"/>
        <v>food</v>
      </c>
      <c r="V2460" t="str">
        <f t="shared" si="194"/>
        <v>small batch</v>
      </c>
    </row>
    <row r="2461" spans="1:22" ht="60" x14ac:dyDescent="0.25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v>42452.595891203702</v>
      </c>
      <c r="K2461">
        <v>1454858285</v>
      </c>
      <c r="L2461">
        <f t="shared" si="191"/>
        <v>2016</v>
      </c>
      <c r="M2461" t="str">
        <f t="shared" si="192"/>
        <v>Feb</v>
      </c>
      <c r="N2461" s="13">
        <v>42407.637557870374</v>
      </c>
      <c r="O2461" t="b">
        <v>0</v>
      </c>
      <c r="P2461">
        <v>282</v>
      </c>
      <c r="Q2461" t="b">
        <v>1</v>
      </c>
      <c r="R2461" t="s">
        <v>8298</v>
      </c>
      <c r="S2461" s="4">
        <f t="shared" si="190"/>
        <v>102.25</v>
      </c>
      <c r="U2461" t="str">
        <f t="shared" si="193"/>
        <v>food</v>
      </c>
      <c r="V2461" t="str">
        <f t="shared" si="194"/>
        <v>small batch</v>
      </c>
    </row>
    <row r="2462" spans="1:22" ht="60" x14ac:dyDescent="0.25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v>42738.178472222222</v>
      </c>
      <c r="K2462">
        <v>1480480167</v>
      </c>
      <c r="L2462">
        <f t="shared" si="191"/>
        <v>2016</v>
      </c>
      <c r="M2462" t="str">
        <f t="shared" si="192"/>
        <v>Nov</v>
      </c>
      <c r="N2462" s="13">
        <v>42704.187118055561</v>
      </c>
      <c r="O2462" t="b">
        <v>0</v>
      </c>
      <c r="P2462">
        <v>68</v>
      </c>
      <c r="Q2462" t="b">
        <v>1</v>
      </c>
      <c r="R2462" t="s">
        <v>8298</v>
      </c>
      <c r="S2462" s="4">
        <f t="shared" si="190"/>
        <v>100.78823529411764</v>
      </c>
      <c r="U2462" t="str">
        <f t="shared" si="193"/>
        <v>food</v>
      </c>
      <c r="V2462" t="str">
        <f t="shared" si="194"/>
        <v>small batch</v>
      </c>
    </row>
    <row r="2463" spans="1:22" ht="60" x14ac:dyDescent="0.25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v>40817.125</v>
      </c>
      <c r="K2463">
        <v>1314577097</v>
      </c>
      <c r="L2463">
        <f t="shared" si="191"/>
        <v>2011</v>
      </c>
      <c r="M2463" t="str">
        <f t="shared" si="192"/>
        <v>Aug</v>
      </c>
      <c r="N2463" s="13">
        <v>40784.012696759259</v>
      </c>
      <c r="O2463" t="b">
        <v>0</v>
      </c>
      <c r="P2463">
        <v>86</v>
      </c>
      <c r="Q2463" t="b">
        <v>1</v>
      </c>
      <c r="R2463" t="s">
        <v>8279</v>
      </c>
      <c r="S2463" s="4">
        <f t="shared" si="190"/>
        <v>103.8</v>
      </c>
      <c r="U2463" t="str">
        <f t="shared" si="193"/>
        <v>music</v>
      </c>
      <c r="V2463" t="str">
        <f t="shared" si="194"/>
        <v>indie rock</v>
      </c>
    </row>
    <row r="2464" spans="1:22" ht="60" x14ac:dyDescent="0.25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v>41109.186296296299</v>
      </c>
      <c r="K2464">
        <v>1340944096</v>
      </c>
      <c r="L2464">
        <f t="shared" si="191"/>
        <v>2012</v>
      </c>
      <c r="M2464" t="str">
        <f t="shared" si="192"/>
        <v>Jun</v>
      </c>
      <c r="N2464" s="13">
        <v>41089.186296296299</v>
      </c>
      <c r="O2464" t="b">
        <v>0</v>
      </c>
      <c r="P2464">
        <v>115</v>
      </c>
      <c r="Q2464" t="b">
        <v>1</v>
      </c>
      <c r="R2464" t="s">
        <v>8279</v>
      </c>
      <c r="S2464" s="4">
        <f t="shared" si="190"/>
        <v>110.70833333333333</v>
      </c>
      <c r="U2464" t="str">
        <f t="shared" si="193"/>
        <v>music</v>
      </c>
      <c r="V2464" t="str">
        <f t="shared" si="194"/>
        <v>indie rock</v>
      </c>
    </row>
    <row r="2465" spans="1:22" ht="30" x14ac:dyDescent="0.25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v>41380.791666666664</v>
      </c>
      <c r="K2465">
        <v>1362710425</v>
      </c>
      <c r="L2465">
        <f t="shared" si="191"/>
        <v>2013</v>
      </c>
      <c r="M2465" t="str">
        <f t="shared" si="192"/>
        <v>Mar</v>
      </c>
      <c r="N2465" s="13">
        <v>41341.111400462964</v>
      </c>
      <c r="O2465" t="b">
        <v>0</v>
      </c>
      <c r="P2465">
        <v>75</v>
      </c>
      <c r="Q2465" t="b">
        <v>1</v>
      </c>
      <c r="R2465" t="s">
        <v>8279</v>
      </c>
      <c r="S2465" s="4">
        <f t="shared" si="190"/>
        <v>116.25</v>
      </c>
      <c r="U2465" t="str">
        <f t="shared" si="193"/>
        <v>music</v>
      </c>
      <c r="V2465" t="str">
        <f t="shared" si="194"/>
        <v>indie rock</v>
      </c>
    </row>
    <row r="2466" spans="1:22" ht="45" x14ac:dyDescent="0.25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v>42277.811805555553</v>
      </c>
      <c r="K2466">
        <v>1441143397</v>
      </c>
      <c r="L2466">
        <f t="shared" si="191"/>
        <v>2015</v>
      </c>
      <c r="M2466" t="str">
        <f t="shared" si="192"/>
        <v>Sep</v>
      </c>
      <c r="N2466" s="13">
        <v>42248.90042824074</v>
      </c>
      <c r="O2466" t="b">
        <v>0</v>
      </c>
      <c r="P2466">
        <v>43</v>
      </c>
      <c r="Q2466" t="b">
        <v>1</v>
      </c>
      <c r="R2466" t="s">
        <v>8279</v>
      </c>
      <c r="S2466" s="4">
        <f t="shared" si="190"/>
        <v>111.1</v>
      </c>
      <c r="U2466" t="str">
        <f t="shared" si="193"/>
        <v>music</v>
      </c>
      <c r="V2466" t="str">
        <f t="shared" si="194"/>
        <v>indie rock</v>
      </c>
    </row>
    <row r="2467" spans="1:22" ht="45" x14ac:dyDescent="0.25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v>41175.719305555554</v>
      </c>
      <c r="K2467">
        <v>1345828548</v>
      </c>
      <c r="L2467">
        <f t="shared" si="191"/>
        <v>2012</v>
      </c>
      <c r="M2467" t="str">
        <f t="shared" si="192"/>
        <v>Aug</v>
      </c>
      <c r="N2467" s="13">
        <v>41145.719305555554</v>
      </c>
      <c r="O2467" t="b">
        <v>0</v>
      </c>
      <c r="P2467">
        <v>48</v>
      </c>
      <c r="Q2467" t="b">
        <v>1</v>
      </c>
      <c r="R2467" t="s">
        <v>8279</v>
      </c>
      <c r="S2467" s="4">
        <f t="shared" si="190"/>
        <v>180.14285714285714</v>
      </c>
      <c r="U2467" t="str">
        <f t="shared" si="193"/>
        <v>music</v>
      </c>
      <c r="V2467" t="str">
        <f t="shared" si="194"/>
        <v>indie rock</v>
      </c>
    </row>
    <row r="2468" spans="1:22" ht="45" x14ac:dyDescent="0.25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v>41403.102465277778</v>
      </c>
      <c r="K2468">
        <v>1365474453</v>
      </c>
      <c r="L2468">
        <f t="shared" si="191"/>
        <v>2013</v>
      </c>
      <c r="M2468" t="str">
        <f t="shared" si="192"/>
        <v>Apr</v>
      </c>
      <c r="N2468" s="13">
        <v>41373.102465277778</v>
      </c>
      <c r="O2468" t="b">
        <v>0</v>
      </c>
      <c r="P2468">
        <v>52</v>
      </c>
      <c r="Q2468" t="b">
        <v>1</v>
      </c>
      <c r="R2468" t="s">
        <v>8279</v>
      </c>
      <c r="S2468" s="4">
        <f t="shared" si="190"/>
        <v>100</v>
      </c>
      <c r="U2468" t="str">
        <f t="shared" si="193"/>
        <v>music</v>
      </c>
      <c r="V2468" t="str">
        <f t="shared" si="194"/>
        <v>indie rock</v>
      </c>
    </row>
    <row r="2469" spans="1:22" ht="45" x14ac:dyDescent="0.25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v>41039.708333333336</v>
      </c>
      <c r="K2469">
        <v>1335473931</v>
      </c>
      <c r="L2469">
        <f t="shared" si="191"/>
        <v>2012</v>
      </c>
      <c r="M2469" t="str">
        <f t="shared" si="192"/>
        <v>Apr</v>
      </c>
      <c r="N2469" s="13">
        <v>41025.874201388891</v>
      </c>
      <c r="O2469" t="b">
        <v>0</v>
      </c>
      <c r="P2469">
        <v>43</v>
      </c>
      <c r="Q2469" t="b">
        <v>1</v>
      </c>
      <c r="R2469" t="s">
        <v>8279</v>
      </c>
      <c r="S2469" s="4">
        <f t="shared" si="190"/>
        <v>118.5</v>
      </c>
      <c r="U2469" t="str">
        <f t="shared" si="193"/>
        <v>music</v>
      </c>
      <c r="V2469" t="str">
        <f t="shared" si="194"/>
        <v>indie rock</v>
      </c>
    </row>
    <row r="2470" spans="1:22" ht="45" x14ac:dyDescent="0.25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v>41210.208333333336</v>
      </c>
      <c r="K2470">
        <v>1348285321</v>
      </c>
      <c r="L2470">
        <f t="shared" si="191"/>
        <v>2012</v>
      </c>
      <c r="M2470" t="str">
        <f t="shared" si="192"/>
        <v>Sep</v>
      </c>
      <c r="N2470" s="13">
        <v>41174.154178240737</v>
      </c>
      <c r="O2470" t="b">
        <v>0</v>
      </c>
      <c r="P2470">
        <v>58</v>
      </c>
      <c r="Q2470" t="b">
        <v>1</v>
      </c>
      <c r="R2470" t="s">
        <v>8279</v>
      </c>
      <c r="S2470" s="4">
        <f t="shared" si="190"/>
        <v>107.217</v>
      </c>
      <c r="U2470" t="str">
        <f t="shared" si="193"/>
        <v>music</v>
      </c>
      <c r="V2470" t="str">
        <f t="shared" si="194"/>
        <v>indie rock</v>
      </c>
    </row>
    <row r="2471" spans="1:22" ht="60" x14ac:dyDescent="0.25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v>40582.429733796293</v>
      </c>
      <c r="K2471">
        <v>1295000329</v>
      </c>
      <c r="L2471">
        <f t="shared" si="191"/>
        <v>2011</v>
      </c>
      <c r="M2471" t="str">
        <f t="shared" si="192"/>
        <v>Jan</v>
      </c>
      <c r="N2471" s="13">
        <v>40557.429733796293</v>
      </c>
      <c r="O2471" t="b">
        <v>0</v>
      </c>
      <c r="P2471">
        <v>47</v>
      </c>
      <c r="Q2471" t="b">
        <v>1</v>
      </c>
      <c r="R2471" t="s">
        <v>8279</v>
      </c>
      <c r="S2471" s="4">
        <f t="shared" si="190"/>
        <v>113.66666666666667</v>
      </c>
      <c r="U2471" t="str">
        <f t="shared" si="193"/>
        <v>music</v>
      </c>
      <c r="V2471" t="str">
        <f t="shared" si="194"/>
        <v>indie rock</v>
      </c>
    </row>
    <row r="2472" spans="1:22" ht="45" x14ac:dyDescent="0.25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v>41053.07471064815</v>
      </c>
      <c r="K2472">
        <v>1335232055</v>
      </c>
      <c r="L2472">
        <f t="shared" si="191"/>
        <v>2012</v>
      </c>
      <c r="M2472" t="str">
        <f t="shared" si="192"/>
        <v>Apr</v>
      </c>
      <c r="N2472" s="13">
        <v>41023.07471064815</v>
      </c>
      <c r="O2472" t="b">
        <v>0</v>
      </c>
      <c r="P2472">
        <v>36</v>
      </c>
      <c r="Q2472" t="b">
        <v>1</v>
      </c>
      <c r="R2472" t="s">
        <v>8279</v>
      </c>
      <c r="S2472" s="4">
        <f t="shared" si="190"/>
        <v>103.16400000000002</v>
      </c>
      <c r="U2472" t="str">
        <f t="shared" si="193"/>
        <v>music</v>
      </c>
      <c r="V2472" t="str">
        <f t="shared" si="194"/>
        <v>indie rock</v>
      </c>
    </row>
    <row r="2473" spans="1:22" ht="60" x14ac:dyDescent="0.25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v>40933.992962962962</v>
      </c>
      <c r="K2473">
        <v>1324079392</v>
      </c>
      <c r="L2473">
        <f t="shared" si="191"/>
        <v>2011</v>
      </c>
      <c r="M2473" t="str">
        <f t="shared" si="192"/>
        <v>Dec</v>
      </c>
      <c r="N2473" s="13">
        <v>40893.992962962962</v>
      </c>
      <c r="O2473" t="b">
        <v>0</v>
      </c>
      <c r="P2473">
        <v>17</v>
      </c>
      <c r="Q2473" t="b">
        <v>1</v>
      </c>
      <c r="R2473" t="s">
        <v>8279</v>
      </c>
      <c r="S2473" s="4">
        <f t="shared" si="190"/>
        <v>128</v>
      </c>
      <c r="U2473" t="str">
        <f t="shared" si="193"/>
        <v>music</v>
      </c>
      <c r="V2473" t="str">
        <f t="shared" si="194"/>
        <v>indie rock</v>
      </c>
    </row>
    <row r="2474" spans="1:22" ht="60" x14ac:dyDescent="0.25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v>40425.043749999997</v>
      </c>
      <c r="K2474">
        <v>1277433980</v>
      </c>
      <c r="L2474">
        <f t="shared" si="191"/>
        <v>2010</v>
      </c>
      <c r="M2474" t="str">
        <f t="shared" si="192"/>
        <v>Jun</v>
      </c>
      <c r="N2474" s="13">
        <v>40354.11550925926</v>
      </c>
      <c r="O2474" t="b">
        <v>0</v>
      </c>
      <c r="P2474">
        <v>104</v>
      </c>
      <c r="Q2474" t="b">
        <v>1</v>
      </c>
      <c r="R2474" t="s">
        <v>8279</v>
      </c>
      <c r="S2474" s="4">
        <f t="shared" si="190"/>
        <v>135.76026666666667</v>
      </c>
      <c r="U2474" t="str">
        <f t="shared" si="193"/>
        <v>music</v>
      </c>
      <c r="V2474" t="str">
        <f t="shared" si="194"/>
        <v>indie rock</v>
      </c>
    </row>
    <row r="2475" spans="1:22" ht="45" x14ac:dyDescent="0.25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v>41223.790150462963</v>
      </c>
      <c r="K2475">
        <v>1349978269</v>
      </c>
      <c r="L2475">
        <f t="shared" si="191"/>
        <v>2012</v>
      </c>
      <c r="M2475" t="str">
        <f t="shared" si="192"/>
        <v>Oct</v>
      </c>
      <c r="N2475" s="13">
        <v>41193.748483796298</v>
      </c>
      <c r="O2475" t="b">
        <v>0</v>
      </c>
      <c r="P2475">
        <v>47</v>
      </c>
      <c r="Q2475" t="b">
        <v>1</v>
      </c>
      <c r="R2475" t="s">
        <v>8279</v>
      </c>
      <c r="S2475" s="4">
        <f t="shared" si="190"/>
        <v>100</v>
      </c>
      <c r="U2475" t="str">
        <f t="shared" si="193"/>
        <v>music</v>
      </c>
      <c r="V2475" t="str">
        <f t="shared" si="194"/>
        <v>indie rock</v>
      </c>
    </row>
    <row r="2476" spans="1:22" ht="60" x14ac:dyDescent="0.25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v>40462.011296296296</v>
      </c>
      <c r="K2476">
        <v>1282868176</v>
      </c>
      <c r="L2476">
        <f t="shared" si="191"/>
        <v>2010</v>
      </c>
      <c r="M2476" t="str">
        <f t="shared" si="192"/>
        <v>Aug</v>
      </c>
      <c r="N2476" s="13">
        <v>40417.011296296296</v>
      </c>
      <c r="O2476" t="b">
        <v>0</v>
      </c>
      <c r="P2476">
        <v>38</v>
      </c>
      <c r="Q2476" t="b">
        <v>1</v>
      </c>
      <c r="R2476" t="s">
        <v>8279</v>
      </c>
      <c r="S2476" s="4">
        <f t="shared" si="190"/>
        <v>100.00360000000001</v>
      </c>
      <c r="U2476" t="str">
        <f t="shared" si="193"/>
        <v>music</v>
      </c>
      <c r="V2476" t="str">
        <f t="shared" si="194"/>
        <v>indie rock</v>
      </c>
    </row>
    <row r="2477" spans="1:22" ht="30" x14ac:dyDescent="0.25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v>40369.916666666664</v>
      </c>
      <c r="K2477">
        <v>1273647255</v>
      </c>
      <c r="L2477">
        <f t="shared" si="191"/>
        <v>2010</v>
      </c>
      <c r="M2477" t="str">
        <f t="shared" si="192"/>
        <v>May</v>
      </c>
      <c r="N2477" s="13">
        <v>40310.287673611114</v>
      </c>
      <c r="O2477" t="b">
        <v>0</v>
      </c>
      <c r="P2477">
        <v>81</v>
      </c>
      <c r="Q2477" t="b">
        <v>1</v>
      </c>
      <c r="R2477" t="s">
        <v>8279</v>
      </c>
      <c r="S2477" s="4">
        <f t="shared" si="190"/>
        <v>104.72</v>
      </c>
      <c r="U2477" t="str">
        <f t="shared" si="193"/>
        <v>music</v>
      </c>
      <c r="V2477" t="str">
        <f t="shared" si="194"/>
        <v>indie rock</v>
      </c>
    </row>
    <row r="2478" spans="1:22" ht="45" x14ac:dyDescent="0.25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v>41946.370023148149</v>
      </c>
      <c r="K2478">
        <v>1412149970</v>
      </c>
      <c r="L2478">
        <f t="shared" si="191"/>
        <v>2014</v>
      </c>
      <c r="M2478" t="str">
        <f t="shared" si="192"/>
        <v>Oct</v>
      </c>
      <c r="N2478" s="13">
        <v>41913.328356481477</v>
      </c>
      <c r="O2478" t="b">
        <v>0</v>
      </c>
      <c r="P2478">
        <v>55</v>
      </c>
      <c r="Q2478" t="b">
        <v>1</v>
      </c>
      <c r="R2478" t="s">
        <v>8279</v>
      </c>
      <c r="S2478" s="4">
        <f t="shared" si="190"/>
        <v>105.02249999999999</v>
      </c>
      <c r="U2478" t="str">
        <f t="shared" si="193"/>
        <v>music</v>
      </c>
      <c r="V2478" t="str">
        <f t="shared" si="194"/>
        <v>indie rock</v>
      </c>
    </row>
    <row r="2479" spans="1:22" ht="30" x14ac:dyDescent="0.25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v>41133.691493055558</v>
      </c>
      <c r="K2479">
        <v>1340901345</v>
      </c>
      <c r="L2479">
        <f t="shared" si="191"/>
        <v>2012</v>
      </c>
      <c r="M2479" t="str">
        <f t="shared" si="192"/>
        <v>Jun</v>
      </c>
      <c r="N2479" s="13">
        <v>41088.691493055558</v>
      </c>
      <c r="O2479" t="b">
        <v>0</v>
      </c>
      <c r="P2479">
        <v>41</v>
      </c>
      <c r="Q2479" t="b">
        <v>1</v>
      </c>
      <c r="R2479" t="s">
        <v>8279</v>
      </c>
      <c r="S2479" s="4">
        <f t="shared" si="190"/>
        <v>171.33333333333334</v>
      </c>
      <c r="U2479" t="str">
        <f t="shared" si="193"/>
        <v>music</v>
      </c>
      <c r="V2479" t="str">
        <f t="shared" si="194"/>
        <v>indie rock</v>
      </c>
    </row>
    <row r="2480" spans="1:22" ht="60" x14ac:dyDescent="0.25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v>41287.950381944444</v>
      </c>
      <c r="K2480">
        <v>1355525313</v>
      </c>
      <c r="L2480">
        <f t="shared" si="191"/>
        <v>2012</v>
      </c>
      <c r="M2480" t="str">
        <f t="shared" si="192"/>
        <v>Dec</v>
      </c>
      <c r="N2480" s="13">
        <v>41257.950381944444</v>
      </c>
      <c r="O2480" t="b">
        <v>0</v>
      </c>
      <c r="P2480">
        <v>79</v>
      </c>
      <c r="Q2480" t="b">
        <v>1</v>
      </c>
      <c r="R2480" t="s">
        <v>8279</v>
      </c>
      <c r="S2480" s="4">
        <f t="shared" si="190"/>
        <v>127.5</v>
      </c>
      <c r="U2480" t="str">
        <f t="shared" si="193"/>
        <v>music</v>
      </c>
      <c r="V2480" t="str">
        <f t="shared" si="194"/>
        <v>indie rock</v>
      </c>
    </row>
    <row r="2481" spans="1:22" ht="45" x14ac:dyDescent="0.25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v>41118.083333333336</v>
      </c>
      <c r="K2481">
        <v>1342545994</v>
      </c>
      <c r="L2481">
        <f t="shared" si="191"/>
        <v>2012</v>
      </c>
      <c r="M2481" t="str">
        <f t="shared" si="192"/>
        <v>Jul</v>
      </c>
      <c r="N2481" s="13">
        <v>41107.726782407408</v>
      </c>
      <c r="O2481" t="b">
        <v>0</v>
      </c>
      <c r="P2481">
        <v>16</v>
      </c>
      <c r="Q2481" t="b">
        <v>1</v>
      </c>
      <c r="R2481" t="s">
        <v>8279</v>
      </c>
      <c r="S2481" s="4">
        <f t="shared" si="190"/>
        <v>133.44333333333333</v>
      </c>
      <c r="U2481" t="str">
        <f t="shared" si="193"/>
        <v>music</v>
      </c>
      <c r="V2481" t="str">
        <f t="shared" si="194"/>
        <v>indie rock</v>
      </c>
    </row>
    <row r="2482" spans="1:22" ht="60" x14ac:dyDescent="0.25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v>42287.936157407406</v>
      </c>
      <c r="K2482">
        <v>1439332084</v>
      </c>
      <c r="L2482">
        <f t="shared" si="191"/>
        <v>2015</v>
      </c>
      <c r="M2482" t="str">
        <f t="shared" si="192"/>
        <v>Aug</v>
      </c>
      <c r="N2482" s="13">
        <v>42227.936157407406</v>
      </c>
      <c r="O2482" t="b">
        <v>0</v>
      </c>
      <c r="P2482">
        <v>8</v>
      </c>
      <c r="Q2482" t="b">
        <v>1</v>
      </c>
      <c r="R2482" t="s">
        <v>8279</v>
      </c>
      <c r="S2482" s="4">
        <f t="shared" si="190"/>
        <v>100</v>
      </c>
      <c r="U2482" t="str">
        <f t="shared" si="193"/>
        <v>music</v>
      </c>
      <c r="V2482" t="str">
        <f t="shared" si="194"/>
        <v>indie rock</v>
      </c>
    </row>
    <row r="2483" spans="1:22" ht="60" x14ac:dyDescent="0.25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v>41029.645925925928</v>
      </c>
      <c r="K2483">
        <v>1333207808</v>
      </c>
      <c r="L2483">
        <f t="shared" si="191"/>
        <v>2012</v>
      </c>
      <c r="M2483" t="str">
        <f t="shared" si="192"/>
        <v>Mar</v>
      </c>
      <c r="N2483" s="13">
        <v>40999.645925925928</v>
      </c>
      <c r="O2483" t="b">
        <v>0</v>
      </c>
      <c r="P2483">
        <v>95</v>
      </c>
      <c r="Q2483" t="b">
        <v>1</v>
      </c>
      <c r="R2483" t="s">
        <v>8279</v>
      </c>
      <c r="S2483" s="4">
        <f t="shared" si="190"/>
        <v>112.91099999999999</v>
      </c>
      <c r="U2483" t="str">
        <f t="shared" si="193"/>
        <v>music</v>
      </c>
      <c r="V2483" t="str">
        <f t="shared" si="194"/>
        <v>indie rock</v>
      </c>
    </row>
    <row r="2484" spans="1:22" ht="60" x14ac:dyDescent="0.25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v>40756.782210648147</v>
      </c>
      <c r="K2484">
        <v>1308336383</v>
      </c>
      <c r="L2484">
        <f t="shared" si="191"/>
        <v>2011</v>
      </c>
      <c r="M2484" t="str">
        <f t="shared" si="192"/>
        <v>Jun</v>
      </c>
      <c r="N2484" s="13">
        <v>40711.782210648147</v>
      </c>
      <c r="O2484" t="b">
        <v>0</v>
      </c>
      <c r="P2484">
        <v>25</v>
      </c>
      <c r="Q2484" t="b">
        <v>1</v>
      </c>
      <c r="R2484" t="s">
        <v>8279</v>
      </c>
      <c r="S2484" s="4">
        <f t="shared" si="190"/>
        <v>100.1</v>
      </c>
      <c r="U2484" t="str">
        <f t="shared" si="193"/>
        <v>music</v>
      </c>
      <c r="V2484" t="str">
        <f t="shared" si="194"/>
        <v>indie rock</v>
      </c>
    </row>
    <row r="2485" spans="1:22" ht="45" x14ac:dyDescent="0.25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v>41030.708368055559</v>
      </c>
      <c r="K2485">
        <v>1330711203</v>
      </c>
      <c r="L2485">
        <f t="shared" si="191"/>
        <v>2012</v>
      </c>
      <c r="M2485" t="str">
        <f t="shared" si="192"/>
        <v>Mar</v>
      </c>
      <c r="N2485" s="13">
        <v>40970.750034722223</v>
      </c>
      <c r="O2485" t="b">
        <v>0</v>
      </c>
      <c r="P2485">
        <v>19</v>
      </c>
      <c r="Q2485" t="b">
        <v>1</v>
      </c>
      <c r="R2485" t="s">
        <v>8279</v>
      </c>
      <c r="S2485" s="4">
        <f t="shared" si="190"/>
        <v>113.72727272727273</v>
      </c>
      <c r="U2485" t="str">
        <f t="shared" si="193"/>
        <v>music</v>
      </c>
      <c r="V2485" t="str">
        <f t="shared" si="194"/>
        <v>indie rock</v>
      </c>
    </row>
    <row r="2486" spans="1:22" ht="60" x14ac:dyDescent="0.25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v>40801.916701388887</v>
      </c>
      <c r="K2486">
        <v>1313532003</v>
      </c>
      <c r="L2486">
        <f t="shared" si="191"/>
        <v>2011</v>
      </c>
      <c r="M2486" t="str">
        <f t="shared" si="192"/>
        <v>Aug</v>
      </c>
      <c r="N2486" s="13">
        <v>40771.916701388887</v>
      </c>
      <c r="O2486" t="b">
        <v>0</v>
      </c>
      <c r="P2486">
        <v>90</v>
      </c>
      <c r="Q2486" t="b">
        <v>1</v>
      </c>
      <c r="R2486" t="s">
        <v>8279</v>
      </c>
      <c r="S2486" s="4">
        <f t="shared" si="190"/>
        <v>119.31742857142855</v>
      </c>
      <c r="U2486" t="str">
        <f t="shared" si="193"/>
        <v>music</v>
      </c>
      <c r="V2486" t="str">
        <f t="shared" si="194"/>
        <v>indie rock</v>
      </c>
    </row>
    <row r="2487" spans="1:22" ht="60" x14ac:dyDescent="0.25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v>40828.998599537037</v>
      </c>
      <c r="K2487">
        <v>1315439879</v>
      </c>
      <c r="L2487">
        <f t="shared" si="191"/>
        <v>2011</v>
      </c>
      <c r="M2487" t="str">
        <f t="shared" si="192"/>
        <v>Sep</v>
      </c>
      <c r="N2487" s="13">
        <v>40793.998599537037</v>
      </c>
      <c r="O2487" t="b">
        <v>0</v>
      </c>
      <c r="P2487">
        <v>41</v>
      </c>
      <c r="Q2487" t="b">
        <v>1</v>
      </c>
      <c r="R2487" t="s">
        <v>8279</v>
      </c>
      <c r="S2487" s="4">
        <f t="shared" si="190"/>
        <v>103.25</v>
      </c>
      <c r="U2487" t="str">
        <f t="shared" si="193"/>
        <v>music</v>
      </c>
      <c r="V2487" t="str">
        <f t="shared" si="194"/>
        <v>indie rock</v>
      </c>
    </row>
    <row r="2488" spans="1:22" ht="60" x14ac:dyDescent="0.25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v>41021.708055555559</v>
      </c>
      <c r="K2488">
        <v>1332521976</v>
      </c>
      <c r="L2488">
        <f t="shared" si="191"/>
        <v>2012</v>
      </c>
      <c r="M2488" t="str">
        <f t="shared" si="192"/>
        <v>Mar</v>
      </c>
      <c r="N2488" s="13">
        <v>40991.708055555559</v>
      </c>
      <c r="O2488" t="b">
        <v>0</v>
      </c>
      <c r="P2488">
        <v>30</v>
      </c>
      <c r="Q2488" t="b">
        <v>1</v>
      </c>
      <c r="R2488" t="s">
        <v>8279</v>
      </c>
      <c r="S2488" s="4">
        <f t="shared" si="190"/>
        <v>265.66666666666669</v>
      </c>
      <c r="U2488" t="str">
        <f t="shared" si="193"/>
        <v>music</v>
      </c>
      <c r="V2488" t="str">
        <f t="shared" si="194"/>
        <v>indie rock</v>
      </c>
    </row>
    <row r="2489" spans="1:22" ht="45" x14ac:dyDescent="0.25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v>41056.083298611113</v>
      </c>
      <c r="K2489">
        <v>1335491997</v>
      </c>
      <c r="L2489">
        <f t="shared" si="191"/>
        <v>2012</v>
      </c>
      <c r="M2489" t="str">
        <f t="shared" si="192"/>
        <v>Apr</v>
      </c>
      <c r="N2489" s="13">
        <v>41026.083298611113</v>
      </c>
      <c r="O2489" t="b">
        <v>0</v>
      </c>
      <c r="P2489">
        <v>38</v>
      </c>
      <c r="Q2489" t="b">
        <v>1</v>
      </c>
      <c r="R2489" t="s">
        <v>8279</v>
      </c>
      <c r="S2489" s="4">
        <f t="shared" si="190"/>
        <v>100.05066666666667</v>
      </c>
      <c r="U2489" t="str">
        <f t="shared" si="193"/>
        <v>music</v>
      </c>
      <c r="V2489" t="str">
        <f t="shared" si="194"/>
        <v>indie rock</v>
      </c>
    </row>
    <row r="2490" spans="1:22" ht="60" x14ac:dyDescent="0.25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v>40863.674861111111</v>
      </c>
      <c r="K2490">
        <v>1318864308</v>
      </c>
      <c r="L2490">
        <f t="shared" si="191"/>
        <v>2011</v>
      </c>
      <c r="M2490" t="str">
        <f t="shared" si="192"/>
        <v>Oct</v>
      </c>
      <c r="N2490" s="13">
        <v>40833.633194444446</v>
      </c>
      <c r="O2490" t="b">
        <v>0</v>
      </c>
      <c r="P2490">
        <v>65</v>
      </c>
      <c r="Q2490" t="b">
        <v>1</v>
      </c>
      <c r="R2490" t="s">
        <v>8279</v>
      </c>
      <c r="S2490" s="4">
        <f t="shared" si="190"/>
        <v>106.7</v>
      </c>
      <c r="U2490" t="str">
        <f t="shared" si="193"/>
        <v>music</v>
      </c>
      <c r="V2490" t="str">
        <f t="shared" si="194"/>
        <v>indie rock</v>
      </c>
    </row>
    <row r="2491" spans="1:22" ht="60" x14ac:dyDescent="0.25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v>41403.690266203703</v>
      </c>
      <c r="K2491">
        <v>1365525239</v>
      </c>
      <c r="L2491">
        <f t="shared" si="191"/>
        <v>2013</v>
      </c>
      <c r="M2491" t="str">
        <f t="shared" si="192"/>
        <v>Apr</v>
      </c>
      <c r="N2491" s="13">
        <v>41373.690266203703</v>
      </c>
      <c r="O2491" t="b">
        <v>0</v>
      </c>
      <c r="P2491">
        <v>75</v>
      </c>
      <c r="Q2491" t="b">
        <v>1</v>
      </c>
      <c r="R2491" t="s">
        <v>8279</v>
      </c>
      <c r="S2491" s="4">
        <f t="shared" si="190"/>
        <v>133.67142857142858</v>
      </c>
      <c r="U2491" t="str">
        <f t="shared" si="193"/>
        <v>music</v>
      </c>
      <c r="V2491" t="str">
        <f t="shared" si="194"/>
        <v>indie rock</v>
      </c>
    </row>
    <row r="2492" spans="1:22" ht="45" x14ac:dyDescent="0.25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v>41083.227731481478</v>
      </c>
      <c r="K2492">
        <v>1335245276</v>
      </c>
      <c r="L2492">
        <f t="shared" si="191"/>
        <v>2012</v>
      </c>
      <c r="M2492" t="str">
        <f t="shared" si="192"/>
        <v>Apr</v>
      </c>
      <c r="N2492" s="13">
        <v>41023.227731481478</v>
      </c>
      <c r="O2492" t="b">
        <v>0</v>
      </c>
      <c r="P2492">
        <v>16</v>
      </c>
      <c r="Q2492" t="b">
        <v>1</v>
      </c>
      <c r="R2492" t="s">
        <v>8279</v>
      </c>
      <c r="S2492" s="4">
        <f t="shared" si="190"/>
        <v>121.4</v>
      </c>
      <c r="U2492" t="str">
        <f t="shared" si="193"/>
        <v>music</v>
      </c>
      <c r="V2492" t="str">
        <f t="shared" si="194"/>
        <v>indie rock</v>
      </c>
    </row>
    <row r="2493" spans="1:22" ht="60" x14ac:dyDescent="0.25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v>40559.07708333333</v>
      </c>
      <c r="K2493">
        <v>1293739714</v>
      </c>
      <c r="L2493">
        <f t="shared" si="191"/>
        <v>2010</v>
      </c>
      <c r="M2493" t="str">
        <f t="shared" si="192"/>
        <v>Dec</v>
      </c>
      <c r="N2493" s="13">
        <v>40542.839282407411</v>
      </c>
      <c r="O2493" t="b">
        <v>0</v>
      </c>
      <c r="P2493">
        <v>10</v>
      </c>
      <c r="Q2493" t="b">
        <v>1</v>
      </c>
      <c r="R2493" t="s">
        <v>8279</v>
      </c>
      <c r="S2493" s="4">
        <f t="shared" si="190"/>
        <v>103.2</v>
      </c>
      <c r="U2493" t="str">
        <f t="shared" si="193"/>
        <v>music</v>
      </c>
      <c r="V2493" t="str">
        <f t="shared" si="194"/>
        <v>indie rock</v>
      </c>
    </row>
    <row r="2494" spans="1:22" ht="30" x14ac:dyDescent="0.25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v>41076.415972222225</v>
      </c>
      <c r="K2494">
        <v>1335397188</v>
      </c>
      <c r="L2494">
        <f t="shared" si="191"/>
        <v>2012</v>
      </c>
      <c r="M2494" t="str">
        <f t="shared" si="192"/>
        <v>Apr</v>
      </c>
      <c r="N2494" s="13">
        <v>41024.985972222225</v>
      </c>
      <c r="O2494" t="b">
        <v>0</v>
      </c>
      <c r="P2494">
        <v>27</v>
      </c>
      <c r="Q2494" t="b">
        <v>1</v>
      </c>
      <c r="R2494" t="s">
        <v>8279</v>
      </c>
      <c r="S2494" s="4">
        <f t="shared" si="190"/>
        <v>125</v>
      </c>
      <c r="U2494" t="str">
        <f t="shared" si="193"/>
        <v>music</v>
      </c>
      <c r="V2494" t="str">
        <f t="shared" si="194"/>
        <v>indie rock</v>
      </c>
    </row>
    <row r="2495" spans="1:22" ht="60" x14ac:dyDescent="0.25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v>41393.168287037035</v>
      </c>
      <c r="K2495">
        <v>1363320140</v>
      </c>
      <c r="L2495">
        <f t="shared" si="191"/>
        <v>2013</v>
      </c>
      <c r="M2495" t="str">
        <f t="shared" si="192"/>
        <v>Mar</v>
      </c>
      <c r="N2495" s="13">
        <v>41348.168287037035</v>
      </c>
      <c r="O2495" t="b">
        <v>0</v>
      </c>
      <c r="P2495">
        <v>259</v>
      </c>
      <c r="Q2495" t="b">
        <v>1</v>
      </c>
      <c r="R2495" t="s">
        <v>8279</v>
      </c>
      <c r="S2495" s="4">
        <f t="shared" si="190"/>
        <v>128.69999999999999</v>
      </c>
      <c r="U2495" t="str">
        <f t="shared" si="193"/>
        <v>music</v>
      </c>
      <c r="V2495" t="str">
        <f t="shared" si="194"/>
        <v>indie rock</v>
      </c>
    </row>
    <row r="2496" spans="1:22" ht="45" x14ac:dyDescent="0.25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v>41052.645185185182</v>
      </c>
      <c r="K2496">
        <v>1335194944</v>
      </c>
      <c r="L2496">
        <f t="shared" si="191"/>
        <v>2012</v>
      </c>
      <c r="M2496" t="str">
        <f t="shared" si="192"/>
        <v>Apr</v>
      </c>
      <c r="N2496" s="13">
        <v>41022.645185185182</v>
      </c>
      <c r="O2496" t="b">
        <v>0</v>
      </c>
      <c r="P2496">
        <v>39</v>
      </c>
      <c r="Q2496" t="b">
        <v>1</v>
      </c>
      <c r="R2496" t="s">
        <v>8279</v>
      </c>
      <c r="S2496" s="4">
        <f t="shared" si="190"/>
        <v>101.00533333333334</v>
      </c>
      <c r="U2496" t="str">
        <f t="shared" si="193"/>
        <v>music</v>
      </c>
      <c r="V2496" t="str">
        <f t="shared" si="194"/>
        <v>indie rock</v>
      </c>
    </row>
    <row r="2497" spans="1:22" ht="45" x14ac:dyDescent="0.25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v>41066.946469907409</v>
      </c>
      <c r="K2497">
        <v>1336430575</v>
      </c>
      <c r="L2497">
        <f t="shared" si="191"/>
        <v>2012</v>
      </c>
      <c r="M2497" t="str">
        <f t="shared" si="192"/>
        <v>May</v>
      </c>
      <c r="N2497" s="13">
        <v>41036.946469907409</v>
      </c>
      <c r="O2497" t="b">
        <v>0</v>
      </c>
      <c r="P2497">
        <v>42</v>
      </c>
      <c r="Q2497" t="b">
        <v>1</v>
      </c>
      <c r="R2497" t="s">
        <v>8279</v>
      </c>
      <c r="S2497" s="4">
        <f t="shared" si="190"/>
        <v>127.53666666666666</v>
      </c>
      <c r="U2497" t="str">
        <f t="shared" si="193"/>
        <v>music</v>
      </c>
      <c r="V2497" t="str">
        <f t="shared" si="194"/>
        <v>indie rock</v>
      </c>
    </row>
    <row r="2498" spans="1:22" ht="30" x14ac:dyDescent="0.25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v>41362.954768518517</v>
      </c>
      <c r="K2498">
        <v>1361577292</v>
      </c>
      <c r="L2498">
        <f t="shared" si="191"/>
        <v>2013</v>
      </c>
      <c r="M2498" t="str">
        <f t="shared" si="192"/>
        <v>Feb</v>
      </c>
      <c r="N2498" s="13">
        <v>41327.996435185189</v>
      </c>
      <c r="O2498" t="b">
        <v>0</v>
      </c>
      <c r="P2498">
        <v>10</v>
      </c>
      <c r="Q2498" t="b">
        <v>1</v>
      </c>
      <c r="R2498" t="s">
        <v>8279</v>
      </c>
      <c r="S2498" s="4">
        <f t="shared" ref="S2498:S2561" si="195">E2498*100/D2498</f>
        <v>100</v>
      </c>
      <c r="U2498" t="str">
        <f t="shared" si="193"/>
        <v>music</v>
      </c>
      <c r="V2498" t="str">
        <f t="shared" si="194"/>
        <v>indie rock</v>
      </c>
    </row>
    <row r="2499" spans="1:22" ht="45" x14ac:dyDescent="0.25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v>40760.878912037035</v>
      </c>
      <c r="K2499">
        <v>1309986338</v>
      </c>
      <c r="L2499">
        <f t="shared" ref="L2499:L2562" si="196">YEAR(N2499)</f>
        <v>2011</v>
      </c>
      <c r="M2499" t="str">
        <f t="shared" ref="M2499:M2562" si="197">TEXT(N2499, "MMM")</f>
        <v>Jul</v>
      </c>
      <c r="N2499" s="13">
        <v>40730.878912037035</v>
      </c>
      <c r="O2499" t="b">
        <v>0</v>
      </c>
      <c r="P2499">
        <v>56</v>
      </c>
      <c r="Q2499" t="b">
        <v>1</v>
      </c>
      <c r="R2499" t="s">
        <v>8279</v>
      </c>
      <c r="S2499" s="4">
        <f t="shared" si="195"/>
        <v>112.77149999999999</v>
      </c>
      <c r="U2499" t="str">
        <f t="shared" ref="U2499:U2562" si="198">LEFT(R2499, SEARCH("/",R2499,1)-1)</f>
        <v>music</v>
      </c>
      <c r="V2499" t="str">
        <f t="shared" ref="V2499:V2562" si="199">RIGHT(R2499,LEN(R2499)-SEARCH("/",R2499,SEARCH("/",R2499,1)))</f>
        <v>indie rock</v>
      </c>
    </row>
    <row r="2500" spans="1:22" ht="45" x14ac:dyDescent="0.25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v>42031.967442129629</v>
      </c>
      <c r="K2500">
        <v>1421190787</v>
      </c>
      <c r="L2500">
        <f t="shared" si="196"/>
        <v>2015</v>
      </c>
      <c r="M2500" t="str">
        <f t="shared" si="197"/>
        <v>Jan</v>
      </c>
      <c r="N2500" s="13">
        <v>42017.967442129629</v>
      </c>
      <c r="O2500" t="b">
        <v>0</v>
      </c>
      <c r="P2500">
        <v>20</v>
      </c>
      <c r="Q2500" t="b">
        <v>1</v>
      </c>
      <c r="R2500" t="s">
        <v>8279</v>
      </c>
      <c r="S2500" s="4">
        <f t="shared" si="195"/>
        <v>105.6</v>
      </c>
      <c r="U2500" t="str">
        <f t="shared" si="198"/>
        <v>music</v>
      </c>
      <c r="V2500" t="str">
        <f t="shared" si="199"/>
        <v>indie rock</v>
      </c>
    </row>
    <row r="2501" spans="1:22" ht="60" x14ac:dyDescent="0.25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v>41274.75</v>
      </c>
      <c r="K2501">
        <v>1352820837</v>
      </c>
      <c r="L2501">
        <f t="shared" si="196"/>
        <v>2012</v>
      </c>
      <c r="M2501" t="str">
        <f t="shared" si="197"/>
        <v>Nov</v>
      </c>
      <c r="N2501" s="13">
        <v>41226.648576388885</v>
      </c>
      <c r="O2501" t="b">
        <v>0</v>
      </c>
      <c r="P2501">
        <v>170</v>
      </c>
      <c r="Q2501" t="b">
        <v>1</v>
      </c>
      <c r="R2501" t="s">
        <v>8279</v>
      </c>
      <c r="S2501" s="4">
        <f t="shared" si="195"/>
        <v>202.625</v>
      </c>
      <c r="U2501" t="str">
        <f t="shared" si="198"/>
        <v>music</v>
      </c>
      <c r="V2501" t="str">
        <f t="shared" si="199"/>
        <v>indie rock</v>
      </c>
    </row>
    <row r="2502" spans="1:22" ht="45" x14ac:dyDescent="0.25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v>41083.772858796299</v>
      </c>
      <c r="K2502">
        <v>1337884375</v>
      </c>
      <c r="L2502">
        <f t="shared" si="196"/>
        <v>2012</v>
      </c>
      <c r="M2502" t="str">
        <f t="shared" si="197"/>
        <v>May</v>
      </c>
      <c r="N2502" s="13">
        <v>41053.772858796299</v>
      </c>
      <c r="O2502" t="b">
        <v>0</v>
      </c>
      <c r="P2502">
        <v>29</v>
      </c>
      <c r="Q2502" t="b">
        <v>1</v>
      </c>
      <c r="R2502" t="s">
        <v>8279</v>
      </c>
      <c r="S2502" s="4">
        <f t="shared" si="195"/>
        <v>113.33333333333333</v>
      </c>
      <c r="U2502" t="str">
        <f t="shared" si="198"/>
        <v>music</v>
      </c>
      <c r="V2502" t="str">
        <f t="shared" si="199"/>
        <v>indie rock</v>
      </c>
    </row>
    <row r="2503" spans="1:22" ht="60" x14ac:dyDescent="0.25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v>42274.776666666665</v>
      </c>
      <c r="K2503">
        <v>1440787104</v>
      </c>
      <c r="L2503">
        <f t="shared" si="196"/>
        <v>2015</v>
      </c>
      <c r="M2503" t="str">
        <f t="shared" si="197"/>
        <v>Aug</v>
      </c>
      <c r="N2503" s="13">
        <v>42244.776666666665</v>
      </c>
      <c r="O2503" t="b">
        <v>0</v>
      </c>
      <c r="P2503">
        <v>7</v>
      </c>
      <c r="Q2503" t="b">
        <v>0</v>
      </c>
      <c r="R2503" t="s">
        <v>8299</v>
      </c>
      <c r="S2503" s="4">
        <f t="shared" si="195"/>
        <v>2.5545454545454547</v>
      </c>
      <c r="U2503" t="str">
        <f t="shared" si="198"/>
        <v>food</v>
      </c>
      <c r="V2503" t="str">
        <f t="shared" si="199"/>
        <v>restaurants</v>
      </c>
    </row>
    <row r="2504" spans="1:22" ht="60" x14ac:dyDescent="0.25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v>41903.825439814813</v>
      </c>
      <c r="K2504">
        <v>1407440918</v>
      </c>
      <c r="L2504">
        <f t="shared" si="196"/>
        <v>2014</v>
      </c>
      <c r="M2504" t="str">
        <f t="shared" si="197"/>
        <v>Aug</v>
      </c>
      <c r="N2504" s="13">
        <v>41858.825439814813</v>
      </c>
      <c r="O2504" t="b">
        <v>0</v>
      </c>
      <c r="P2504">
        <v>5</v>
      </c>
      <c r="Q2504" t="b">
        <v>0</v>
      </c>
      <c r="R2504" t="s">
        <v>8299</v>
      </c>
      <c r="S2504" s="4">
        <f t="shared" si="195"/>
        <v>7.8181818181818186E-2</v>
      </c>
      <c r="U2504" t="str">
        <f t="shared" si="198"/>
        <v>food</v>
      </c>
      <c r="V2504" t="str">
        <f t="shared" si="199"/>
        <v>restaurants</v>
      </c>
    </row>
    <row r="2505" spans="1:22" ht="60" x14ac:dyDescent="0.25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v>42528.879166666666</v>
      </c>
      <c r="K2505">
        <v>1462743308</v>
      </c>
      <c r="L2505">
        <f t="shared" si="196"/>
        <v>2016</v>
      </c>
      <c r="M2505" t="str">
        <f t="shared" si="197"/>
        <v>May</v>
      </c>
      <c r="N2505" s="13">
        <v>42498.899398148147</v>
      </c>
      <c r="O2505" t="b">
        <v>0</v>
      </c>
      <c r="P2505">
        <v>0</v>
      </c>
      <c r="Q2505" t="b">
        <v>0</v>
      </c>
      <c r="R2505" t="s">
        <v>8299</v>
      </c>
      <c r="S2505" s="4">
        <f t="shared" si="195"/>
        <v>0</v>
      </c>
      <c r="U2505" t="str">
        <f t="shared" si="198"/>
        <v>food</v>
      </c>
      <c r="V2505" t="str">
        <f t="shared" si="199"/>
        <v>restaurants</v>
      </c>
    </row>
    <row r="2506" spans="1:22" ht="45" x14ac:dyDescent="0.25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v>41958.057106481487</v>
      </c>
      <c r="K2506">
        <v>1413418934</v>
      </c>
      <c r="L2506">
        <f t="shared" si="196"/>
        <v>2014</v>
      </c>
      <c r="M2506" t="str">
        <f t="shared" si="197"/>
        <v>Oct</v>
      </c>
      <c r="N2506" s="13">
        <v>41928.015439814815</v>
      </c>
      <c r="O2506" t="b">
        <v>0</v>
      </c>
      <c r="P2506">
        <v>0</v>
      </c>
      <c r="Q2506" t="b">
        <v>0</v>
      </c>
      <c r="R2506" t="s">
        <v>8299</v>
      </c>
      <c r="S2506" s="4">
        <f t="shared" si="195"/>
        <v>0</v>
      </c>
      <c r="U2506" t="str">
        <f t="shared" si="198"/>
        <v>food</v>
      </c>
      <c r="V2506" t="str">
        <f t="shared" si="199"/>
        <v>restaurants</v>
      </c>
    </row>
    <row r="2507" spans="1:22" ht="60" x14ac:dyDescent="0.25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v>42077.014074074075</v>
      </c>
      <c r="K2507">
        <v>1423704016</v>
      </c>
      <c r="L2507">
        <f t="shared" si="196"/>
        <v>2015</v>
      </c>
      <c r="M2507" t="str">
        <f t="shared" si="197"/>
        <v>Feb</v>
      </c>
      <c r="N2507" s="13">
        <v>42047.05574074074</v>
      </c>
      <c r="O2507" t="b">
        <v>0</v>
      </c>
      <c r="P2507">
        <v>0</v>
      </c>
      <c r="Q2507" t="b">
        <v>0</v>
      </c>
      <c r="R2507" t="s">
        <v>8299</v>
      </c>
      <c r="S2507" s="4">
        <f t="shared" si="195"/>
        <v>0</v>
      </c>
      <c r="U2507" t="str">
        <f t="shared" si="198"/>
        <v>food</v>
      </c>
      <c r="V2507" t="str">
        <f t="shared" si="199"/>
        <v>restaurants</v>
      </c>
    </row>
    <row r="2508" spans="1:22" ht="60" x14ac:dyDescent="0.25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v>42280.875</v>
      </c>
      <c r="K2508">
        <v>1441955269</v>
      </c>
      <c r="L2508">
        <f t="shared" si="196"/>
        <v>2015</v>
      </c>
      <c r="M2508" t="str">
        <f t="shared" si="197"/>
        <v>Sep</v>
      </c>
      <c r="N2508" s="13">
        <v>42258.297094907408</v>
      </c>
      <c r="O2508" t="b">
        <v>0</v>
      </c>
      <c r="P2508">
        <v>2</v>
      </c>
      <c r="Q2508" t="b">
        <v>0</v>
      </c>
      <c r="R2508" t="s">
        <v>8299</v>
      </c>
      <c r="S2508" s="4">
        <f t="shared" si="195"/>
        <v>0.6</v>
      </c>
      <c r="U2508" t="str">
        <f t="shared" si="198"/>
        <v>food</v>
      </c>
      <c r="V2508" t="str">
        <f t="shared" si="199"/>
        <v>restaurants</v>
      </c>
    </row>
    <row r="2509" spans="1:22" x14ac:dyDescent="0.25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v>42135.072962962964</v>
      </c>
      <c r="K2509">
        <v>1428716704</v>
      </c>
      <c r="L2509">
        <f t="shared" si="196"/>
        <v>2015</v>
      </c>
      <c r="M2509" t="str">
        <f t="shared" si="197"/>
        <v>Apr</v>
      </c>
      <c r="N2509" s="13">
        <v>42105.072962962964</v>
      </c>
      <c r="O2509" t="b">
        <v>0</v>
      </c>
      <c r="P2509">
        <v>0</v>
      </c>
      <c r="Q2509" t="b">
        <v>0</v>
      </c>
      <c r="R2509" t="s">
        <v>8299</v>
      </c>
      <c r="S2509" s="4">
        <f t="shared" si="195"/>
        <v>0</v>
      </c>
      <c r="U2509" t="str">
        <f t="shared" si="198"/>
        <v>food</v>
      </c>
      <c r="V2509" t="str">
        <f t="shared" si="199"/>
        <v>restaurants</v>
      </c>
    </row>
    <row r="2510" spans="1:22" ht="60" x14ac:dyDescent="0.25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v>41865.951782407406</v>
      </c>
      <c r="K2510">
        <v>1405464634</v>
      </c>
      <c r="L2510">
        <f t="shared" si="196"/>
        <v>2014</v>
      </c>
      <c r="M2510" t="str">
        <f t="shared" si="197"/>
        <v>Jul</v>
      </c>
      <c r="N2510" s="13">
        <v>41835.951782407406</v>
      </c>
      <c r="O2510" t="b">
        <v>0</v>
      </c>
      <c r="P2510">
        <v>0</v>
      </c>
      <c r="Q2510" t="b">
        <v>0</v>
      </c>
      <c r="R2510" t="s">
        <v>8299</v>
      </c>
      <c r="S2510" s="4">
        <f t="shared" si="195"/>
        <v>0</v>
      </c>
      <c r="U2510" t="str">
        <f t="shared" si="198"/>
        <v>food</v>
      </c>
      <c r="V2510" t="str">
        <f t="shared" si="199"/>
        <v>restaurants</v>
      </c>
    </row>
    <row r="2511" spans="1:22" ht="60" x14ac:dyDescent="0.25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v>42114.767928240741</v>
      </c>
      <c r="K2511">
        <v>1424719549</v>
      </c>
      <c r="L2511">
        <f t="shared" si="196"/>
        <v>2015</v>
      </c>
      <c r="M2511" t="str">
        <f t="shared" si="197"/>
        <v>Feb</v>
      </c>
      <c r="N2511" s="13">
        <v>42058.809594907405</v>
      </c>
      <c r="O2511" t="b">
        <v>0</v>
      </c>
      <c r="P2511">
        <v>28</v>
      </c>
      <c r="Q2511" t="b">
        <v>0</v>
      </c>
      <c r="R2511" t="s">
        <v>8299</v>
      </c>
      <c r="S2511" s="4">
        <f t="shared" si="195"/>
        <v>1.0526315789473684</v>
      </c>
      <c r="U2511" t="str">
        <f t="shared" si="198"/>
        <v>food</v>
      </c>
      <c r="V2511" t="str">
        <f t="shared" si="199"/>
        <v>restaurants</v>
      </c>
    </row>
    <row r="2512" spans="1:22" ht="60" x14ac:dyDescent="0.25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v>42138.997361111105</v>
      </c>
      <c r="K2512">
        <v>1426463772</v>
      </c>
      <c r="L2512">
        <f t="shared" si="196"/>
        <v>2015</v>
      </c>
      <c r="M2512" t="str">
        <f t="shared" si="197"/>
        <v>Mar</v>
      </c>
      <c r="N2512" s="13">
        <v>42078.997361111105</v>
      </c>
      <c r="O2512" t="b">
        <v>0</v>
      </c>
      <c r="P2512">
        <v>2</v>
      </c>
      <c r="Q2512" t="b">
        <v>0</v>
      </c>
      <c r="R2512" t="s">
        <v>8299</v>
      </c>
      <c r="S2512" s="4">
        <f t="shared" si="195"/>
        <v>0.15</v>
      </c>
      <c r="U2512" t="str">
        <f t="shared" si="198"/>
        <v>food</v>
      </c>
      <c r="V2512" t="str">
        <f t="shared" si="199"/>
        <v>restaurants</v>
      </c>
    </row>
    <row r="2513" spans="1:22" ht="45" x14ac:dyDescent="0.25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v>42401.446909722217</v>
      </c>
      <c r="K2513">
        <v>1451731413</v>
      </c>
      <c r="L2513">
        <f t="shared" si="196"/>
        <v>2016</v>
      </c>
      <c r="M2513" t="str">
        <f t="shared" si="197"/>
        <v>Jan</v>
      </c>
      <c r="N2513" s="13">
        <v>42371.446909722217</v>
      </c>
      <c r="O2513" t="b">
        <v>0</v>
      </c>
      <c r="P2513">
        <v>0</v>
      </c>
      <c r="Q2513" t="b">
        <v>0</v>
      </c>
      <c r="R2513" t="s">
        <v>8299</v>
      </c>
      <c r="S2513" s="4">
        <f t="shared" si="195"/>
        <v>0</v>
      </c>
      <c r="U2513" t="str">
        <f t="shared" si="198"/>
        <v>food</v>
      </c>
      <c r="V2513" t="str">
        <f t="shared" si="199"/>
        <v>restaurants</v>
      </c>
    </row>
    <row r="2514" spans="1:22" ht="45" x14ac:dyDescent="0.25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v>41986.876863425925</v>
      </c>
      <c r="K2514">
        <v>1417208561</v>
      </c>
      <c r="L2514">
        <f t="shared" si="196"/>
        <v>2014</v>
      </c>
      <c r="M2514" t="str">
        <f t="shared" si="197"/>
        <v>Nov</v>
      </c>
      <c r="N2514" s="13">
        <v>41971.876863425925</v>
      </c>
      <c r="O2514" t="b">
        <v>0</v>
      </c>
      <c r="P2514">
        <v>0</v>
      </c>
      <c r="Q2514" t="b">
        <v>0</v>
      </c>
      <c r="R2514" t="s">
        <v>8299</v>
      </c>
      <c r="S2514" s="4">
        <f t="shared" si="195"/>
        <v>0</v>
      </c>
      <c r="U2514" t="str">
        <f t="shared" si="198"/>
        <v>food</v>
      </c>
      <c r="V2514" t="str">
        <f t="shared" si="199"/>
        <v>restaurants</v>
      </c>
    </row>
    <row r="2515" spans="1:22" ht="60" x14ac:dyDescent="0.25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v>42792.00681712963</v>
      </c>
      <c r="K2515">
        <v>1482883789</v>
      </c>
      <c r="L2515">
        <f t="shared" si="196"/>
        <v>2016</v>
      </c>
      <c r="M2515" t="str">
        <f t="shared" si="197"/>
        <v>Dec</v>
      </c>
      <c r="N2515" s="13">
        <v>42732.00681712963</v>
      </c>
      <c r="O2515" t="b">
        <v>0</v>
      </c>
      <c r="P2515">
        <v>0</v>
      </c>
      <c r="Q2515" t="b">
        <v>0</v>
      </c>
      <c r="R2515" t="s">
        <v>8299</v>
      </c>
      <c r="S2515" s="4">
        <f t="shared" si="195"/>
        <v>0</v>
      </c>
      <c r="U2515" t="str">
        <f t="shared" si="198"/>
        <v>food</v>
      </c>
      <c r="V2515" t="str">
        <f t="shared" si="199"/>
        <v>restaurants</v>
      </c>
    </row>
    <row r="2516" spans="1:22" ht="60" x14ac:dyDescent="0.25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v>41871.389780092592</v>
      </c>
      <c r="K2516">
        <v>1407057677</v>
      </c>
      <c r="L2516">
        <f t="shared" si="196"/>
        <v>2014</v>
      </c>
      <c r="M2516" t="str">
        <f t="shared" si="197"/>
        <v>Aug</v>
      </c>
      <c r="N2516" s="13">
        <v>41854.389780092592</v>
      </c>
      <c r="O2516" t="b">
        <v>0</v>
      </c>
      <c r="P2516">
        <v>4</v>
      </c>
      <c r="Q2516" t="b">
        <v>0</v>
      </c>
      <c r="R2516" t="s">
        <v>8299</v>
      </c>
      <c r="S2516" s="4">
        <f t="shared" si="195"/>
        <v>1.75</v>
      </c>
      <c r="U2516" t="str">
        <f t="shared" si="198"/>
        <v>food</v>
      </c>
      <c r="V2516" t="str">
        <f t="shared" si="199"/>
        <v>restaurants</v>
      </c>
    </row>
    <row r="2517" spans="1:22" ht="60" x14ac:dyDescent="0.25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v>42057.839733796296</v>
      </c>
      <c r="K2517">
        <v>1422043753</v>
      </c>
      <c r="L2517">
        <f t="shared" si="196"/>
        <v>2015</v>
      </c>
      <c r="M2517" t="str">
        <f t="shared" si="197"/>
        <v>Jan</v>
      </c>
      <c r="N2517" s="13">
        <v>42027.839733796296</v>
      </c>
      <c r="O2517" t="b">
        <v>0</v>
      </c>
      <c r="P2517">
        <v>12</v>
      </c>
      <c r="Q2517" t="b">
        <v>0</v>
      </c>
      <c r="R2517" t="s">
        <v>8299</v>
      </c>
      <c r="S2517" s="4">
        <f t="shared" si="195"/>
        <v>18.600000000000001</v>
      </c>
      <c r="U2517" t="str">
        <f t="shared" si="198"/>
        <v>food</v>
      </c>
      <c r="V2517" t="str">
        <f t="shared" si="199"/>
        <v>restaurants</v>
      </c>
    </row>
    <row r="2518" spans="1:22" ht="60" x14ac:dyDescent="0.25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v>41972.6950462963</v>
      </c>
      <c r="K2518">
        <v>1414683652</v>
      </c>
      <c r="L2518">
        <f t="shared" si="196"/>
        <v>2014</v>
      </c>
      <c r="M2518" t="str">
        <f t="shared" si="197"/>
        <v>Oct</v>
      </c>
      <c r="N2518" s="13">
        <v>41942.653379629628</v>
      </c>
      <c r="O2518" t="b">
        <v>0</v>
      </c>
      <c r="P2518">
        <v>0</v>
      </c>
      <c r="Q2518" t="b">
        <v>0</v>
      </c>
      <c r="R2518" t="s">
        <v>8299</v>
      </c>
      <c r="S2518" s="4">
        <f t="shared" si="195"/>
        <v>0</v>
      </c>
      <c r="U2518" t="str">
        <f t="shared" si="198"/>
        <v>food</v>
      </c>
      <c r="V2518" t="str">
        <f t="shared" si="199"/>
        <v>restaurants</v>
      </c>
    </row>
    <row r="2519" spans="1:22" ht="60" x14ac:dyDescent="0.25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v>42082.760763888888</v>
      </c>
      <c r="K2519">
        <v>1424200530</v>
      </c>
      <c r="L2519">
        <f t="shared" si="196"/>
        <v>2015</v>
      </c>
      <c r="M2519" t="str">
        <f t="shared" si="197"/>
        <v>Feb</v>
      </c>
      <c r="N2519" s="13">
        <v>42052.802430555559</v>
      </c>
      <c r="O2519" t="b">
        <v>0</v>
      </c>
      <c r="P2519">
        <v>33</v>
      </c>
      <c r="Q2519" t="b">
        <v>0</v>
      </c>
      <c r="R2519" t="s">
        <v>8299</v>
      </c>
      <c r="S2519" s="4">
        <f t="shared" si="195"/>
        <v>9.8166666666666664</v>
      </c>
      <c r="U2519" t="str">
        <f t="shared" si="198"/>
        <v>food</v>
      </c>
      <c r="V2519" t="str">
        <f t="shared" si="199"/>
        <v>restaurants</v>
      </c>
    </row>
    <row r="2520" spans="1:22" ht="45" x14ac:dyDescent="0.25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v>41956.722546296296</v>
      </c>
      <c r="K2520">
        <v>1413303628</v>
      </c>
      <c r="L2520">
        <f t="shared" si="196"/>
        <v>2014</v>
      </c>
      <c r="M2520" t="str">
        <f t="shared" si="197"/>
        <v>Oct</v>
      </c>
      <c r="N2520" s="13">
        <v>41926.680879629632</v>
      </c>
      <c r="O2520" t="b">
        <v>0</v>
      </c>
      <c r="P2520">
        <v>0</v>
      </c>
      <c r="Q2520" t="b">
        <v>0</v>
      </c>
      <c r="R2520" t="s">
        <v>8299</v>
      </c>
      <c r="S2520" s="4">
        <f t="shared" si="195"/>
        <v>0</v>
      </c>
      <c r="U2520" t="str">
        <f t="shared" si="198"/>
        <v>food</v>
      </c>
      <c r="V2520" t="str">
        <f t="shared" si="199"/>
        <v>restaurants</v>
      </c>
    </row>
    <row r="2521" spans="1:22" ht="45" x14ac:dyDescent="0.25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v>41839.155138888891</v>
      </c>
      <c r="K2521">
        <v>1403149404</v>
      </c>
      <c r="L2521">
        <f t="shared" si="196"/>
        <v>2014</v>
      </c>
      <c r="M2521" t="str">
        <f t="shared" si="197"/>
        <v>Jun</v>
      </c>
      <c r="N2521" s="13">
        <v>41809.155138888891</v>
      </c>
      <c r="O2521" t="b">
        <v>0</v>
      </c>
      <c r="P2521">
        <v>4</v>
      </c>
      <c r="Q2521" t="b">
        <v>0</v>
      </c>
      <c r="R2521" t="s">
        <v>8299</v>
      </c>
      <c r="S2521" s="4">
        <f t="shared" si="195"/>
        <v>4.3333333333333335E-2</v>
      </c>
      <c r="U2521" t="str">
        <f t="shared" si="198"/>
        <v>food</v>
      </c>
      <c r="V2521" t="str">
        <f t="shared" si="199"/>
        <v>restaurants</v>
      </c>
    </row>
    <row r="2522" spans="1:22" ht="60" x14ac:dyDescent="0.25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v>42658.806249999994</v>
      </c>
      <c r="K2522">
        <v>1472567085</v>
      </c>
      <c r="L2522">
        <f t="shared" si="196"/>
        <v>2016</v>
      </c>
      <c r="M2522" t="str">
        <f t="shared" si="197"/>
        <v>Aug</v>
      </c>
      <c r="N2522" s="13">
        <v>42612.600520833337</v>
      </c>
      <c r="O2522" t="b">
        <v>0</v>
      </c>
      <c r="P2522">
        <v>0</v>
      </c>
      <c r="Q2522" t="b">
        <v>0</v>
      </c>
      <c r="R2522" t="s">
        <v>8299</v>
      </c>
      <c r="S2522" s="4">
        <f t="shared" si="195"/>
        <v>0</v>
      </c>
      <c r="U2522" t="str">
        <f t="shared" si="198"/>
        <v>food</v>
      </c>
      <c r="V2522" t="str">
        <f t="shared" si="199"/>
        <v>restaurants</v>
      </c>
    </row>
    <row r="2523" spans="1:22" ht="60" x14ac:dyDescent="0.25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v>42290.967835648145</v>
      </c>
      <c r="K2523">
        <v>1442963621</v>
      </c>
      <c r="L2523">
        <f t="shared" si="196"/>
        <v>2015</v>
      </c>
      <c r="M2523" t="str">
        <f t="shared" si="197"/>
        <v>Sep</v>
      </c>
      <c r="N2523" s="13">
        <v>42269.967835648145</v>
      </c>
      <c r="O2523" t="b">
        <v>0</v>
      </c>
      <c r="P2523">
        <v>132</v>
      </c>
      <c r="Q2523" t="b">
        <v>1</v>
      </c>
      <c r="R2523" t="s">
        <v>8300</v>
      </c>
      <c r="S2523" s="4">
        <f t="shared" si="195"/>
        <v>109.48792</v>
      </c>
      <c r="U2523" t="str">
        <f t="shared" si="198"/>
        <v>music</v>
      </c>
      <c r="V2523" t="str">
        <f t="shared" si="199"/>
        <v>classical music</v>
      </c>
    </row>
    <row r="2524" spans="1:22" ht="60" x14ac:dyDescent="0.25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v>42482.619444444441</v>
      </c>
      <c r="K2524">
        <v>1459431960</v>
      </c>
      <c r="L2524">
        <f t="shared" si="196"/>
        <v>2016</v>
      </c>
      <c r="M2524" t="str">
        <f t="shared" si="197"/>
        <v>Mar</v>
      </c>
      <c r="N2524" s="13">
        <v>42460.573611111111</v>
      </c>
      <c r="O2524" t="b">
        <v>0</v>
      </c>
      <c r="P2524">
        <v>27</v>
      </c>
      <c r="Q2524" t="b">
        <v>1</v>
      </c>
      <c r="R2524" t="s">
        <v>8300</v>
      </c>
      <c r="S2524" s="4">
        <f t="shared" si="195"/>
        <v>100</v>
      </c>
      <c r="U2524" t="str">
        <f t="shared" si="198"/>
        <v>music</v>
      </c>
      <c r="V2524" t="str">
        <f t="shared" si="199"/>
        <v>classical music</v>
      </c>
    </row>
    <row r="2525" spans="1:22" ht="45" x14ac:dyDescent="0.25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v>41961.017268518524</v>
      </c>
      <c r="K2525">
        <v>1413674692</v>
      </c>
      <c r="L2525">
        <f t="shared" si="196"/>
        <v>2014</v>
      </c>
      <c r="M2525" t="str">
        <f t="shared" si="197"/>
        <v>Oct</v>
      </c>
      <c r="N2525" s="13">
        <v>41930.975601851853</v>
      </c>
      <c r="O2525" t="b">
        <v>0</v>
      </c>
      <c r="P2525">
        <v>26</v>
      </c>
      <c r="Q2525" t="b">
        <v>1</v>
      </c>
      <c r="R2525" t="s">
        <v>8300</v>
      </c>
      <c r="S2525" s="4">
        <f t="shared" si="195"/>
        <v>156.44444444444446</v>
      </c>
      <c r="U2525" t="str">
        <f t="shared" si="198"/>
        <v>music</v>
      </c>
      <c r="V2525" t="str">
        <f t="shared" si="199"/>
        <v>classical music</v>
      </c>
    </row>
    <row r="2526" spans="1:22" ht="45" x14ac:dyDescent="0.25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v>41994.1875</v>
      </c>
      <c r="K2526">
        <v>1416338557</v>
      </c>
      <c r="L2526">
        <f t="shared" si="196"/>
        <v>2014</v>
      </c>
      <c r="M2526" t="str">
        <f t="shared" si="197"/>
        <v>Nov</v>
      </c>
      <c r="N2526" s="13">
        <v>41961.807372685187</v>
      </c>
      <c r="O2526" t="b">
        <v>0</v>
      </c>
      <c r="P2526">
        <v>43</v>
      </c>
      <c r="Q2526" t="b">
        <v>1</v>
      </c>
      <c r="R2526" t="s">
        <v>8300</v>
      </c>
      <c r="S2526" s="4">
        <f t="shared" si="195"/>
        <v>101.6</v>
      </c>
      <c r="U2526" t="str">
        <f t="shared" si="198"/>
        <v>music</v>
      </c>
      <c r="V2526" t="str">
        <f t="shared" si="199"/>
        <v>classical music</v>
      </c>
    </row>
    <row r="2527" spans="1:22" ht="45" x14ac:dyDescent="0.25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v>41088.844571759262</v>
      </c>
      <c r="K2527">
        <v>1338322571</v>
      </c>
      <c r="L2527">
        <f t="shared" si="196"/>
        <v>2012</v>
      </c>
      <c r="M2527" t="str">
        <f t="shared" si="197"/>
        <v>May</v>
      </c>
      <c r="N2527" s="13">
        <v>41058.844571759262</v>
      </c>
      <c r="O2527" t="b">
        <v>0</v>
      </c>
      <c r="P2527">
        <v>80</v>
      </c>
      <c r="Q2527" t="b">
        <v>1</v>
      </c>
      <c r="R2527" t="s">
        <v>8300</v>
      </c>
      <c r="S2527" s="4">
        <f t="shared" si="195"/>
        <v>100.325</v>
      </c>
      <c r="U2527" t="str">
        <f t="shared" si="198"/>
        <v>music</v>
      </c>
      <c r="V2527" t="str">
        <f t="shared" si="199"/>
        <v>classical music</v>
      </c>
    </row>
    <row r="2528" spans="1:22" ht="45" x14ac:dyDescent="0.25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v>41981.207638888889</v>
      </c>
      <c r="K2528">
        <v>1415585474</v>
      </c>
      <c r="L2528">
        <f t="shared" si="196"/>
        <v>2014</v>
      </c>
      <c r="M2528" t="str">
        <f t="shared" si="197"/>
        <v>Nov</v>
      </c>
      <c r="N2528" s="13">
        <v>41953.091134259259</v>
      </c>
      <c r="O2528" t="b">
        <v>0</v>
      </c>
      <c r="P2528">
        <v>33</v>
      </c>
      <c r="Q2528" t="b">
        <v>1</v>
      </c>
      <c r="R2528" t="s">
        <v>8300</v>
      </c>
      <c r="S2528" s="4">
        <f t="shared" si="195"/>
        <v>112.95</v>
      </c>
      <c r="U2528" t="str">
        <f t="shared" si="198"/>
        <v>music</v>
      </c>
      <c r="V2528" t="str">
        <f t="shared" si="199"/>
        <v>classical music</v>
      </c>
    </row>
    <row r="2529" spans="1:22" ht="45" x14ac:dyDescent="0.25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v>41565.165972222225</v>
      </c>
      <c r="K2529">
        <v>1380477691</v>
      </c>
      <c r="L2529">
        <f t="shared" si="196"/>
        <v>2013</v>
      </c>
      <c r="M2529" t="str">
        <f t="shared" si="197"/>
        <v>Sep</v>
      </c>
      <c r="N2529" s="13">
        <v>41546.75105324074</v>
      </c>
      <c r="O2529" t="b">
        <v>0</v>
      </c>
      <c r="P2529">
        <v>71</v>
      </c>
      <c r="Q2529" t="b">
        <v>1</v>
      </c>
      <c r="R2529" t="s">
        <v>8300</v>
      </c>
      <c r="S2529" s="4">
        <f t="shared" si="195"/>
        <v>102.125</v>
      </c>
      <c r="U2529" t="str">
        <f t="shared" si="198"/>
        <v>music</v>
      </c>
      <c r="V2529" t="str">
        <f t="shared" si="199"/>
        <v>classical music</v>
      </c>
    </row>
    <row r="2530" spans="1:22" ht="60" x14ac:dyDescent="0.25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v>42236.458333333328</v>
      </c>
      <c r="K2530">
        <v>1438459303</v>
      </c>
      <c r="L2530">
        <f t="shared" si="196"/>
        <v>2015</v>
      </c>
      <c r="M2530" t="str">
        <f t="shared" si="197"/>
        <v>Aug</v>
      </c>
      <c r="N2530" s="13">
        <v>42217.834525462968</v>
      </c>
      <c r="O2530" t="b">
        <v>0</v>
      </c>
      <c r="P2530">
        <v>81</v>
      </c>
      <c r="Q2530" t="b">
        <v>1</v>
      </c>
      <c r="R2530" t="s">
        <v>8300</v>
      </c>
      <c r="S2530" s="4">
        <f t="shared" si="195"/>
        <v>107.24975000000001</v>
      </c>
      <c r="U2530" t="str">
        <f t="shared" si="198"/>
        <v>music</v>
      </c>
      <c r="V2530" t="str">
        <f t="shared" si="199"/>
        <v>classical music</v>
      </c>
    </row>
    <row r="2531" spans="1:22" ht="30" x14ac:dyDescent="0.25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v>40993.0390625</v>
      </c>
      <c r="K2531">
        <v>1328752575</v>
      </c>
      <c r="L2531">
        <f t="shared" si="196"/>
        <v>2012</v>
      </c>
      <c r="M2531" t="str">
        <f t="shared" si="197"/>
        <v>Feb</v>
      </c>
      <c r="N2531" s="13">
        <v>40948.080729166664</v>
      </c>
      <c r="O2531" t="b">
        <v>0</v>
      </c>
      <c r="P2531">
        <v>76</v>
      </c>
      <c r="Q2531" t="b">
        <v>1</v>
      </c>
      <c r="R2531" t="s">
        <v>8300</v>
      </c>
      <c r="S2531" s="4">
        <f t="shared" si="195"/>
        <v>104.28333333333333</v>
      </c>
      <c r="U2531" t="str">
        <f t="shared" si="198"/>
        <v>music</v>
      </c>
      <c r="V2531" t="str">
        <f t="shared" si="199"/>
        <v>classical music</v>
      </c>
    </row>
    <row r="2532" spans="1:22" ht="45" x14ac:dyDescent="0.25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v>42114.201388888891</v>
      </c>
      <c r="K2532">
        <v>1426711505</v>
      </c>
      <c r="L2532">
        <f t="shared" si="196"/>
        <v>2015</v>
      </c>
      <c r="M2532" t="str">
        <f t="shared" si="197"/>
        <v>Mar</v>
      </c>
      <c r="N2532" s="13">
        <v>42081.864641203705</v>
      </c>
      <c r="O2532" t="b">
        <v>0</v>
      </c>
      <c r="P2532">
        <v>48</v>
      </c>
      <c r="Q2532" t="b">
        <v>1</v>
      </c>
      <c r="R2532" t="s">
        <v>8300</v>
      </c>
      <c r="S2532" s="4">
        <f t="shared" si="195"/>
        <v>100</v>
      </c>
      <c r="U2532" t="str">
        <f t="shared" si="198"/>
        <v>music</v>
      </c>
      <c r="V2532" t="str">
        <f t="shared" si="199"/>
        <v>classical music</v>
      </c>
    </row>
    <row r="2533" spans="1:22" ht="60" x14ac:dyDescent="0.25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v>42231.165972222225</v>
      </c>
      <c r="K2533">
        <v>1437668354</v>
      </c>
      <c r="L2533">
        <f t="shared" si="196"/>
        <v>2015</v>
      </c>
      <c r="M2533" t="str">
        <f t="shared" si="197"/>
        <v>Jul</v>
      </c>
      <c r="N2533" s="13">
        <v>42208.680023148147</v>
      </c>
      <c r="O2533" t="b">
        <v>0</v>
      </c>
      <c r="P2533">
        <v>61</v>
      </c>
      <c r="Q2533" t="b">
        <v>1</v>
      </c>
      <c r="R2533" t="s">
        <v>8300</v>
      </c>
      <c r="S2533" s="4">
        <f t="shared" si="195"/>
        <v>100.4</v>
      </c>
      <c r="U2533" t="str">
        <f t="shared" si="198"/>
        <v>music</v>
      </c>
      <c r="V2533" t="str">
        <f t="shared" si="199"/>
        <v>classical music</v>
      </c>
    </row>
    <row r="2534" spans="1:22" ht="60" x14ac:dyDescent="0.25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v>41137.849143518521</v>
      </c>
      <c r="K2534">
        <v>1342556566</v>
      </c>
      <c r="L2534">
        <f t="shared" si="196"/>
        <v>2012</v>
      </c>
      <c r="M2534" t="str">
        <f t="shared" si="197"/>
        <v>Jul</v>
      </c>
      <c r="N2534" s="13">
        <v>41107.849143518521</v>
      </c>
      <c r="O2534" t="b">
        <v>0</v>
      </c>
      <c r="P2534">
        <v>60</v>
      </c>
      <c r="Q2534" t="b">
        <v>1</v>
      </c>
      <c r="R2534" t="s">
        <v>8300</v>
      </c>
      <c r="S2534" s="4">
        <f t="shared" si="195"/>
        <v>126.125</v>
      </c>
      <c r="U2534" t="str">
        <f t="shared" si="198"/>
        <v>music</v>
      </c>
      <c r="V2534" t="str">
        <f t="shared" si="199"/>
        <v>classical music</v>
      </c>
    </row>
    <row r="2535" spans="1:22" ht="60" x14ac:dyDescent="0.25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v>41334.750787037039</v>
      </c>
      <c r="K2535">
        <v>1359568911</v>
      </c>
      <c r="L2535">
        <f t="shared" si="196"/>
        <v>2013</v>
      </c>
      <c r="M2535" t="str">
        <f t="shared" si="197"/>
        <v>Jan</v>
      </c>
      <c r="N2535" s="13">
        <v>41304.751284722224</v>
      </c>
      <c r="O2535" t="b">
        <v>0</v>
      </c>
      <c r="P2535">
        <v>136</v>
      </c>
      <c r="Q2535" t="b">
        <v>1</v>
      </c>
      <c r="R2535" t="s">
        <v>8300</v>
      </c>
      <c r="S2535" s="4">
        <f t="shared" si="195"/>
        <v>110.66666666666667</v>
      </c>
      <c r="U2535" t="str">
        <f t="shared" si="198"/>
        <v>music</v>
      </c>
      <c r="V2535" t="str">
        <f t="shared" si="199"/>
        <v>classical music</v>
      </c>
    </row>
    <row r="2536" spans="1:22" ht="75" x14ac:dyDescent="0.25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v>40179.25</v>
      </c>
      <c r="K2536">
        <v>1257871712</v>
      </c>
      <c r="L2536">
        <f t="shared" si="196"/>
        <v>2009</v>
      </c>
      <c r="M2536" t="str">
        <f t="shared" si="197"/>
        <v>Nov</v>
      </c>
      <c r="N2536" s="13">
        <v>40127.700370370374</v>
      </c>
      <c r="O2536" t="b">
        <v>0</v>
      </c>
      <c r="P2536">
        <v>14</v>
      </c>
      <c r="Q2536" t="b">
        <v>1</v>
      </c>
      <c r="R2536" t="s">
        <v>8300</v>
      </c>
      <c r="S2536" s="4">
        <f t="shared" si="195"/>
        <v>105</v>
      </c>
      <c r="U2536" t="str">
        <f t="shared" si="198"/>
        <v>music</v>
      </c>
      <c r="V2536" t="str">
        <f t="shared" si="199"/>
        <v>classical music</v>
      </c>
    </row>
    <row r="2537" spans="1:22" x14ac:dyDescent="0.25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v>41974.832696759258</v>
      </c>
      <c r="K2537">
        <v>1414781945</v>
      </c>
      <c r="L2537">
        <f t="shared" si="196"/>
        <v>2014</v>
      </c>
      <c r="M2537" t="str">
        <f t="shared" si="197"/>
        <v>Oct</v>
      </c>
      <c r="N2537" s="13">
        <v>41943.791030092594</v>
      </c>
      <c r="O2537" t="b">
        <v>0</v>
      </c>
      <c r="P2537">
        <v>78</v>
      </c>
      <c r="Q2537" t="b">
        <v>1</v>
      </c>
      <c r="R2537" t="s">
        <v>8300</v>
      </c>
      <c r="S2537" s="4">
        <f t="shared" si="195"/>
        <v>103.77500000000001</v>
      </c>
      <c r="U2537" t="str">
        <f t="shared" si="198"/>
        <v>music</v>
      </c>
      <c r="V2537" t="str">
        <f t="shared" si="199"/>
        <v>classical music</v>
      </c>
    </row>
    <row r="2538" spans="1:22" ht="60" x14ac:dyDescent="0.25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v>41485.106087962966</v>
      </c>
      <c r="K2538">
        <v>1373337166</v>
      </c>
      <c r="L2538">
        <f t="shared" si="196"/>
        <v>2013</v>
      </c>
      <c r="M2538" t="str">
        <f t="shared" si="197"/>
        <v>Jul</v>
      </c>
      <c r="N2538" s="13">
        <v>41464.106087962966</v>
      </c>
      <c r="O2538" t="b">
        <v>0</v>
      </c>
      <c r="P2538">
        <v>4</v>
      </c>
      <c r="Q2538" t="b">
        <v>1</v>
      </c>
      <c r="R2538" t="s">
        <v>8300</v>
      </c>
      <c r="S2538" s="4">
        <f t="shared" si="195"/>
        <v>116</v>
      </c>
      <c r="U2538" t="str">
        <f t="shared" si="198"/>
        <v>music</v>
      </c>
      <c r="V2538" t="str">
        <f t="shared" si="199"/>
        <v>classical music</v>
      </c>
    </row>
    <row r="2539" spans="1:22" ht="45" x14ac:dyDescent="0.25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v>40756.648784722223</v>
      </c>
      <c r="K2539">
        <v>1307028855</v>
      </c>
      <c r="L2539">
        <f t="shared" si="196"/>
        <v>2011</v>
      </c>
      <c r="M2539" t="str">
        <f t="shared" si="197"/>
        <v>Jun</v>
      </c>
      <c r="N2539" s="13">
        <v>40696.648784722223</v>
      </c>
      <c r="O2539" t="b">
        <v>0</v>
      </c>
      <c r="P2539">
        <v>11</v>
      </c>
      <c r="Q2539" t="b">
        <v>1</v>
      </c>
      <c r="R2539" t="s">
        <v>8300</v>
      </c>
      <c r="S2539" s="4">
        <f t="shared" si="195"/>
        <v>110</v>
      </c>
      <c r="U2539" t="str">
        <f t="shared" si="198"/>
        <v>music</v>
      </c>
      <c r="V2539" t="str">
        <f t="shared" si="199"/>
        <v>classical music</v>
      </c>
    </row>
    <row r="2540" spans="1:22" ht="45" x14ac:dyDescent="0.25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v>41329.207638888889</v>
      </c>
      <c r="K2540">
        <v>1359029661</v>
      </c>
      <c r="L2540">
        <f t="shared" si="196"/>
        <v>2013</v>
      </c>
      <c r="M2540" t="str">
        <f t="shared" si="197"/>
        <v>Jan</v>
      </c>
      <c r="N2540" s="13">
        <v>41298.509965277779</v>
      </c>
      <c r="O2540" t="b">
        <v>0</v>
      </c>
      <c r="P2540">
        <v>185</v>
      </c>
      <c r="Q2540" t="b">
        <v>1</v>
      </c>
      <c r="R2540" t="s">
        <v>8300</v>
      </c>
      <c r="S2540" s="4">
        <f t="shared" si="195"/>
        <v>113.01761111111109</v>
      </c>
      <c r="U2540" t="str">
        <f t="shared" si="198"/>
        <v>music</v>
      </c>
      <c r="V2540" t="str">
        <f t="shared" si="199"/>
        <v>classical music</v>
      </c>
    </row>
    <row r="2541" spans="1:22" ht="60" x14ac:dyDescent="0.25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v>42037.902222222227</v>
      </c>
      <c r="K2541">
        <v>1417729152</v>
      </c>
      <c r="L2541">
        <f t="shared" si="196"/>
        <v>2014</v>
      </c>
      <c r="M2541" t="str">
        <f t="shared" si="197"/>
        <v>Dec</v>
      </c>
      <c r="N2541" s="13">
        <v>41977.902222222227</v>
      </c>
      <c r="O2541" t="b">
        <v>0</v>
      </c>
      <c r="P2541">
        <v>59</v>
      </c>
      <c r="Q2541" t="b">
        <v>1</v>
      </c>
      <c r="R2541" t="s">
        <v>8300</v>
      </c>
      <c r="S2541" s="4">
        <f t="shared" si="195"/>
        <v>100.25</v>
      </c>
      <c r="U2541" t="str">
        <f t="shared" si="198"/>
        <v>music</v>
      </c>
      <c r="V2541" t="str">
        <f t="shared" si="199"/>
        <v>classical music</v>
      </c>
    </row>
    <row r="2542" spans="1:22" ht="60" x14ac:dyDescent="0.25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v>40845.675011574072</v>
      </c>
      <c r="K2542">
        <v>1314720721</v>
      </c>
      <c r="L2542">
        <f t="shared" si="196"/>
        <v>2011</v>
      </c>
      <c r="M2542" t="str">
        <f t="shared" si="197"/>
        <v>Aug</v>
      </c>
      <c r="N2542" s="13">
        <v>40785.675011574072</v>
      </c>
      <c r="O2542" t="b">
        <v>0</v>
      </c>
      <c r="P2542">
        <v>27</v>
      </c>
      <c r="Q2542" t="b">
        <v>1</v>
      </c>
      <c r="R2542" t="s">
        <v>8300</v>
      </c>
      <c r="S2542" s="4">
        <f t="shared" si="195"/>
        <v>103.4</v>
      </c>
      <c r="U2542" t="str">
        <f t="shared" si="198"/>
        <v>music</v>
      </c>
      <c r="V2542" t="str">
        <f t="shared" si="199"/>
        <v>classical music</v>
      </c>
    </row>
    <row r="2543" spans="1:22" ht="60" x14ac:dyDescent="0.25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v>41543.449282407404</v>
      </c>
      <c r="K2543">
        <v>1375008418</v>
      </c>
      <c r="L2543">
        <f t="shared" si="196"/>
        <v>2013</v>
      </c>
      <c r="M2543" t="str">
        <f t="shared" si="197"/>
        <v>Jul</v>
      </c>
      <c r="N2543" s="13">
        <v>41483.449282407404</v>
      </c>
      <c r="O2543" t="b">
        <v>0</v>
      </c>
      <c r="P2543">
        <v>63</v>
      </c>
      <c r="Q2543" t="b">
        <v>1</v>
      </c>
      <c r="R2543" t="s">
        <v>8300</v>
      </c>
      <c r="S2543" s="4">
        <f t="shared" si="195"/>
        <v>107.02857142857142</v>
      </c>
      <c r="U2543" t="str">
        <f t="shared" si="198"/>
        <v>music</v>
      </c>
      <c r="V2543" t="str">
        <f t="shared" si="199"/>
        <v>classical music</v>
      </c>
    </row>
    <row r="2544" spans="1:22" ht="45" x14ac:dyDescent="0.25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v>41548.165972222225</v>
      </c>
      <c r="K2544">
        <v>1377252857</v>
      </c>
      <c r="L2544">
        <f t="shared" si="196"/>
        <v>2013</v>
      </c>
      <c r="M2544" t="str">
        <f t="shared" si="197"/>
        <v>Aug</v>
      </c>
      <c r="N2544" s="13">
        <v>41509.426585648151</v>
      </c>
      <c r="O2544" t="b">
        <v>0</v>
      </c>
      <c r="P2544">
        <v>13</v>
      </c>
      <c r="Q2544" t="b">
        <v>1</v>
      </c>
      <c r="R2544" t="s">
        <v>8300</v>
      </c>
      <c r="S2544" s="4">
        <f t="shared" si="195"/>
        <v>103.57142857142857</v>
      </c>
      <c r="U2544" t="str">
        <f t="shared" si="198"/>
        <v>music</v>
      </c>
      <c r="V2544" t="str">
        <f t="shared" si="199"/>
        <v>classical music</v>
      </c>
    </row>
    <row r="2545" spans="1:22" ht="60" x14ac:dyDescent="0.25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v>40545.125</v>
      </c>
      <c r="K2545">
        <v>1291257298</v>
      </c>
      <c r="L2545">
        <f t="shared" si="196"/>
        <v>2010</v>
      </c>
      <c r="M2545" t="str">
        <f t="shared" si="197"/>
        <v>Dec</v>
      </c>
      <c r="N2545" s="13">
        <v>40514.107615740737</v>
      </c>
      <c r="O2545" t="b">
        <v>0</v>
      </c>
      <c r="P2545">
        <v>13</v>
      </c>
      <c r="Q2545" t="b">
        <v>1</v>
      </c>
      <c r="R2545" t="s">
        <v>8300</v>
      </c>
      <c r="S2545" s="4">
        <f t="shared" si="195"/>
        <v>156.4</v>
      </c>
      <c r="U2545" t="str">
        <f t="shared" si="198"/>
        <v>music</v>
      </c>
      <c r="V2545" t="str">
        <f t="shared" si="199"/>
        <v>classical music</v>
      </c>
    </row>
    <row r="2546" spans="1:22" ht="45" x14ac:dyDescent="0.25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v>41098.520474537036</v>
      </c>
      <c r="K2546">
        <v>1339158569</v>
      </c>
      <c r="L2546">
        <f t="shared" si="196"/>
        <v>2012</v>
      </c>
      <c r="M2546" t="str">
        <f t="shared" si="197"/>
        <v>Jun</v>
      </c>
      <c r="N2546" s="13">
        <v>41068.520474537036</v>
      </c>
      <c r="O2546" t="b">
        <v>0</v>
      </c>
      <c r="P2546">
        <v>57</v>
      </c>
      <c r="Q2546" t="b">
        <v>1</v>
      </c>
      <c r="R2546" t="s">
        <v>8300</v>
      </c>
      <c r="S2546" s="4">
        <f t="shared" si="195"/>
        <v>100.82</v>
      </c>
      <c r="U2546" t="str">
        <f t="shared" si="198"/>
        <v>music</v>
      </c>
      <c r="V2546" t="str">
        <f t="shared" si="199"/>
        <v>classical music</v>
      </c>
    </row>
    <row r="2547" spans="1:22" ht="45" x14ac:dyDescent="0.25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v>42062.020833333328</v>
      </c>
      <c r="K2547">
        <v>1421983138</v>
      </c>
      <c r="L2547">
        <f t="shared" si="196"/>
        <v>2015</v>
      </c>
      <c r="M2547" t="str">
        <f t="shared" si="197"/>
        <v>Jan</v>
      </c>
      <c r="N2547" s="13">
        <v>42027.13817129629</v>
      </c>
      <c r="O2547" t="b">
        <v>0</v>
      </c>
      <c r="P2547">
        <v>61</v>
      </c>
      <c r="Q2547" t="b">
        <v>1</v>
      </c>
      <c r="R2547" t="s">
        <v>8300</v>
      </c>
      <c r="S2547" s="4">
        <f t="shared" si="195"/>
        <v>195.3</v>
      </c>
      <c r="U2547" t="str">
        <f t="shared" si="198"/>
        <v>music</v>
      </c>
      <c r="V2547" t="str">
        <f t="shared" si="199"/>
        <v>classical music</v>
      </c>
    </row>
    <row r="2548" spans="1:22" ht="45" x14ac:dyDescent="0.25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v>41552.208333333336</v>
      </c>
      <c r="K2548">
        <v>1378586179</v>
      </c>
      <c r="L2548">
        <f t="shared" si="196"/>
        <v>2013</v>
      </c>
      <c r="M2548" t="str">
        <f t="shared" si="197"/>
        <v>Sep</v>
      </c>
      <c r="N2548" s="13">
        <v>41524.858553240738</v>
      </c>
      <c r="O2548" t="b">
        <v>0</v>
      </c>
      <c r="P2548">
        <v>65</v>
      </c>
      <c r="Q2548" t="b">
        <v>1</v>
      </c>
      <c r="R2548" t="s">
        <v>8300</v>
      </c>
      <c r="S2548" s="4">
        <f t="shared" si="195"/>
        <v>111.71428571428571</v>
      </c>
      <c r="U2548" t="str">
        <f t="shared" si="198"/>
        <v>music</v>
      </c>
      <c r="V2548" t="str">
        <f t="shared" si="199"/>
        <v>classical music</v>
      </c>
    </row>
    <row r="2549" spans="1:22" ht="60" x14ac:dyDescent="0.25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v>41003.731516203705</v>
      </c>
      <c r="K2549">
        <v>1330972403</v>
      </c>
      <c r="L2549">
        <f t="shared" si="196"/>
        <v>2012</v>
      </c>
      <c r="M2549" t="str">
        <f t="shared" si="197"/>
        <v>Mar</v>
      </c>
      <c r="N2549" s="13">
        <v>40973.773182870369</v>
      </c>
      <c r="O2549" t="b">
        <v>0</v>
      </c>
      <c r="P2549">
        <v>134</v>
      </c>
      <c r="Q2549" t="b">
        <v>1</v>
      </c>
      <c r="R2549" t="s">
        <v>8300</v>
      </c>
      <c r="S2549" s="4">
        <f t="shared" si="195"/>
        <v>119.85454545454546</v>
      </c>
      <c r="U2549" t="str">
        <f t="shared" si="198"/>
        <v>music</v>
      </c>
      <c r="V2549" t="str">
        <f t="shared" si="199"/>
        <v>classical music</v>
      </c>
    </row>
    <row r="2550" spans="1:22" ht="60" x14ac:dyDescent="0.25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v>42643.185416666667</v>
      </c>
      <c r="K2550">
        <v>1473087637</v>
      </c>
      <c r="L2550">
        <f t="shared" si="196"/>
        <v>2016</v>
      </c>
      <c r="M2550" t="str">
        <f t="shared" si="197"/>
        <v>Sep</v>
      </c>
      <c r="N2550" s="13">
        <v>42618.625428240746</v>
      </c>
      <c r="O2550" t="b">
        <v>0</v>
      </c>
      <c r="P2550">
        <v>37</v>
      </c>
      <c r="Q2550" t="b">
        <v>1</v>
      </c>
      <c r="R2550" t="s">
        <v>8300</v>
      </c>
      <c r="S2550" s="4">
        <f t="shared" si="195"/>
        <v>101.85</v>
      </c>
      <c r="U2550" t="str">
        <f t="shared" si="198"/>
        <v>music</v>
      </c>
      <c r="V2550" t="str">
        <f t="shared" si="199"/>
        <v>classical music</v>
      </c>
    </row>
    <row r="2551" spans="1:22" ht="45" x14ac:dyDescent="0.25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v>41425.708333333336</v>
      </c>
      <c r="K2551">
        <v>1366999870</v>
      </c>
      <c r="L2551">
        <f t="shared" si="196"/>
        <v>2013</v>
      </c>
      <c r="M2551" t="str">
        <f t="shared" si="197"/>
        <v>Apr</v>
      </c>
      <c r="N2551" s="13">
        <v>41390.757754629631</v>
      </c>
      <c r="O2551" t="b">
        <v>0</v>
      </c>
      <c r="P2551">
        <v>37</v>
      </c>
      <c r="Q2551" t="b">
        <v>1</v>
      </c>
      <c r="R2551" t="s">
        <v>8300</v>
      </c>
      <c r="S2551" s="4">
        <f t="shared" si="195"/>
        <v>102.80254777070064</v>
      </c>
      <c r="U2551" t="str">
        <f t="shared" si="198"/>
        <v>music</v>
      </c>
      <c r="V2551" t="str">
        <f t="shared" si="199"/>
        <v>classical music</v>
      </c>
    </row>
    <row r="2552" spans="1:22" ht="60" x14ac:dyDescent="0.25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v>42285.165972222225</v>
      </c>
      <c r="K2552">
        <v>1439392406</v>
      </c>
      <c r="L2552">
        <f t="shared" si="196"/>
        <v>2015</v>
      </c>
      <c r="M2552" t="str">
        <f t="shared" si="197"/>
        <v>Aug</v>
      </c>
      <c r="N2552" s="13">
        <v>42228.634328703702</v>
      </c>
      <c r="O2552" t="b">
        <v>0</v>
      </c>
      <c r="P2552">
        <v>150</v>
      </c>
      <c r="Q2552" t="b">
        <v>1</v>
      </c>
      <c r="R2552" t="s">
        <v>8300</v>
      </c>
      <c r="S2552" s="4">
        <f t="shared" si="195"/>
        <v>100.84615384615384</v>
      </c>
      <c r="U2552" t="str">
        <f t="shared" si="198"/>
        <v>music</v>
      </c>
      <c r="V2552" t="str">
        <f t="shared" si="199"/>
        <v>classical music</v>
      </c>
    </row>
    <row r="2553" spans="1:22" ht="45" x14ac:dyDescent="0.25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v>40989.866666666669</v>
      </c>
      <c r="K2553">
        <v>1329890585</v>
      </c>
      <c r="L2553">
        <f t="shared" si="196"/>
        <v>2012</v>
      </c>
      <c r="M2553" t="str">
        <f t="shared" si="197"/>
        <v>Feb</v>
      </c>
      <c r="N2553" s="13">
        <v>40961.252141203702</v>
      </c>
      <c r="O2553" t="b">
        <v>0</v>
      </c>
      <c r="P2553">
        <v>56</v>
      </c>
      <c r="Q2553" t="b">
        <v>1</v>
      </c>
      <c r="R2553" t="s">
        <v>8300</v>
      </c>
      <c r="S2553" s="4">
        <f t="shared" si="195"/>
        <v>102.73469387755102</v>
      </c>
      <c r="U2553" t="str">
        <f t="shared" si="198"/>
        <v>music</v>
      </c>
      <c r="V2553" t="str">
        <f t="shared" si="199"/>
        <v>classical music</v>
      </c>
    </row>
    <row r="2554" spans="1:22" ht="60" x14ac:dyDescent="0.25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v>42799.809965277775</v>
      </c>
      <c r="K2554">
        <v>1486149981</v>
      </c>
      <c r="L2554">
        <f t="shared" si="196"/>
        <v>2017</v>
      </c>
      <c r="M2554" t="str">
        <f t="shared" si="197"/>
        <v>Feb</v>
      </c>
      <c r="N2554" s="13">
        <v>42769.809965277775</v>
      </c>
      <c r="O2554" t="b">
        <v>0</v>
      </c>
      <c r="P2554">
        <v>18</v>
      </c>
      <c r="Q2554" t="b">
        <v>1</v>
      </c>
      <c r="R2554" t="s">
        <v>8300</v>
      </c>
      <c r="S2554" s="4">
        <f t="shared" si="195"/>
        <v>106.5</v>
      </c>
      <c r="U2554" t="str">
        <f t="shared" si="198"/>
        <v>music</v>
      </c>
      <c r="V2554" t="str">
        <f t="shared" si="199"/>
        <v>classical music</v>
      </c>
    </row>
    <row r="2555" spans="1:22" ht="45" x14ac:dyDescent="0.25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v>41173.199155092596</v>
      </c>
      <c r="K2555">
        <v>1343018807</v>
      </c>
      <c r="L2555">
        <f t="shared" si="196"/>
        <v>2012</v>
      </c>
      <c r="M2555" t="str">
        <f t="shared" si="197"/>
        <v>Jul</v>
      </c>
      <c r="N2555" s="13">
        <v>41113.199155092596</v>
      </c>
      <c r="O2555" t="b">
        <v>0</v>
      </c>
      <c r="P2555">
        <v>60</v>
      </c>
      <c r="Q2555" t="b">
        <v>1</v>
      </c>
      <c r="R2555" t="s">
        <v>8300</v>
      </c>
      <c r="S2555" s="4">
        <f t="shared" si="195"/>
        <v>155.53333333333333</v>
      </c>
      <c r="U2555" t="str">
        <f t="shared" si="198"/>
        <v>music</v>
      </c>
      <c r="V2555" t="str">
        <f t="shared" si="199"/>
        <v>classical music</v>
      </c>
    </row>
    <row r="2556" spans="1:22" ht="60" x14ac:dyDescent="0.25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v>42156.165972222225</v>
      </c>
      <c r="K2556">
        <v>1430445163</v>
      </c>
      <c r="L2556">
        <f t="shared" si="196"/>
        <v>2015</v>
      </c>
      <c r="M2556" t="str">
        <f t="shared" si="197"/>
        <v>May</v>
      </c>
      <c r="N2556" s="13">
        <v>42125.078275462962</v>
      </c>
      <c r="O2556" t="b">
        <v>0</v>
      </c>
      <c r="P2556">
        <v>67</v>
      </c>
      <c r="Q2556" t="b">
        <v>1</v>
      </c>
      <c r="R2556" t="s">
        <v>8300</v>
      </c>
      <c r="S2556" s="4">
        <f t="shared" si="195"/>
        <v>122.8</v>
      </c>
      <c r="U2556" t="str">
        <f t="shared" si="198"/>
        <v>music</v>
      </c>
      <c r="V2556" t="str">
        <f t="shared" si="199"/>
        <v>classical music</v>
      </c>
    </row>
    <row r="2557" spans="1:22" ht="60" x14ac:dyDescent="0.25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v>41057.655011574076</v>
      </c>
      <c r="K2557">
        <v>1335541393</v>
      </c>
      <c r="L2557">
        <f t="shared" si="196"/>
        <v>2012</v>
      </c>
      <c r="M2557" t="str">
        <f t="shared" si="197"/>
        <v>Apr</v>
      </c>
      <c r="N2557" s="13">
        <v>41026.655011574076</v>
      </c>
      <c r="O2557" t="b">
        <v>0</v>
      </c>
      <c r="P2557">
        <v>35</v>
      </c>
      <c r="Q2557" t="b">
        <v>1</v>
      </c>
      <c r="R2557" t="s">
        <v>8300</v>
      </c>
      <c r="S2557" s="4">
        <f t="shared" si="195"/>
        <v>107.35</v>
      </c>
      <c r="U2557" t="str">
        <f t="shared" si="198"/>
        <v>music</v>
      </c>
      <c r="V2557" t="str">
        <f t="shared" si="199"/>
        <v>classical music</v>
      </c>
    </row>
    <row r="2558" spans="1:22" ht="60" x14ac:dyDescent="0.25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v>41267.991400462961</v>
      </c>
      <c r="K2558">
        <v>1352504857</v>
      </c>
      <c r="L2558">
        <f t="shared" si="196"/>
        <v>2012</v>
      </c>
      <c r="M2558" t="str">
        <f t="shared" si="197"/>
        <v>Nov</v>
      </c>
      <c r="N2558" s="13">
        <v>41222.991400462961</v>
      </c>
      <c r="O2558" t="b">
        <v>0</v>
      </c>
      <c r="P2558">
        <v>34</v>
      </c>
      <c r="Q2558" t="b">
        <v>1</v>
      </c>
      <c r="R2558" t="s">
        <v>8300</v>
      </c>
      <c r="S2558" s="4">
        <f t="shared" si="195"/>
        <v>105.50335570469798</v>
      </c>
      <c r="U2558" t="str">
        <f t="shared" si="198"/>
        <v>music</v>
      </c>
      <c r="V2558" t="str">
        <f t="shared" si="199"/>
        <v>classical music</v>
      </c>
    </row>
    <row r="2559" spans="1:22" ht="30" x14ac:dyDescent="0.25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v>41774.745208333334</v>
      </c>
      <c r="K2559">
        <v>1397584386</v>
      </c>
      <c r="L2559">
        <f t="shared" si="196"/>
        <v>2014</v>
      </c>
      <c r="M2559" t="str">
        <f t="shared" si="197"/>
        <v>Apr</v>
      </c>
      <c r="N2559" s="13">
        <v>41744.745208333334</v>
      </c>
      <c r="O2559" t="b">
        <v>0</v>
      </c>
      <c r="P2559">
        <v>36</v>
      </c>
      <c r="Q2559" t="b">
        <v>1</v>
      </c>
      <c r="R2559" t="s">
        <v>8300</v>
      </c>
      <c r="S2559" s="4">
        <f t="shared" si="195"/>
        <v>118.44444444444444</v>
      </c>
      <c r="U2559" t="str">
        <f t="shared" si="198"/>
        <v>music</v>
      </c>
      <c r="V2559" t="str">
        <f t="shared" si="199"/>
        <v>classical music</v>
      </c>
    </row>
    <row r="2560" spans="1:22" ht="45" x14ac:dyDescent="0.25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v>42125.582638888889</v>
      </c>
      <c r="K2560">
        <v>1427747906</v>
      </c>
      <c r="L2560">
        <f t="shared" si="196"/>
        <v>2015</v>
      </c>
      <c r="M2560" t="str">
        <f t="shared" si="197"/>
        <v>Mar</v>
      </c>
      <c r="N2560" s="13">
        <v>42093.860023148154</v>
      </c>
      <c r="O2560" t="b">
        <v>0</v>
      </c>
      <c r="P2560">
        <v>18</v>
      </c>
      <c r="Q2560" t="b">
        <v>1</v>
      </c>
      <c r="R2560" t="s">
        <v>8300</v>
      </c>
      <c r="S2560" s="4">
        <f t="shared" si="195"/>
        <v>108.88</v>
      </c>
      <c r="U2560" t="str">
        <f t="shared" si="198"/>
        <v>music</v>
      </c>
      <c r="V2560" t="str">
        <f t="shared" si="199"/>
        <v>classical music</v>
      </c>
    </row>
    <row r="2561" spans="1:22" ht="60" x14ac:dyDescent="0.25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v>40862.817361111112</v>
      </c>
      <c r="K2561">
        <v>1318539484</v>
      </c>
      <c r="L2561">
        <f t="shared" si="196"/>
        <v>2011</v>
      </c>
      <c r="M2561" t="str">
        <f t="shared" si="197"/>
        <v>Oct</v>
      </c>
      <c r="N2561" s="13">
        <v>40829.873657407406</v>
      </c>
      <c r="O2561" t="b">
        <v>0</v>
      </c>
      <c r="P2561">
        <v>25</v>
      </c>
      <c r="Q2561" t="b">
        <v>1</v>
      </c>
      <c r="R2561" t="s">
        <v>8300</v>
      </c>
      <c r="S2561" s="4">
        <f t="shared" si="195"/>
        <v>111.25</v>
      </c>
      <c r="U2561" t="str">
        <f t="shared" si="198"/>
        <v>music</v>
      </c>
      <c r="V2561" t="str">
        <f t="shared" si="199"/>
        <v>classical music</v>
      </c>
    </row>
    <row r="2562" spans="1:22" ht="60" x14ac:dyDescent="0.25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v>42069.951087962967</v>
      </c>
      <c r="K2562">
        <v>1423090174</v>
      </c>
      <c r="L2562">
        <f t="shared" si="196"/>
        <v>2015</v>
      </c>
      <c r="M2562" t="str">
        <f t="shared" si="197"/>
        <v>Feb</v>
      </c>
      <c r="N2562" s="13">
        <v>42039.951087962967</v>
      </c>
      <c r="O2562" t="b">
        <v>0</v>
      </c>
      <c r="P2562">
        <v>21</v>
      </c>
      <c r="Q2562" t="b">
        <v>1</v>
      </c>
      <c r="R2562" t="s">
        <v>8300</v>
      </c>
      <c r="S2562" s="4">
        <f t="shared" ref="S2562:S2625" si="200">E2562*100/D2562</f>
        <v>100.1</v>
      </c>
      <c r="U2562" t="str">
        <f t="shared" si="198"/>
        <v>music</v>
      </c>
      <c r="V2562" t="str">
        <f t="shared" si="199"/>
        <v>classical music</v>
      </c>
    </row>
    <row r="2563" spans="1:22" ht="60" x14ac:dyDescent="0.25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v>42290.528807870374</v>
      </c>
      <c r="K2563">
        <v>1442148089</v>
      </c>
      <c r="L2563">
        <f t="shared" ref="L2563:L2626" si="201">YEAR(N2563)</f>
        <v>2015</v>
      </c>
      <c r="M2563" t="str">
        <f t="shared" ref="M2563:M2626" si="202">TEXT(N2563, "MMM")</f>
        <v>Sep</v>
      </c>
      <c r="N2563" s="13">
        <v>42260.528807870374</v>
      </c>
      <c r="O2563" t="b">
        <v>0</v>
      </c>
      <c r="P2563">
        <v>0</v>
      </c>
      <c r="Q2563" t="b">
        <v>0</v>
      </c>
      <c r="R2563" t="s">
        <v>8284</v>
      </c>
      <c r="S2563" s="4">
        <f t="shared" si="200"/>
        <v>0</v>
      </c>
      <c r="U2563" t="str">
        <f t="shared" ref="U2563:U2626" si="203">LEFT(R2563, SEARCH("/",R2563,1)-1)</f>
        <v>food</v>
      </c>
      <c r="V2563" t="str">
        <f t="shared" ref="V2563:V2626" si="204">RIGHT(R2563,LEN(R2563)-SEARCH("/",R2563,SEARCH("/",R2563,1)))</f>
        <v>food trucks</v>
      </c>
    </row>
    <row r="2564" spans="1:22" ht="60" x14ac:dyDescent="0.25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v>42654.524756944447</v>
      </c>
      <c r="K2564">
        <v>1471005339</v>
      </c>
      <c r="L2564">
        <f t="shared" si="201"/>
        <v>2016</v>
      </c>
      <c r="M2564" t="str">
        <f t="shared" si="202"/>
        <v>Aug</v>
      </c>
      <c r="N2564" s="13">
        <v>42594.524756944447</v>
      </c>
      <c r="O2564" t="b">
        <v>0</v>
      </c>
      <c r="P2564">
        <v>3</v>
      </c>
      <c r="Q2564" t="b">
        <v>0</v>
      </c>
      <c r="R2564" t="s">
        <v>8284</v>
      </c>
      <c r="S2564" s="4">
        <f t="shared" si="200"/>
        <v>0.75</v>
      </c>
      <c r="U2564" t="str">
        <f t="shared" si="203"/>
        <v>food</v>
      </c>
      <c r="V2564" t="str">
        <f t="shared" si="204"/>
        <v>food trucks</v>
      </c>
    </row>
    <row r="2565" spans="1:22" ht="30" x14ac:dyDescent="0.25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v>42215.139479166668</v>
      </c>
      <c r="K2565">
        <v>1433042451</v>
      </c>
      <c r="L2565">
        <f t="shared" si="201"/>
        <v>2015</v>
      </c>
      <c r="M2565" t="str">
        <f t="shared" si="202"/>
        <v>May</v>
      </c>
      <c r="N2565" s="13">
        <v>42155.139479166668</v>
      </c>
      <c r="O2565" t="b">
        <v>0</v>
      </c>
      <c r="P2565">
        <v>0</v>
      </c>
      <c r="Q2565" t="b">
        <v>0</v>
      </c>
      <c r="R2565" t="s">
        <v>8284</v>
      </c>
      <c r="S2565" s="4">
        <f t="shared" si="200"/>
        <v>0</v>
      </c>
      <c r="U2565" t="str">
        <f t="shared" si="203"/>
        <v>food</v>
      </c>
      <c r="V2565" t="str">
        <f t="shared" si="204"/>
        <v>food trucks</v>
      </c>
    </row>
    <row r="2566" spans="1:22" ht="45" x14ac:dyDescent="0.25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v>41852.040497685186</v>
      </c>
      <c r="K2566">
        <v>1404262699</v>
      </c>
      <c r="L2566">
        <f t="shared" si="201"/>
        <v>2014</v>
      </c>
      <c r="M2566" t="str">
        <f t="shared" si="202"/>
        <v>Jul</v>
      </c>
      <c r="N2566" s="13">
        <v>41822.040497685186</v>
      </c>
      <c r="O2566" t="b">
        <v>0</v>
      </c>
      <c r="P2566">
        <v>0</v>
      </c>
      <c r="Q2566" t="b">
        <v>0</v>
      </c>
      <c r="R2566" t="s">
        <v>8284</v>
      </c>
      <c r="S2566" s="4">
        <f t="shared" si="200"/>
        <v>0</v>
      </c>
      <c r="U2566" t="str">
        <f t="shared" si="203"/>
        <v>food</v>
      </c>
      <c r="V2566" t="str">
        <f t="shared" si="204"/>
        <v>food trucks</v>
      </c>
    </row>
    <row r="2567" spans="1:22" ht="45" x14ac:dyDescent="0.25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v>42499.868055555555</v>
      </c>
      <c r="K2567">
        <v>1457710589</v>
      </c>
      <c r="L2567">
        <f t="shared" si="201"/>
        <v>2016</v>
      </c>
      <c r="M2567" t="str">
        <f t="shared" si="202"/>
        <v>Mar</v>
      </c>
      <c r="N2567" s="13">
        <v>42440.650335648148</v>
      </c>
      <c r="O2567" t="b">
        <v>0</v>
      </c>
      <c r="P2567">
        <v>1</v>
      </c>
      <c r="Q2567" t="b">
        <v>0</v>
      </c>
      <c r="R2567" t="s">
        <v>8284</v>
      </c>
      <c r="S2567" s="4">
        <f t="shared" si="200"/>
        <v>1</v>
      </c>
      <c r="U2567" t="str">
        <f t="shared" si="203"/>
        <v>food</v>
      </c>
      <c r="V2567" t="str">
        <f t="shared" si="204"/>
        <v>food trucks</v>
      </c>
    </row>
    <row r="2568" spans="1:22" ht="45" x14ac:dyDescent="0.25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v>41872.980879629627</v>
      </c>
      <c r="K2568">
        <v>1406071948</v>
      </c>
      <c r="L2568">
        <f t="shared" si="201"/>
        <v>2014</v>
      </c>
      <c r="M2568" t="str">
        <f t="shared" si="202"/>
        <v>Jul</v>
      </c>
      <c r="N2568" s="13">
        <v>41842.980879629627</v>
      </c>
      <c r="O2568" t="b">
        <v>0</v>
      </c>
      <c r="P2568">
        <v>0</v>
      </c>
      <c r="Q2568" t="b">
        <v>0</v>
      </c>
      <c r="R2568" t="s">
        <v>8284</v>
      </c>
      <c r="S2568" s="4">
        <f t="shared" si="200"/>
        <v>0</v>
      </c>
      <c r="U2568" t="str">
        <f t="shared" si="203"/>
        <v>food</v>
      </c>
      <c r="V2568" t="str">
        <f t="shared" si="204"/>
        <v>food trucks</v>
      </c>
    </row>
    <row r="2569" spans="1:22" ht="45" x14ac:dyDescent="0.25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v>42117.878912037035</v>
      </c>
      <c r="K2569">
        <v>1427231138</v>
      </c>
      <c r="L2569">
        <f t="shared" si="201"/>
        <v>2015</v>
      </c>
      <c r="M2569" t="str">
        <f t="shared" si="202"/>
        <v>Mar</v>
      </c>
      <c r="N2569" s="13">
        <v>42087.878912037035</v>
      </c>
      <c r="O2569" t="b">
        <v>0</v>
      </c>
      <c r="P2569">
        <v>2</v>
      </c>
      <c r="Q2569" t="b">
        <v>0</v>
      </c>
      <c r="R2569" t="s">
        <v>8284</v>
      </c>
      <c r="S2569" s="4">
        <f t="shared" si="200"/>
        <v>0.26666666666666666</v>
      </c>
      <c r="U2569" t="str">
        <f t="shared" si="203"/>
        <v>food</v>
      </c>
      <c r="V2569" t="str">
        <f t="shared" si="204"/>
        <v>food trucks</v>
      </c>
    </row>
    <row r="2570" spans="1:22" ht="60" x14ac:dyDescent="0.25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v>42614.666597222225</v>
      </c>
      <c r="K2570">
        <v>1470153594</v>
      </c>
      <c r="L2570">
        <f t="shared" si="201"/>
        <v>2016</v>
      </c>
      <c r="M2570" t="str">
        <f t="shared" si="202"/>
        <v>Aug</v>
      </c>
      <c r="N2570" s="13">
        <v>42584.666597222225</v>
      </c>
      <c r="O2570" t="b">
        <v>0</v>
      </c>
      <c r="P2570">
        <v>1</v>
      </c>
      <c r="Q2570" t="b">
        <v>0</v>
      </c>
      <c r="R2570" t="s">
        <v>8284</v>
      </c>
      <c r="S2570" s="4">
        <f t="shared" si="200"/>
        <v>0.5</v>
      </c>
      <c r="U2570" t="str">
        <f t="shared" si="203"/>
        <v>food</v>
      </c>
      <c r="V2570" t="str">
        <f t="shared" si="204"/>
        <v>food trucks</v>
      </c>
    </row>
    <row r="2571" spans="1:22" ht="45" x14ac:dyDescent="0.25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v>42264.105462962965</v>
      </c>
      <c r="K2571">
        <v>1439865112</v>
      </c>
      <c r="L2571">
        <f t="shared" si="201"/>
        <v>2015</v>
      </c>
      <c r="M2571" t="str">
        <f t="shared" si="202"/>
        <v>Aug</v>
      </c>
      <c r="N2571" s="13">
        <v>42234.105462962965</v>
      </c>
      <c r="O2571" t="b">
        <v>0</v>
      </c>
      <c r="P2571">
        <v>2</v>
      </c>
      <c r="Q2571" t="b">
        <v>0</v>
      </c>
      <c r="R2571" t="s">
        <v>8284</v>
      </c>
      <c r="S2571" s="4">
        <f t="shared" si="200"/>
        <v>2.2307692307692308</v>
      </c>
      <c r="U2571" t="str">
        <f t="shared" si="203"/>
        <v>food</v>
      </c>
      <c r="V2571" t="str">
        <f t="shared" si="204"/>
        <v>food trucks</v>
      </c>
    </row>
    <row r="2572" spans="1:22" ht="45" x14ac:dyDescent="0.25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v>42774.903182870374</v>
      </c>
      <c r="K2572">
        <v>1483998035</v>
      </c>
      <c r="L2572">
        <f t="shared" si="201"/>
        <v>2017</v>
      </c>
      <c r="M2572" t="str">
        <f t="shared" si="202"/>
        <v>Jan</v>
      </c>
      <c r="N2572" s="13">
        <v>42744.903182870374</v>
      </c>
      <c r="O2572" t="b">
        <v>0</v>
      </c>
      <c r="P2572">
        <v>2</v>
      </c>
      <c r="Q2572" t="b">
        <v>0</v>
      </c>
      <c r="R2572" t="s">
        <v>8284</v>
      </c>
      <c r="S2572" s="4">
        <f t="shared" si="200"/>
        <v>0.84285714285714286</v>
      </c>
      <c r="U2572" t="str">
        <f t="shared" si="203"/>
        <v>food</v>
      </c>
      <c r="V2572" t="str">
        <f t="shared" si="204"/>
        <v>food trucks</v>
      </c>
    </row>
    <row r="2573" spans="1:22" ht="45" x14ac:dyDescent="0.25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v>42509.341678240744</v>
      </c>
      <c r="K2573">
        <v>1458461521</v>
      </c>
      <c r="L2573">
        <f t="shared" si="201"/>
        <v>2016</v>
      </c>
      <c r="M2573" t="str">
        <f t="shared" si="202"/>
        <v>Mar</v>
      </c>
      <c r="N2573" s="13">
        <v>42449.341678240744</v>
      </c>
      <c r="O2573" t="b">
        <v>0</v>
      </c>
      <c r="P2573">
        <v>4</v>
      </c>
      <c r="Q2573" t="b">
        <v>0</v>
      </c>
      <c r="R2573" t="s">
        <v>8284</v>
      </c>
      <c r="S2573" s="4">
        <f t="shared" si="200"/>
        <v>0.25</v>
      </c>
      <c r="U2573" t="str">
        <f t="shared" si="203"/>
        <v>food</v>
      </c>
      <c r="V2573" t="str">
        <f t="shared" si="204"/>
        <v>food trucks</v>
      </c>
    </row>
    <row r="2574" spans="1:22" ht="45" x14ac:dyDescent="0.25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v>42107.119409722218</v>
      </c>
      <c r="K2574">
        <v>1426301517</v>
      </c>
      <c r="L2574">
        <f t="shared" si="201"/>
        <v>2015</v>
      </c>
      <c r="M2574" t="str">
        <f t="shared" si="202"/>
        <v>Mar</v>
      </c>
      <c r="N2574" s="13">
        <v>42077.119409722218</v>
      </c>
      <c r="O2574" t="b">
        <v>0</v>
      </c>
      <c r="P2574">
        <v>0</v>
      </c>
      <c r="Q2574" t="b">
        <v>0</v>
      </c>
      <c r="R2574" t="s">
        <v>8284</v>
      </c>
      <c r="S2574" s="4">
        <f t="shared" si="200"/>
        <v>0</v>
      </c>
      <c r="U2574" t="str">
        <f t="shared" si="203"/>
        <v>food</v>
      </c>
      <c r="V2574" t="str">
        <f t="shared" si="204"/>
        <v>food trucks</v>
      </c>
    </row>
    <row r="2575" spans="1:22" ht="60" x14ac:dyDescent="0.25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v>41874.592002314814</v>
      </c>
      <c r="K2575">
        <v>1404915149</v>
      </c>
      <c r="L2575">
        <f t="shared" si="201"/>
        <v>2014</v>
      </c>
      <c r="M2575" t="str">
        <f t="shared" si="202"/>
        <v>Jul</v>
      </c>
      <c r="N2575" s="13">
        <v>41829.592002314814</v>
      </c>
      <c r="O2575" t="b">
        <v>0</v>
      </c>
      <c r="P2575">
        <v>0</v>
      </c>
      <c r="Q2575" t="b">
        <v>0</v>
      </c>
      <c r="R2575" t="s">
        <v>8284</v>
      </c>
      <c r="S2575" s="4">
        <f t="shared" si="200"/>
        <v>0</v>
      </c>
      <c r="U2575" t="str">
        <f t="shared" si="203"/>
        <v>food</v>
      </c>
      <c r="V2575" t="str">
        <f t="shared" si="204"/>
        <v>food trucks</v>
      </c>
    </row>
    <row r="2576" spans="1:22" ht="60" x14ac:dyDescent="0.25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v>42508.825752314813</v>
      </c>
      <c r="K2576">
        <v>1461786545</v>
      </c>
      <c r="L2576">
        <f t="shared" si="201"/>
        <v>2016</v>
      </c>
      <c r="M2576" t="str">
        <f t="shared" si="202"/>
        <v>Apr</v>
      </c>
      <c r="N2576" s="13">
        <v>42487.825752314813</v>
      </c>
      <c r="O2576" t="b">
        <v>0</v>
      </c>
      <c r="P2576">
        <v>0</v>
      </c>
      <c r="Q2576" t="b">
        <v>0</v>
      </c>
      <c r="R2576" t="s">
        <v>8284</v>
      </c>
      <c r="S2576" s="4">
        <f t="shared" si="200"/>
        <v>0</v>
      </c>
      <c r="U2576" t="str">
        <f t="shared" si="203"/>
        <v>food</v>
      </c>
      <c r="V2576" t="str">
        <f t="shared" si="204"/>
        <v>food trucks</v>
      </c>
    </row>
    <row r="2577" spans="1:22" ht="60" x14ac:dyDescent="0.25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v>42016.108726851846</v>
      </c>
      <c r="K2577">
        <v>1418438194</v>
      </c>
      <c r="L2577">
        <f t="shared" si="201"/>
        <v>2014</v>
      </c>
      <c r="M2577" t="str">
        <f t="shared" si="202"/>
        <v>Dec</v>
      </c>
      <c r="N2577" s="13">
        <v>41986.108726851846</v>
      </c>
      <c r="O2577" t="b">
        <v>0</v>
      </c>
      <c r="P2577">
        <v>0</v>
      </c>
      <c r="Q2577" t="b">
        <v>0</v>
      </c>
      <c r="R2577" t="s">
        <v>8284</v>
      </c>
      <c r="S2577" s="4">
        <f t="shared" si="200"/>
        <v>0</v>
      </c>
      <c r="U2577" t="str">
        <f t="shared" si="203"/>
        <v>food</v>
      </c>
      <c r="V2577" t="str">
        <f t="shared" si="204"/>
        <v>food trucks</v>
      </c>
    </row>
    <row r="2578" spans="1:22" ht="30" x14ac:dyDescent="0.25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v>42104.968136574069</v>
      </c>
      <c r="K2578">
        <v>1424823247</v>
      </c>
      <c r="L2578">
        <f t="shared" si="201"/>
        <v>2015</v>
      </c>
      <c r="M2578" t="str">
        <f t="shared" si="202"/>
        <v>Feb</v>
      </c>
      <c r="N2578" s="13">
        <v>42060.00980324074</v>
      </c>
      <c r="O2578" t="b">
        <v>0</v>
      </c>
      <c r="P2578">
        <v>0</v>
      </c>
      <c r="Q2578" t="b">
        <v>0</v>
      </c>
      <c r="R2578" t="s">
        <v>8284</v>
      </c>
      <c r="S2578" s="4">
        <f t="shared" si="200"/>
        <v>0</v>
      </c>
      <c r="U2578" t="str">
        <f t="shared" si="203"/>
        <v>food</v>
      </c>
      <c r="V2578" t="str">
        <f t="shared" si="204"/>
        <v>food trucks</v>
      </c>
    </row>
    <row r="2579" spans="1:22" ht="60" x14ac:dyDescent="0.25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v>41855.820567129631</v>
      </c>
      <c r="K2579">
        <v>1405021297</v>
      </c>
      <c r="L2579">
        <f t="shared" si="201"/>
        <v>2014</v>
      </c>
      <c r="M2579" t="str">
        <f t="shared" si="202"/>
        <v>Jul</v>
      </c>
      <c r="N2579" s="13">
        <v>41830.820567129631</v>
      </c>
      <c r="O2579" t="b">
        <v>0</v>
      </c>
      <c r="P2579">
        <v>0</v>
      </c>
      <c r="Q2579" t="b">
        <v>0</v>
      </c>
      <c r="R2579" t="s">
        <v>8284</v>
      </c>
      <c r="S2579" s="4">
        <f t="shared" si="200"/>
        <v>0</v>
      </c>
      <c r="U2579" t="str">
        <f t="shared" si="203"/>
        <v>food</v>
      </c>
      <c r="V2579" t="str">
        <f t="shared" si="204"/>
        <v>food trucks</v>
      </c>
    </row>
    <row r="2580" spans="1:22" ht="60" x14ac:dyDescent="0.25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v>42286.708333333328</v>
      </c>
      <c r="K2580">
        <v>1440203579</v>
      </c>
      <c r="L2580">
        <f t="shared" si="201"/>
        <v>2015</v>
      </c>
      <c r="M2580" t="str">
        <f t="shared" si="202"/>
        <v>Aug</v>
      </c>
      <c r="N2580" s="13">
        <v>42238.022905092599</v>
      </c>
      <c r="O2580" t="b">
        <v>0</v>
      </c>
      <c r="P2580">
        <v>0</v>
      </c>
      <c r="Q2580" t="b">
        <v>0</v>
      </c>
      <c r="R2580" t="s">
        <v>8284</v>
      </c>
      <c r="S2580" s="4">
        <f t="shared" si="200"/>
        <v>0</v>
      </c>
      <c r="U2580" t="str">
        <f t="shared" si="203"/>
        <v>food</v>
      </c>
      <c r="V2580" t="str">
        <f t="shared" si="204"/>
        <v>food trucks</v>
      </c>
    </row>
    <row r="2581" spans="1:22" ht="45" x14ac:dyDescent="0.25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v>41897.829895833333</v>
      </c>
      <c r="K2581">
        <v>1405626903</v>
      </c>
      <c r="L2581">
        <f t="shared" si="201"/>
        <v>2014</v>
      </c>
      <c r="M2581" t="str">
        <f t="shared" si="202"/>
        <v>Jul</v>
      </c>
      <c r="N2581" s="13">
        <v>41837.829895833333</v>
      </c>
      <c r="O2581" t="b">
        <v>0</v>
      </c>
      <c r="P2581">
        <v>12</v>
      </c>
      <c r="Q2581" t="b">
        <v>0</v>
      </c>
      <c r="R2581" t="s">
        <v>8284</v>
      </c>
      <c r="S2581" s="4">
        <f t="shared" si="200"/>
        <v>0.13850000000000001</v>
      </c>
      <c r="U2581" t="str">
        <f t="shared" si="203"/>
        <v>food</v>
      </c>
      <c r="V2581" t="str">
        <f t="shared" si="204"/>
        <v>food trucks</v>
      </c>
    </row>
    <row r="2582" spans="1:22" ht="45" x14ac:dyDescent="0.25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v>42140.125</v>
      </c>
      <c r="K2582">
        <v>1429170603</v>
      </c>
      <c r="L2582">
        <f t="shared" si="201"/>
        <v>2015</v>
      </c>
      <c r="M2582" t="str">
        <f t="shared" si="202"/>
        <v>Apr</v>
      </c>
      <c r="N2582" s="13">
        <v>42110.326423611114</v>
      </c>
      <c r="O2582" t="b">
        <v>0</v>
      </c>
      <c r="P2582">
        <v>2</v>
      </c>
      <c r="Q2582" t="b">
        <v>0</v>
      </c>
      <c r="R2582" t="s">
        <v>8284</v>
      </c>
      <c r="S2582" s="4">
        <f t="shared" si="200"/>
        <v>0.6</v>
      </c>
      <c r="U2582" t="str">
        <f t="shared" si="203"/>
        <v>food</v>
      </c>
      <c r="V2582" t="str">
        <f t="shared" si="204"/>
        <v>food trucks</v>
      </c>
    </row>
    <row r="2583" spans="1:22" ht="45" x14ac:dyDescent="0.25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v>42324.670115740737</v>
      </c>
      <c r="K2583">
        <v>1445094298</v>
      </c>
      <c r="L2583">
        <f t="shared" si="201"/>
        <v>2015</v>
      </c>
      <c r="M2583" t="str">
        <f t="shared" si="202"/>
        <v>Oct</v>
      </c>
      <c r="N2583" s="13">
        <v>42294.628449074073</v>
      </c>
      <c r="O2583" t="b">
        <v>0</v>
      </c>
      <c r="P2583">
        <v>11</v>
      </c>
      <c r="Q2583" t="b">
        <v>0</v>
      </c>
      <c r="R2583" t="s">
        <v>8284</v>
      </c>
      <c r="S2583" s="4">
        <f t="shared" si="200"/>
        <v>10.6</v>
      </c>
      <c r="U2583" t="str">
        <f t="shared" si="203"/>
        <v>food</v>
      </c>
      <c r="V2583" t="str">
        <f t="shared" si="204"/>
        <v>food trucks</v>
      </c>
    </row>
    <row r="2584" spans="1:22" ht="30" x14ac:dyDescent="0.25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v>42672.988819444443</v>
      </c>
      <c r="K2584">
        <v>1475192634</v>
      </c>
      <c r="L2584">
        <f t="shared" si="201"/>
        <v>2016</v>
      </c>
      <c r="M2584" t="str">
        <f t="shared" si="202"/>
        <v>Sep</v>
      </c>
      <c r="N2584" s="13">
        <v>42642.988819444443</v>
      </c>
      <c r="O2584" t="b">
        <v>0</v>
      </c>
      <c r="P2584">
        <v>1</v>
      </c>
      <c r="Q2584" t="b">
        <v>0</v>
      </c>
      <c r="R2584" t="s">
        <v>8284</v>
      </c>
      <c r="S2584" s="4">
        <f t="shared" si="200"/>
        <v>1.1111111111111111E-3</v>
      </c>
      <c r="U2584" t="str">
        <f t="shared" si="203"/>
        <v>food</v>
      </c>
      <c r="V2584" t="str">
        <f t="shared" si="204"/>
        <v>food trucks</v>
      </c>
    </row>
    <row r="2585" spans="1:22" ht="45" x14ac:dyDescent="0.25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v>42079.727777777778</v>
      </c>
      <c r="K2585">
        <v>1421346480</v>
      </c>
      <c r="L2585">
        <f t="shared" si="201"/>
        <v>2015</v>
      </c>
      <c r="M2585" t="str">
        <f t="shared" si="202"/>
        <v>Jan</v>
      </c>
      <c r="N2585" s="13">
        <v>42019.76944444445</v>
      </c>
      <c r="O2585" t="b">
        <v>0</v>
      </c>
      <c r="P2585">
        <v>5</v>
      </c>
      <c r="Q2585" t="b">
        <v>0</v>
      </c>
      <c r="R2585" t="s">
        <v>8284</v>
      </c>
      <c r="S2585" s="4">
        <f t="shared" si="200"/>
        <v>0.5</v>
      </c>
      <c r="U2585" t="str">
        <f t="shared" si="203"/>
        <v>food</v>
      </c>
      <c r="V2585" t="str">
        <f t="shared" si="204"/>
        <v>food trucks</v>
      </c>
    </row>
    <row r="2586" spans="1:22" ht="45" x14ac:dyDescent="0.25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v>42170.173252314817</v>
      </c>
      <c r="K2586">
        <v>1431749369</v>
      </c>
      <c r="L2586">
        <f t="shared" si="201"/>
        <v>2015</v>
      </c>
      <c r="M2586" t="str">
        <f t="shared" si="202"/>
        <v>May</v>
      </c>
      <c r="N2586" s="13">
        <v>42140.173252314817</v>
      </c>
      <c r="O2586" t="b">
        <v>0</v>
      </c>
      <c r="P2586">
        <v>0</v>
      </c>
      <c r="Q2586" t="b">
        <v>0</v>
      </c>
      <c r="R2586" t="s">
        <v>8284</v>
      </c>
      <c r="S2586" s="4">
        <f t="shared" si="200"/>
        <v>0</v>
      </c>
      <c r="U2586" t="str">
        <f t="shared" si="203"/>
        <v>food</v>
      </c>
      <c r="V2586" t="str">
        <f t="shared" si="204"/>
        <v>food trucks</v>
      </c>
    </row>
    <row r="2587" spans="1:22" ht="45" x14ac:dyDescent="0.25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v>41825.963333333333</v>
      </c>
      <c r="K2587">
        <v>1402009632</v>
      </c>
      <c r="L2587">
        <f t="shared" si="201"/>
        <v>2014</v>
      </c>
      <c r="M2587" t="str">
        <f t="shared" si="202"/>
        <v>Jun</v>
      </c>
      <c r="N2587" s="13">
        <v>41795.963333333333</v>
      </c>
      <c r="O2587" t="b">
        <v>0</v>
      </c>
      <c r="P2587">
        <v>1</v>
      </c>
      <c r="Q2587" t="b">
        <v>0</v>
      </c>
      <c r="R2587" t="s">
        <v>8284</v>
      </c>
      <c r="S2587" s="4">
        <f t="shared" si="200"/>
        <v>0.16666666666666666</v>
      </c>
      <c r="U2587" t="str">
        <f t="shared" si="203"/>
        <v>food</v>
      </c>
      <c r="V2587" t="str">
        <f t="shared" si="204"/>
        <v>food trucks</v>
      </c>
    </row>
    <row r="2588" spans="1:22" ht="30" x14ac:dyDescent="0.25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v>42363.330277777779</v>
      </c>
      <c r="K2588">
        <v>1448438136</v>
      </c>
      <c r="L2588">
        <f t="shared" si="201"/>
        <v>2015</v>
      </c>
      <c r="M2588" t="str">
        <f t="shared" si="202"/>
        <v>Nov</v>
      </c>
      <c r="N2588" s="13">
        <v>42333.330277777779</v>
      </c>
      <c r="O2588" t="b">
        <v>0</v>
      </c>
      <c r="P2588">
        <v>1</v>
      </c>
      <c r="Q2588" t="b">
        <v>0</v>
      </c>
      <c r="R2588" t="s">
        <v>8284</v>
      </c>
      <c r="S2588" s="4">
        <f t="shared" si="200"/>
        <v>0.16666666666666666</v>
      </c>
      <c r="U2588" t="str">
        <f t="shared" si="203"/>
        <v>food</v>
      </c>
      <c r="V2588" t="str">
        <f t="shared" si="204"/>
        <v>food trucks</v>
      </c>
    </row>
    <row r="2589" spans="1:22" ht="45" x14ac:dyDescent="0.25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v>42368.675381944442</v>
      </c>
      <c r="K2589">
        <v>1448899953</v>
      </c>
      <c r="L2589">
        <f t="shared" si="201"/>
        <v>2015</v>
      </c>
      <c r="M2589" t="str">
        <f t="shared" si="202"/>
        <v>Nov</v>
      </c>
      <c r="N2589" s="13">
        <v>42338.675381944442</v>
      </c>
      <c r="O2589" t="b">
        <v>0</v>
      </c>
      <c r="P2589">
        <v>6</v>
      </c>
      <c r="Q2589" t="b">
        <v>0</v>
      </c>
      <c r="R2589" t="s">
        <v>8284</v>
      </c>
      <c r="S2589" s="4">
        <f t="shared" si="200"/>
        <v>2.4340000000000002</v>
      </c>
      <c r="U2589" t="str">
        <f t="shared" si="203"/>
        <v>food</v>
      </c>
      <c r="V2589" t="str">
        <f t="shared" si="204"/>
        <v>food trucks</v>
      </c>
    </row>
    <row r="2590" spans="1:22" ht="60" x14ac:dyDescent="0.25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v>42094.551388888889</v>
      </c>
      <c r="K2590">
        <v>1423325626</v>
      </c>
      <c r="L2590">
        <f t="shared" si="201"/>
        <v>2015</v>
      </c>
      <c r="M2590" t="str">
        <f t="shared" si="202"/>
        <v>Feb</v>
      </c>
      <c r="N2590" s="13">
        <v>42042.676226851851</v>
      </c>
      <c r="O2590" t="b">
        <v>0</v>
      </c>
      <c r="P2590">
        <v>8</v>
      </c>
      <c r="Q2590" t="b">
        <v>0</v>
      </c>
      <c r="R2590" t="s">
        <v>8284</v>
      </c>
      <c r="S2590" s="4">
        <f t="shared" si="200"/>
        <v>3.8833333333333333</v>
      </c>
      <c r="U2590" t="str">
        <f t="shared" si="203"/>
        <v>food</v>
      </c>
      <c r="V2590" t="str">
        <f t="shared" si="204"/>
        <v>food trucks</v>
      </c>
    </row>
    <row r="2591" spans="1:22" ht="60" x14ac:dyDescent="0.25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v>42452.494525462964</v>
      </c>
      <c r="K2591">
        <v>1456145527</v>
      </c>
      <c r="L2591">
        <f t="shared" si="201"/>
        <v>2016</v>
      </c>
      <c r="M2591" t="str">
        <f t="shared" si="202"/>
        <v>Feb</v>
      </c>
      <c r="N2591" s="13">
        <v>42422.536192129628</v>
      </c>
      <c r="O2591" t="b">
        <v>0</v>
      </c>
      <c r="P2591">
        <v>1</v>
      </c>
      <c r="Q2591" t="b">
        <v>0</v>
      </c>
      <c r="R2591" t="s">
        <v>8284</v>
      </c>
      <c r="S2591" s="4">
        <f t="shared" si="200"/>
        <v>0.01</v>
      </c>
      <c r="U2591" t="str">
        <f t="shared" si="203"/>
        <v>food</v>
      </c>
      <c r="V2591" t="str">
        <f t="shared" si="204"/>
        <v>food trucks</v>
      </c>
    </row>
    <row r="2592" spans="1:22" ht="60" x14ac:dyDescent="0.25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v>42395.589085648149</v>
      </c>
      <c r="K2592">
        <v>1453212497</v>
      </c>
      <c r="L2592">
        <f t="shared" si="201"/>
        <v>2016</v>
      </c>
      <c r="M2592" t="str">
        <f t="shared" si="202"/>
        <v>Jan</v>
      </c>
      <c r="N2592" s="13">
        <v>42388.589085648149</v>
      </c>
      <c r="O2592" t="b">
        <v>0</v>
      </c>
      <c r="P2592">
        <v>0</v>
      </c>
      <c r="Q2592" t="b">
        <v>0</v>
      </c>
      <c r="R2592" t="s">
        <v>8284</v>
      </c>
      <c r="S2592" s="4">
        <f t="shared" si="200"/>
        <v>0</v>
      </c>
      <c r="U2592" t="str">
        <f t="shared" si="203"/>
        <v>food</v>
      </c>
      <c r="V2592" t="str">
        <f t="shared" si="204"/>
        <v>food trucks</v>
      </c>
    </row>
    <row r="2593" spans="1:22" ht="60" x14ac:dyDescent="0.25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v>42442.864861111113</v>
      </c>
      <c r="K2593">
        <v>1452721524</v>
      </c>
      <c r="L2593">
        <f t="shared" si="201"/>
        <v>2016</v>
      </c>
      <c r="M2593" t="str">
        <f t="shared" si="202"/>
        <v>Jan</v>
      </c>
      <c r="N2593" s="13">
        <v>42382.906527777777</v>
      </c>
      <c r="O2593" t="b">
        <v>0</v>
      </c>
      <c r="P2593">
        <v>2</v>
      </c>
      <c r="Q2593" t="b">
        <v>0</v>
      </c>
      <c r="R2593" t="s">
        <v>8284</v>
      </c>
      <c r="S2593" s="4">
        <f t="shared" si="200"/>
        <v>1.7333333333333334</v>
      </c>
      <c r="U2593" t="str">
        <f t="shared" si="203"/>
        <v>food</v>
      </c>
      <c r="V2593" t="str">
        <f t="shared" si="204"/>
        <v>food trucks</v>
      </c>
    </row>
    <row r="2594" spans="1:22" ht="60" x14ac:dyDescent="0.25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v>41917.801168981481</v>
      </c>
      <c r="K2594">
        <v>1409944421</v>
      </c>
      <c r="L2594">
        <f t="shared" si="201"/>
        <v>2014</v>
      </c>
      <c r="M2594" t="str">
        <f t="shared" si="202"/>
        <v>Sep</v>
      </c>
      <c r="N2594" s="13">
        <v>41887.801168981481</v>
      </c>
      <c r="O2594" t="b">
        <v>0</v>
      </c>
      <c r="P2594">
        <v>1</v>
      </c>
      <c r="Q2594" t="b">
        <v>0</v>
      </c>
      <c r="R2594" t="s">
        <v>8284</v>
      </c>
      <c r="S2594" s="4">
        <f t="shared" si="200"/>
        <v>0.16666666666666666</v>
      </c>
      <c r="U2594" t="str">
        <f t="shared" si="203"/>
        <v>food</v>
      </c>
      <c r="V2594" t="str">
        <f t="shared" si="204"/>
        <v>food trucks</v>
      </c>
    </row>
    <row r="2595" spans="1:22" ht="45" x14ac:dyDescent="0.25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v>42119.84520833334</v>
      </c>
      <c r="K2595">
        <v>1427401026</v>
      </c>
      <c r="L2595">
        <f t="shared" si="201"/>
        <v>2015</v>
      </c>
      <c r="M2595" t="str">
        <f t="shared" si="202"/>
        <v>Mar</v>
      </c>
      <c r="N2595" s="13">
        <v>42089.84520833334</v>
      </c>
      <c r="O2595" t="b">
        <v>0</v>
      </c>
      <c r="P2595">
        <v>0</v>
      </c>
      <c r="Q2595" t="b">
        <v>0</v>
      </c>
      <c r="R2595" t="s">
        <v>8284</v>
      </c>
      <c r="S2595" s="4">
        <f t="shared" si="200"/>
        <v>0</v>
      </c>
      <c r="U2595" t="str">
        <f t="shared" si="203"/>
        <v>food</v>
      </c>
      <c r="V2595" t="str">
        <f t="shared" si="204"/>
        <v>food trucks</v>
      </c>
    </row>
    <row r="2596" spans="1:22" ht="45" x14ac:dyDescent="0.25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v>41858.967916666668</v>
      </c>
      <c r="K2596">
        <v>1404861228</v>
      </c>
      <c r="L2596">
        <f t="shared" si="201"/>
        <v>2014</v>
      </c>
      <c r="M2596" t="str">
        <f t="shared" si="202"/>
        <v>Jul</v>
      </c>
      <c r="N2596" s="13">
        <v>41828.967916666668</v>
      </c>
      <c r="O2596" t="b">
        <v>0</v>
      </c>
      <c r="P2596">
        <v>1</v>
      </c>
      <c r="Q2596" t="b">
        <v>0</v>
      </c>
      <c r="R2596" t="s">
        <v>8284</v>
      </c>
      <c r="S2596" s="4">
        <f t="shared" si="200"/>
        <v>1.25E-3</v>
      </c>
      <c r="U2596" t="str">
        <f t="shared" si="203"/>
        <v>food</v>
      </c>
      <c r="V2596" t="str">
        <f t="shared" si="204"/>
        <v>food trucks</v>
      </c>
    </row>
    <row r="2597" spans="1:22" ht="30" x14ac:dyDescent="0.25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v>42790.244212962964</v>
      </c>
      <c r="K2597">
        <v>1485323500</v>
      </c>
      <c r="L2597">
        <f t="shared" si="201"/>
        <v>2017</v>
      </c>
      <c r="M2597" t="str">
        <f t="shared" si="202"/>
        <v>Jan</v>
      </c>
      <c r="N2597" s="13">
        <v>42760.244212962964</v>
      </c>
      <c r="O2597" t="b">
        <v>0</v>
      </c>
      <c r="P2597">
        <v>19</v>
      </c>
      <c r="Q2597" t="b">
        <v>0</v>
      </c>
      <c r="R2597" t="s">
        <v>8284</v>
      </c>
      <c r="S2597" s="4">
        <f t="shared" si="200"/>
        <v>12.166666666666666</v>
      </c>
      <c r="U2597" t="str">
        <f t="shared" si="203"/>
        <v>food</v>
      </c>
      <c r="V2597" t="str">
        <f t="shared" si="204"/>
        <v>food trucks</v>
      </c>
    </row>
    <row r="2598" spans="1:22" ht="60" x14ac:dyDescent="0.25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v>41858.664456018516</v>
      </c>
      <c r="K2598">
        <v>1404835009</v>
      </c>
      <c r="L2598">
        <f t="shared" si="201"/>
        <v>2014</v>
      </c>
      <c r="M2598" t="str">
        <f t="shared" si="202"/>
        <v>Jul</v>
      </c>
      <c r="N2598" s="13">
        <v>41828.664456018516</v>
      </c>
      <c r="O2598" t="b">
        <v>0</v>
      </c>
      <c r="P2598">
        <v>27</v>
      </c>
      <c r="Q2598" t="b">
        <v>0</v>
      </c>
      <c r="R2598" t="s">
        <v>8284</v>
      </c>
      <c r="S2598" s="4">
        <f t="shared" si="200"/>
        <v>23.588571428571427</v>
      </c>
      <c r="U2598" t="str">
        <f t="shared" si="203"/>
        <v>food</v>
      </c>
      <c r="V2598" t="str">
        <f t="shared" si="204"/>
        <v>food trucks</v>
      </c>
    </row>
    <row r="2599" spans="1:22" ht="45" x14ac:dyDescent="0.25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v>42540.341631944444</v>
      </c>
      <c r="K2599">
        <v>1463731917</v>
      </c>
      <c r="L2599">
        <f t="shared" si="201"/>
        <v>2016</v>
      </c>
      <c r="M2599" t="str">
        <f t="shared" si="202"/>
        <v>May</v>
      </c>
      <c r="N2599" s="13">
        <v>42510.341631944444</v>
      </c>
      <c r="O2599" t="b">
        <v>0</v>
      </c>
      <c r="P2599">
        <v>7</v>
      </c>
      <c r="Q2599" t="b">
        <v>0</v>
      </c>
      <c r="R2599" t="s">
        <v>8284</v>
      </c>
      <c r="S2599" s="4">
        <f t="shared" si="200"/>
        <v>5.666666666666667</v>
      </c>
      <c r="U2599" t="str">
        <f t="shared" si="203"/>
        <v>food</v>
      </c>
      <c r="V2599" t="str">
        <f t="shared" si="204"/>
        <v>food trucks</v>
      </c>
    </row>
    <row r="2600" spans="1:22" ht="45" x14ac:dyDescent="0.25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v>42270.840289351851</v>
      </c>
      <c r="K2600">
        <v>1440447001</v>
      </c>
      <c r="L2600">
        <f t="shared" si="201"/>
        <v>2015</v>
      </c>
      <c r="M2600" t="str">
        <f t="shared" si="202"/>
        <v>Aug</v>
      </c>
      <c r="N2600" s="13">
        <v>42240.840289351851</v>
      </c>
      <c r="O2600" t="b">
        <v>0</v>
      </c>
      <c r="P2600">
        <v>14</v>
      </c>
      <c r="Q2600" t="b">
        <v>0</v>
      </c>
      <c r="R2600" t="s">
        <v>8284</v>
      </c>
      <c r="S2600" s="4">
        <f t="shared" si="200"/>
        <v>39</v>
      </c>
      <c r="U2600" t="str">
        <f t="shared" si="203"/>
        <v>food</v>
      </c>
      <c r="V2600" t="str">
        <f t="shared" si="204"/>
        <v>food trucks</v>
      </c>
    </row>
    <row r="2601" spans="1:22" ht="45" x14ac:dyDescent="0.25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v>41854.754016203704</v>
      </c>
      <c r="K2601">
        <v>1403201147</v>
      </c>
      <c r="L2601">
        <f t="shared" si="201"/>
        <v>2014</v>
      </c>
      <c r="M2601" t="str">
        <f t="shared" si="202"/>
        <v>Jun</v>
      </c>
      <c r="N2601" s="13">
        <v>41809.754016203704</v>
      </c>
      <c r="O2601" t="b">
        <v>0</v>
      </c>
      <c r="P2601">
        <v>5</v>
      </c>
      <c r="Q2601" t="b">
        <v>0</v>
      </c>
      <c r="R2601" t="s">
        <v>8284</v>
      </c>
      <c r="S2601" s="4">
        <f t="shared" si="200"/>
        <v>0.99546510341776351</v>
      </c>
      <c r="U2601" t="str">
        <f t="shared" si="203"/>
        <v>food</v>
      </c>
      <c r="V2601" t="str">
        <f t="shared" si="204"/>
        <v>food trucks</v>
      </c>
    </row>
    <row r="2602" spans="1:22" ht="45" x14ac:dyDescent="0.25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v>42454.858796296292</v>
      </c>
      <c r="K2602">
        <v>1453757800</v>
      </c>
      <c r="L2602">
        <f t="shared" si="201"/>
        <v>2016</v>
      </c>
      <c r="M2602" t="str">
        <f t="shared" si="202"/>
        <v>Jan</v>
      </c>
      <c r="N2602" s="13">
        <v>42394.900462962964</v>
      </c>
      <c r="O2602" t="b">
        <v>0</v>
      </c>
      <c r="P2602">
        <v>30</v>
      </c>
      <c r="Q2602" t="b">
        <v>0</v>
      </c>
      <c r="R2602" t="s">
        <v>8284</v>
      </c>
      <c r="S2602" s="4">
        <f t="shared" si="200"/>
        <v>6.9320000000000004</v>
      </c>
      <c r="U2602" t="str">
        <f t="shared" si="203"/>
        <v>food</v>
      </c>
      <c r="V2602" t="str">
        <f t="shared" si="204"/>
        <v>food trucks</v>
      </c>
    </row>
    <row r="2603" spans="1:22" ht="60" x14ac:dyDescent="0.25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v>41165.165972222225</v>
      </c>
      <c r="K2603">
        <v>1346276349</v>
      </c>
      <c r="L2603">
        <f t="shared" si="201"/>
        <v>2012</v>
      </c>
      <c r="M2603" t="str">
        <f t="shared" si="202"/>
        <v>Aug</v>
      </c>
      <c r="N2603" s="13">
        <v>41150.902187499996</v>
      </c>
      <c r="O2603" t="b">
        <v>1</v>
      </c>
      <c r="P2603">
        <v>151</v>
      </c>
      <c r="Q2603" t="b">
        <v>1</v>
      </c>
      <c r="R2603" t="s">
        <v>8301</v>
      </c>
      <c r="S2603" s="4">
        <f t="shared" si="200"/>
        <v>661.4</v>
      </c>
      <c r="U2603" t="str">
        <f t="shared" si="203"/>
        <v>technology</v>
      </c>
      <c r="V2603" t="str">
        <f t="shared" si="204"/>
        <v>space exploration</v>
      </c>
    </row>
    <row r="2604" spans="1:22" ht="45" x14ac:dyDescent="0.25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v>41955.888888888891</v>
      </c>
      <c r="K2604">
        <v>1412358968</v>
      </c>
      <c r="L2604">
        <f t="shared" si="201"/>
        <v>2014</v>
      </c>
      <c r="M2604" t="str">
        <f t="shared" si="202"/>
        <v>Oct</v>
      </c>
      <c r="N2604" s="13">
        <v>41915.747314814813</v>
      </c>
      <c r="O2604" t="b">
        <v>1</v>
      </c>
      <c r="P2604">
        <v>489</v>
      </c>
      <c r="Q2604" t="b">
        <v>1</v>
      </c>
      <c r="R2604" t="s">
        <v>8301</v>
      </c>
      <c r="S2604" s="4">
        <f t="shared" si="200"/>
        <v>326.09166666666664</v>
      </c>
      <c r="U2604" t="str">
        <f t="shared" si="203"/>
        <v>technology</v>
      </c>
      <c r="V2604" t="str">
        <f t="shared" si="204"/>
        <v>space exploration</v>
      </c>
    </row>
    <row r="2605" spans="1:22" ht="30" x14ac:dyDescent="0.25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v>41631.912662037037</v>
      </c>
      <c r="K2605">
        <v>1386626054</v>
      </c>
      <c r="L2605">
        <f t="shared" si="201"/>
        <v>2013</v>
      </c>
      <c r="M2605" t="str">
        <f t="shared" si="202"/>
        <v>Dec</v>
      </c>
      <c r="N2605" s="13">
        <v>41617.912662037037</v>
      </c>
      <c r="O2605" t="b">
        <v>1</v>
      </c>
      <c r="P2605">
        <v>50</v>
      </c>
      <c r="Q2605" t="b">
        <v>1</v>
      </c>
      <c r="R2605" t="s">
        <v>8301</v>
      </c>
      <c r="S2605" s="4">
        <f t="shared" si="200"/>
        <v>101.48571428571428</v>
      </c>
      <c r="U2605" t="str">
        <f t="shared" si="203"/>
        <v>technology</v>
      </c>
      <c r="V2605" t="str">
        <f t="shared" si="204"/>
        <v>space exploration</v>
      </c>
    </row>
    <row r="2606" spans="1:22" ht="45" x14ac:dyDescent="0.25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v>41028.051192129627</v>
      </c>
      <c r="K2606">
        <v>1333070023</v>
      </c>
      <c r="L2606">
        <f t="shared" si="201"/>
        <v>2012</v>
      </c>
      <c r="M2606" t="str">
        <f t="shared" si="202"/>
        <v>Mar</v>
      </c>
      <c r="N2606" s="13">
        <v>40998.051192129627</v>
      </c>
      <c r="O2606" t="b">
        <v>1</v>
      </c>
      <c r="P2606">
        <v>321</v>
      </c>
      <c r="Q2606" t="b">
        <v>1</v>
      </c>
      <c r="R2606" t="s">
        <v>8301</v>
      </c>
      <c r="S2606" s="4">
        <f t="shared" si="200"/>
        <v>104.21799999999999</v>
      </c>
      <c r="U2606" t="str">
        <f t="shared" si="203"/>
        <v>technology</v>
      </c>
      <c r="V2606" t="str">
        <f t="shared" si="204"/>
        <v>space exploration</v>
      </c>
    </row>
    <row r="2607" spans="1:22" ht="60" x14ac:dyDescent="0.25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v>42538.541550925926</v>
      </c>
      <c r="K2607">
        <v>1463576390</v>
      </c>
      <c r="L2607">
        <f t="shared" si="201"/>
        <v>2016</v>
      </c>
      <c r="M2607" t="str">
        <f t="shared" si="202"/>
        <v>May</v>
      </c>
      <c r="N2607" s="13">
        <v>42508.541550925926</v>
      </c>
      <c r="O2607" t="b">
        <v>1</v>
      </c>
      <c r="P2607">
        <v>1762</v>
      </c>
      <c r="Q2607" t="b">
        <v>1</v>
      </c>
      <c r="R2607" t="s">
        <v>8301</v>
      </c>
      <c r="S2607" s="4">
        <f t="shared" si="200"/>
        <v>107.42157</v>
      </c>
      <c r="U2607" t="str">
        <f t="shared" si="203"/>
        <v>technology</v>
      </c>
      <c r="V2607" t="str">
        <f t="shared" si="204"/>
        <v>space exploration</v>
      </c>
    </row>
    <row r="2608" spans="1:22" ht="75" x14ac:dyDescent="0.25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v>41758.712754629632</v>
      </c>
      <c r="K2608">
        <v>1396026382</v>
      </c>
      <c r="L2608">
        <f t="shared" si="201"/>
        <v>2014</v>
      </c>
      <c r="M2608" t="str">
        <f t="shared" si="202"/>
        <v>Mar</v>
      </c>
      <c r="N2608" s="13">
        <v>41726.712754629632</v>
      </c>
      <c r="O2608" t="b">
        <v>1</v>
      </c>
      <c r="P2608">
        <v>385</v>
      </c>
      <c r="Q2608" t="b">
        <v>1</v>
      </c>
      <c r="R2608" t="s">
        <v>8301</v>
      </c>
      <c r="S2608" s="4">
        <f t="shared" si="200"/>
        <v>110.05454545454545</v>
      </c>
      <c r="U2608" t="str">
        <f t="shared" si="203"/>
        <v>technology</v>
      </c>
      <c r="V2608" t="str">
        <f t="shared" si="204"/>
        <v>space exploration</v>
      </c>
    </row>
    <row r="2609" spans="1:22" ht="60" x14ac:dyDescent="0.25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v>42228.083333333328</v>
      </c>
      <c r="K2609">
        <v>1435611572</v>
      </c>
      <c r="L2609">
        <f t="shared" si="201"/>
        <v>2015</v>
      </c>
      <c r="M2609" t="str">
        <f t="shared" si="202"/>
        <v>Jun</v>
      </c>
      <c r="N2609" s="13">
        <v>42184.874675925923</v>
      </c>
      <c r="O2609" t="b">
        <v>1</v>
      </c>
      <c r="P2609">
        <v>398</v>
      </c>
      <c r="Q2609" t="b">
        <v>1</v>
      </c>
      <c r="R2609" t="s">
        <v>8301</v>
      </c>
      <c r="S2609" s="4">
        <f t="shared" si="200"/>
        <v>407.7</v>
      </c>
      <c r="U2609" t="str">
        <f t="shared" si="203"/>
        <v>technology</v>
      </c>
      <c r="V2609" t="str">
        <f t="shared" si="204"/>
        <v>space exploration</v>
      </c>
    </row>
    <row r="2610" spans="1:22" ht="45" x14ac:dyDescent="0.25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v>42809</v>
      </c>
      <c r="K2610">
        <v>1485976468</v>
      </c>
      <c r="L2610">
        <f t="shared" si="201"/>
        <v>2017</v>
      </c>
      <c r="M2610" t="str">
        <f t="shared" si="202"/>
        <v>Feb</v>
      </c>
      <c r="N2610" s="13">
        <v>42767.801712962959</v>
      </c>
      <c r="O2610" t="b">
        <v>1</v>
      </c>
      <c r="P2610">
        <v>304</v>
      </c>
      <c r="Q2610" t="b">
        <v>1</v>
      </c>
      <c r="R2610" t="s">
        <v>8301</v>
      </c>
      <c r="S2610" s="4">
        <f t="shared" si="200"/>
        <v>223.92500000000001</v>
      </c>
      <c r="U2610" t="str">
        <f t="shared" si="203"/>
        <v>technology</v>
      </c>
      <c r="V2610" t="str">
        <f t="shared" si="204"/>
        <v>space exploration</v>
      </c>
    </row>
    <row r="2611" spans="1:22" ht="60" x14ac:dyDescent="0.25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v>41105.237858796296</v>
      </c>
      <c r="K2611">
        <v>1339738951</v>
      </c>
      <c r="L2611">
        <f t="shared" si="201"/>
        <v>2012</v>
      </c>
      <c r="M2611" t="str">
        <f t="shared" si="202"/>
        <v>Jun</v>
      </c>
      <c r="N2611" s="13">
        <v>41075.237858796296</v>
      </c>
      <c r="O2611" t="b">
        <v>1</v>
      </c>
      <c r="P2611">
        <v>676</v>
      </c>
      <c r="Q2611" t="b">
        <v>1</v>
      </c>
      <c r="R2611" t="s">
        <v>8301</v>
      </c>
      <c r="S2611" s="4">
        <f t="shared" si="200"/>
        <v>303.80111428571428</v>
      </c>
      <c r="U2611" t="str">
        <f t="shared" si="203"/>
        <v>technology</v>
      </c>
      <c r="V2611" t="str">
        <f t="shared" si="204"/>
        <v>space exploration</v>
      </c>
    </row>
    <row r="2612" spans="1:22" ht="45" x14ac:dyDescent="0.25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v>42604.290972222225</v>
      </c>
      <c r="K2612">
        <v>1468444125</v>
      </c>
      <c r="L2612">
        <f t="shared" si="201"/>
        <v>2016</v>
      </c>
      <c r="M2612" t="str">
        <f t="shared" si="202"/>
        <v>Jul</v>
      </c>
      <c r="N2612" s="13">
        <v>42564.881076388891</v>
      </c>
      <c r="O2612" t="b">
        <v>1</v>
      </c>
      <c r="P2612">
        <v>577</v>
      </c>
      <c r="Q2612" t="b">
        <v>1</v>
      </c>
      <c r="R2612" t="s">
        <v>8301</v>
      </c>
      <c r="S2612" s="4">
        <f t="shared" si="200"/>
        <v>141.3251043268175</v>
      </c>
      <c r="U2612" t="str">
        <f t="shared" si="203"/>
        <v>technology</v>
      </c>
      <c r="V2612" t="str">
        <f t="shared" si="204"/>
        <v>space exploration</v>
      </c>
    </row>
    <row r="2613" spans="1:22" ht="60" x14ac:dyDescent="0.25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v>42737.957638888889</v>
      </c>
      <c r="K2613">
        <v>1480493014</v>
      </c>
      <c r="L2613">
        <f t="shared" si="201"/>
        <v>2016</v>
      </c>
      <c r="M2613" t="str">
        <f t="shared" si="202"/>
        <v>Nov</v>
      </c>
      <c r="N2613" s="13">
        <v>42704.335810185185</v>
      </c>
      <c r="O2613" t="b">
        <v>1</v>
      </c>
      <c r="P2613">
        <v>3663</v>
      </c>
      <c r="Q2613" t="b">
        <v>1</v>
      </c>
      <c r="R2613" t="s">
        <v>8301</v>
      </c>
      <c r="S2613" s="4">
        <f t="shared" si="200"/>
        <v>2790.6363636363635</v>
      </c>
      <c r="U2613" t="str">
        <f t="shared" si="203"/>
        <v>technology</v>
      </c>
      <c r="V2613" t="str">
        <f t="shared" si="204"/>
        <v>space exploration</v>
      </c>
    </row>
    <row r="2614" spans="1:22" ht="45" x14ac:dyDescent="0.25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v>42013.143171296295</v>
      </c>
      <c r="K2614">
        <v>1418095570</v>
      </c>
      <c r="L2614">
        <f t="shared" si="201"/>
        <v>2014</v>
      </c>
      <c r="M2614" t="str">
        <f t="shared" si="202"/>
        <v>Dec</v>
      </c>
      <c r="N2614" s="13">
        <v>41982.143171296295</v>
      </c>
      <c r="O2614" t="b">
        <v>1</v>
      </c>
      <c r="P2614">
        <v>294</v>
      </c>
      <c r="Q2614" t="b">
        <v>1</v>
      </c>
      <c r="R2614" t="s">
        <v>8301</v>
      </c>
      <c r="S2614" s="4">
        <f t="shared" si="200"/>
        <v>171.76130000000001</v>
      </c>
      <c r="U2614" t="str">
        <f t="shared" si="203"/>
        <v>technology</v>
      </c>
      <c r="V2614" t="str">
        <f t="shared" si="204"/>
        <v>space exploration</v>
      </c>
    </row>
    <row r="2615" spans="1:22" ht="60" x14ac:dyDescent="0.25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v>41173.81821759259</v>
      </c>
      <c r="K2615">
        <v>1345664294</v>
      </c>
      <c r="L2615">
        <f t="shared" si="201"/>
        <v>2012</v>
      </c>
      <c r="M2615" t="str">
        <f t="shared" si="202"/>
        <v>Aug</v>
      </c>
      <c r="N2615" s="13">
        <v>41143.81821759259</v>
      </c>
      <c r="O2615" t="b">
        <v>1</v>
      </c>
      <c r="P2615">
        <v>28</v>
      </c>
      <c r="Q2615" t="b">
        <v>1</v>
      </c>
      <c r="R2615" t="s">
        <v>8301</v>
      </c>
      <c r="S2615" s="4">
        <f t="shared" si="200"/>
        <v>101.01333333333334</v>
      </c>
      <c r="U2615" t="str">
        <f t="shared" si="203"/>
        <v>technology</v>
      </c>
      <c r="V2615" t="str">
        <f t="shared" si="204"/>
        <v>space exploration</v>
      </c>
    </row>
    <row r="2616" spans="1:22" ht="60" x14ac:dyDescent="0.25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v>41759.208333333336</v>
      </c>
      <c r="K2616">
        <v>1396371612</v>
      </c>
      <c r="L2616">
        <f t="shared" si="201"/>
        <v>2014</v>
      </c>
      <c r="M2616" t="str">
        <f t="shared" si="202"/>
        <v>Apr</v>
      </c>
      <c r="N2616" s="13">
        <v>41730.708472222221</v>
      </c>
      <c r="O2616" t="b">
        <v>1</v>
      </c>
      <c r="P2616">
        <v>100</v>
      </c>
      <c r="Q2616" t="b">
        <v>1</v>
      </c>
      <c r="R2616" t="s">
        <v>8301</v>
      </c>
      <c r="S2616" s="4">
        <f t="shared" si="200"/>
        <v>102</v>
      </c>
      <c r="U2616" t="str">
        <f t="shared" si="203"/>
        <v>technology</v>
      </c>
      <c r="V2616" t="str">
        <f t="shared" si="204"/>
        <v>space exploration</v>
      </c>
    </row>
    <row r="2617" spans="1:22" ht="60" x14ac:dyDescent="0.25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v>42490.5</v>
      </c>
      <c r="K2617">
        <v>1458820564</v>
      </c>
      <c r="L2617">
        <f t="shared" si="201"/>
        <v>2016</v>
      </c>
      <c r="M2617" t="str">
        <f t="shared" si="202"/>
        <v>Mar</v>
      </c>
      <c r="N2617" s="13">
        <v>42453.49726851852</v>
      </c>
      <c r="O2617" t="b">
        <v>0</v>
      </c>
      <c r="P2617">
        <v>72</v>
      </c>
      <c r="Q2617" t="b">
        <v>1</v>
      </c>
      <c r="R2617" t="s">
        <v>8301</v>
      </c>
      <c r="S2617" s="4">
        <f t="shared" si="200"/>
        <v>169.76511744127936</v>
      </c>
      <c r="U2617" t="str">
        <f t="shared" si="203"/>
        <v>technology</v>
      </c>
      <c r="V2617" t="str">
        <f t="shared" si="204"/>
        <v>space exploration</v>
      </c>
    </row>
    <row r="2618" spans="1:22" ht="45" x14ac:dyDescent="0.25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v>42241.99454861111</v>
      </c>
      <c r="K2618">
        <v>1437954729</v>
      </c>
      <c r="L2618">
        <f t="shared" si="201"/>
        <v>2015</v>
      </c>
      <c r="M2618" t="str">
        <f t="shared" si="202"/>
        <v>Jul</v>
      </c>
      <c r="N2618" s="13">
        <v>42211.99454861111</v>
      </c>
      <c r="O2618" t="b">
        <v>1</v>
      </c>
      <c r="P2618">
        <v>238</v>
      </c>
      <c r="Q2618" t="b">
        <v>1</v>
      </c>
      <c r="R2618" t="s">
        <v>8301</v>
      </c>
      <c r="S2618" s="4">
        <f t="shared" si="200"/>
        <v>114.53400000000001</v>
      </c>
      <c r="U2618" t="str">
        <f t="shared" si="203"/>
        <v>technology</v>
      </c>
      <c r="V2618" t="str">
        <f t="shared" si="204"/>
        <v>space exploration</v>
      </c>
    </row>
    <row r="2619" spans="1:22" ht="60" x14ac:dyDescent="0.25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v>41932.874432870369</v>
      </c>
      <c r="K2619">
        <v>1411246751</v>
      </c>
      <c r="L2619">
        <f t="shared" si="201"/>
        <v>2014</v>
      </c>
      <c r="M2619" t="str">
        <f t="shared" si="202"/>
        <v>Sep</v>
      </c>
      <c r="N2619" s="13">
        <v>41902.874432870369</v>
      </c>
      <c r="O2619" t="b">
        <v>1</v>
      </c>
      <c r="P2619">
        <v>159</v>
      </c>
      <c r="Q2619" t="b">
        <v>1</v>
      </c>
      <c r="R2619" t="s">
        <v>8301</v>
      </c>
      <c r="S2619" s="4">
        <f t="shared" si="200"/>
        <v>877.6</v>
      </c>
      <c r="U2619" t="str">
        <f t="shared" si="203"/>
        <v>technology</v>
      </c>
      <c r="V2619" t="str">
        <f t="shared" si="204"/>
        <v>space exploration</v>
      </c>
    </row>
    <row r="2620" spans="1:22" ht="30" x14ac:dyDescent="0.25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v>42339.834039351852</v>
      </c>
      <c r="K2620">
        <v>1443812461</v>
      </c>
      <c r="L2620">
        <f t="shared" si="201"/>
        <v>2015</v>
      </c>
      <c r="M2620" t="str">
        <f t="shared" si="202"/>
        <v>Oct</v>
      </c>
      <c r="N2620" s="13">
        <v>42279.792372685188</v>
      </c>
      <c r="O2620" t="b">
        <v>1</v>
      </c>
      <c r="P2620">
        <v>77</v>
      </c>
      <c r="Q2620" t="b">
        <v>1</v>
      </c>
      <c r="R2620" t="s">
        <v>8301</v>
      </c>
      <c r="S2620" s="4">
        <f t="shared" si="200"/>
        <v>105.38666666666667</v>
      </c>
      <c r="U2620" t="str">
        <f t="shared" si="203"/>
        <v>technology</v>
      </c>
      <c r="V2620" t="str">
        <f t="shared" si="204"/>
        <v>space exploration</v>
      </c>
    </row>
    <row r="2621" spans="1:22" ht="60" x14ac:dyDescent="0.25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v>42300.458333333328</v>
      </c>
      <c r="K2621">
        <v>1443302004</v>
      </c>
      <c r="L2621">
        <f t="shared" si="201"/>
        <v>2015</v>
      </c>
      <c r="M2621" t="str">
        <f t="shared" si="202"/>
        <v>Sep</v>
      </c>
      <c r="N2621" s="13">
        <v>42273.884305555555</v>
      </c>
      <c r="O2621" t="b">
        <v>1</v>
      </c>
      <c r="P2621">
        <v>53</v>
      </c>
      <c r="Q2621" t="b">
        <v>1</v>
      </c>
      <c r="R2621" t="s">
        <v>8301</v>
      </c>
      <c r="S2621" s="4">
        <f t="shared" si="200"/>
        <v>188.4</v>
      </c>
      <c r="U2621" t="str">
        <f t="shared" si="203"/>
        <v>technology</v>
      </c>
      <c r="V2621" t="str">
        <f t="shared" si="204"/>
        <v>space exploration</v>
      </c>
    </row>
    <row r="2622" spans="1:22" ht="60" x14ac:dyDescent="0.25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v>42288.041666666672</v>
      </c>
      <c r="K2622">
        <v>1441339242</v>
      </c>
      <c r="L2622">
        <f t="shared" si="201"/>
        <v>2015</v>
      </c>
      <c r="M2622" t="str">
        <f t="shared" si="202"/>
        <v>Sep</v>
      </c>
      <c r="N2622" s="13">
        <v>42251.16715277778</v>
      </c>
      <c r="O2622" t="b">
        <v>1</v>
      </c>
      <c r="P2622">
        <v>1251</v>
      </c>
      <c r="Q2622" t="b">
        <v>1</v>
      </c>
      <c r="R2622" t="s">
        <v>8301</v>
      </c>
      <c r="S2622" s="4">
        <f t="shared" si="200"/>
        <v>143.65230769230769</v>
      </c>
      <c r="U2622" t="str">
        <f t="shared" si="203"/>
        <v>technology</v>
      </c>
      <c r="V2622" t="str">
        <f t="shared" si="204"/>
        <v>space exploration</v>
      </c>
    </row>
    <row r="2623" spans="1:22" ht="60" x14ac:dyDescent="0.25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v>42145.74754629629</v>
      </c>
      <c r="K2623">
        <v>1429638988</v>
      </c>
      <c r="L2623">
        <f t="shared" si="201"/>
        <v>2015</v>
      </c>
      <c r="M2623" t="str">
        <f t="shared" si="202"/>
        <v>Apr</v>
      </c>
      <c r="N2623" s="13">
        <v>42115.74754629629</v>
      </c>
      <c r="O2623" t="b">
        <v>1</v>
      </c>
      <c r="P2623">
        <v>465</v>
      </c>
      <c r="Q2623" t="b">
        <v>1</v>
      </c>
      <c r="R2623" t="s">
        <v>8301</v>
      </c>
      <c r="S2623" s="4">
        <f t="shared" si="200"/>
        <v>145.88</v>
      </c>
      <c r="U2623" t="str">
        <f t="shared" si="203"/>
        <v>technology</v>
      </c>
      <c r="V2623" t="str">
        <f t="shared" si="204"/>
        <v>space exploration</v>
      </c>
    </row>
    <row r="2624" spans="1:22" ht="60" x14ac:dyDescent="0.25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v>42734.74324074074</v>
      </c>
      <c r="K2624">
        <v>1479232216</v>
      </c>
      <c r="L2624">
        <f t="shared" si="201"/>
        <v>2016</v>
      </c>
      <c r="M2624" t="str">
        <f t="shared" si="202"/>
        <v>Nov</v>
      </c>
      <c r="N2624" s="13">
        <v>42689.74324074074</v>
      </c>
      <c r="O2624" t="b">
        <v>0</v>
      </c>
      <c r="P2624">
        <v>74</v>
      </c>
      <c r="Q2624" t="b">
        <v>1</v>
      </c>
      <c r="R2624" t="s">
        <v>8301</v>
      </c>
      <c r="S2624" s="4">
        <f t="shared" si="200"/>
        <v>131.184</v>
      </c>
      <c r="U2624" t="str">
        <f t="shared" si="203"/>
        <v>technology</v>
      </c>
      <c r="V2624" t="str">
        <f t="shared" si="204"/>
        <v>space exploration</v>
      </c>
    </row>
    <row r="2625" spans="1:22" ht="60" x14ac:dyDescent="0.25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v>42706.256550925929</v>
      </c>
      <c r="K2625">
        <v>1479449366</v>
      </c>
      <c r="L2625">
        <f t="shared" si="201"/>
        <v>2016</v>
      </c>
      <c r="M2625" t="str">
        <f t="shared" si="202"/>
        <v>Nov</v>
      </c>
      <c r="N2625" s="13">
        <v>42692.256550925929</v>
      </c>
      <c r="O2625" t="b">
        <v>0</v>
      </c>
      <c r="P2625">
        <v>62</v>
      </c>
      <c r="Q2625" t="b">
        <v>1</v>
      </c>
      <c r="R2625" t="s">
        <v>8301</v>
      </c>
      <c r="S2625" s="4">
        <f t="shared" si="200"/>
        <v>114</v>
      </c>
      <c r="U2625" t="str">
        <f t="shared" si="203"/>
        <v>technology</v>
      </c>
      <c r="V2625" t="str">
        <f t="shared" si="204"/>
        <v>space exploration</v>
      </c>
    </row>
    <row r="2626" spans="1:22" ht="60" x14ac:dyDescent="0.25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v>41165.42155092593</v>
      </c>
      <c r="K2626">
        <v>1345716422</v>
      </c>
      <c r="L2626">
        <f t="shared" si="201"/>
        <v>2012</v>
      </c>
      <c r="M2626" t="str">
        <f t="shared" si="202"/>
        <v>Aug</v>
      </c>
      <c r="N2626" s="13">
        <v>41144.42155092593</v>
      </c>
      <c r="O2626" t="b">
        <v>0</v>
      </c>
      <c r="P2626">
        <v>3468</v>
      </c>
      <c r="Q2626" t="b">
        <v>1</v>
      </c>
      <c r="R2626" t="s">
        <v>8301</v>
      </c>
      <c r="S2626" s="4">
        <f t="shared" ref="S2626:S2689" si="205">E2626*100/D2626</f>
        <v>1379.420625</v>
      </c>
      <c r="U2626" t="str">
        <f t="shared" si="203"/>
        <v>technology</v>
      </c>
      <c r="V2626" t="str">
        <f t="shared" si="204"/>
        <v>space exploration</v>
      </c>
    </row>
    <row r="2627" spans="1:22" ht="60" x14ac:dyDescent="0.25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v>42683.851944444439</v>
      </c>
      <c r="K2627">
        <v>1476559608</v>
      </c>
      <c r="L2627">
        <f t="shared" ref="L2627:L2690" si="206">YEAR(N2627)</f>
        <v>2016</v>
      </c>
      <c r="M2627" t="str">
        <f t="shared" ref="M2627:M2690" si="207">TEXT(N2627, "MMM")</f>
        <v>Oct</v>
      </c>
      <c r="N2627" s="13">
        <v>42658.810277777782</v>
      </c>
      <c r="O2627" t="b">
        <v>0</v>
      </c>
      <c r="P2627">
        <v>52</v>
      </c>
      <c r="Q2627" t="b">
        <v>1</v>
      </c>
      <c r="R2627" t="s">
        <v>8301</v>
      </c>
      <c r="S2627" s="4">
        <f t="shared" si="205"/>
        <v>956</v>
      </c>
      <c r="U2627" t="str">
        <f t="shared" ref="U2627:U2690" si="208">LEFT(R2627, SEARCH("/",R2627,1)-1)</f>
        <v>technology</v>
      </c>
      <c r="V2627" t="str">
        <f t="shared" ref="V2627:V2690" si="209">RIGHT(R2627,LEN(R2627)-SEARCH("/",R2627,SEARCH("/",R2627,1)))</f>
        <v>space exploration</v>
      </c>
    </row>
    <row r="2628" spans="1:22" ht="45" x14ac:dyDescent="0.25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v>42158.628113425926</v>
      </c>
      <c r="K2628">
        <v>1430751869</v>
      </c>
      <c r="L2628">
        <f t="shared" si="206"/>
        <v>2015</v>
      </c>
      <c r="M2628" t="str">
        <f t="shared" si="207"/>
        <v>May</v>
      </c>
      <c r="N2628" s="13">
        <v>42128.628113425926</v>
      </c>
      <c r="O2628" t="b">
        <v>0</v>
      </c>
      <c r="P2628">
        <v>50</v>
      </c>
      <c r="Q2628" t="b">
        <v>1</v>
      </c>
      <c r="R2628" t="s">
        <v>8301</v>
      </c>
      <c r="S2628" s="4">
        <f t="shared" si="205"/>
        <v>112</v>
      </c>
      <c r="U2628" t="str">
        <f t="shared" si="208"/>
        <v>technology</v>
      </c>
      <c r="V2628" t="str">
        <f t="shared" si="209"/>
        <v>space exploration</v>
      </c>
    </row>
    <row r="2629" spans="1:22" ht="60" x14ac:dyDescent="0.25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v>42334.871076388896</v>
      </c>
      <c r="K2629">
        <v>1445975661</v>
      </c>
      <c r="L2629">
        <f t="shared" si="206"/>
        <v>2015</v>
      </c>
      <c r="M2629" t="str">
        <f t="shared" si="207"/>
        <v>Oct</v>
      </c>
      <c r="N2629" s="13">
        <v>42304.829409722224</v>
      </c>
      <c r="O2629" t="b">
        <v>0</v>
      </c>
      <c r="P2629">
        <v>45</v>
      </c>
      <c r="Q2629" t="b">
        <v>1</v>
      </c>
      <c r="R2629" t="s">
        <v>8301</v>
      </c>
      <c r="S2629" s="4">
        <f t="shared" si="205"/>
        <v>646.66666666666663</v>
      </c>
      <c r="U2629" t="str">
        <f t="shared" si="208"/>
        <v>technology</v>
      </c>
      <c r="V2629" t="str">
        <f t="shared" si="209"/>
        <v>space exploration</v>
      </c>
    </row>
    <row r="2630" spans="1:22" ht="45" x14ac:dyDescent="0.25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v>41973.966053240743</v>
      </c>
      <c r="K2630">
        <v>1415661067</v>
      </c>
      <c r="L2630">
        <f t="shared" si="206"/>
        <v>2014</v>
      </c>
      <c r="M2630" t="str">
        <f t="shared" si="207"/>
        <v>Nov</v>
      </c>
      <c r="N2630" s="13">
        <v>41953.966053240743</v>
      </c>
      <c r="O2630" t="b">
        <v>0</v>
      </c>
      <c r="P2630">
        <v>21</v>
      </c>
      <c r="Q2630" t="b">
        <v>1</v>
      </c>
      <c r="R2630" t="s">
        <v>8301</v>
      </c>
      <c r="S2630" s="4">
        <f t="shared" si="205"/>
        <v>110.36948748510132</v>
      </c>
      <c r="U2630" t="str">
        <f t="shared" si="208"/>
        <v>technology</v>
      </c>
      <c r="V2630" t="str">
        <f t="shared" si="209"/>
        <v>space exploration</v>
      </c>
    </row>
    <row r="2631" spans="1:22" ht="45" x14ac:dyDescent="0.25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v>42138.538449074069</v>
      </c>
      <c r="K2631">
        <v>1429016122</v>
      </c>
      <c r="L2631">
        <f t="shared" si="206"/>
        <v>2015</v>
      </c>
      <c r="M2631" t="str">
        <f t="shared" si="207"/>
        <v>Apr</v>
      </c>
      <c r="N2631" s="13">
        <v>42108.538449074069</v>
      </c>
      <c r="O2631" t="b">
        <v>0</v>
      </c>
      <c r="P2631">
        <v>100</v>
      </c>
      <c r="Q2631" t="b">
        <v>1</v>
      </c>
      <c r="R2631" t="s">
        <v>8301</v>
      </c>
      <c r="S2631" s="4">
        <f t="shared" si="205"/>
        <v>127.74</v>
      </c>
      <c r="U2631" t="str">
        <f t="shared" si="208"/>
        <v>technology</v>
      </c>
      <c r="V2631" t="str">
        <f t="shared" si="209"/>
        <v>space exploration</v>
      </c>
    </row>
    <row r="2632" spans="1:22" ht="60" x14ac:dyDescent="0.25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v>42551.416666666672</v>
      </c>
      <c r="K2632">
        <v>1464921112</v>
      </c>
      <c r="L2632">
        <f t="shared" si="206"/>
        <v>2016</v>
      </c>
      <c r="M2632" t="str">
        <f t="shared" si="207"/>
        <v>Jun</v>
      </c>
      <c r="N2632" s="13">
        <v>42524.105462962965</v>
      </c>
      <c r="O2632" t="b">
        <v>0</v>
      </c>
      <c r="P2632">
        <v>81</v>
      </c>
      <c r="Q2632" t="b">
        <v>1</v>
      </c>
      <c r="R2632" t="s">
        <v>8301</v>
      </c>
      <c r="S2632" s="4">
        <f t="shared" si="205"/>
        <v>157.9</v>
      </c>
      <c r="U2632" t="str">
        <f t="shared" si="208"/>
        <v>technology</v>
      </c>
      <c r="V2632" t="str">
        <f t="shared" si="209"/>
        <v>space exploration</v>
      </c>
    </row>
    <row r="2633" spans="1:22" ht="45" x14ac:dyDescent="0.25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v>42246.169293981482</v>
      </c>
      <c r="K2633">
        <v>1438488227</v>
      </c>
      <c r="L2633">
        <f t="shared" si="206"/>
        <v>2015</v>
      </c>
      <c r="M2633" t="str">
        <f t="shared" si="207"/>
        <v>Aug</v>
      </c>
      <c r="N2633" s="13">
        <v>42218.169293981482</v>
      </c>
      <c r="O2633" t="b">
        <v>0</v>
      </c>
      <c r="P2633">
        <v>286</v>
      </c>
      <c r="Q2633" t="b">
        <v>1</v>
      </c>
      <c r="R2633" t="s">
        <v>8301</v>
      </c>
      <c r="S2633" s="4">
        <f t="shared" si="205"/>
        <v>114.66525</v>
      </c>
      <c r="U2633" t="str">
        <f t="shared" si="208"/>
        <v>technology</v>
      </c>
      <c r="V2633" t="str">
        <f t="shared" si="209"/>
        <v>space exploration</v>
      </c>
    </row>
    <row r="2634" spans="1:22" ht="45" x14ac:dyDescent="0.25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v>42519.061793981484</v>
      </c>
      <c r="K2634">
        <v>1462325339</v>
      </c>
      <c r="L2634">
        <f t="shared" si="206"/>
        <v>2016</v>
      </c>
      <c r="M2634" t="str">
        <f t="shared" si="207"/>
        <v>May</v>
      </c>
      <c r="N2634" s="13">
        <v>42494.061793981484</v>
      </c>
      <c r="O2634" t="b">
        <v>0</v>
      </c>
      <c r="P2634">
        <v>42</v>
      </c>
      <c r="Q2634" t="b">
        <v>1</v>
      </c>
      <c r="R2634" t="s">
        <v>8301</v>
      </c>
      <c r="S2634" s="4">
        <f t="shared" si="205"/>
        <v>137.00934579439252</v>
      </c>
      <c r="U2634" t="str">
        <f t="shared" si="208"/>
        <v>technology</v>
      </c>
      <c r="V2634" t="str">
        <f t="shared" si="209"/>
        <v>space exploration</v>
      </c>
    </row>
    <row r="2635" spans="1:22" ht="60" x14ac:dyDescent="0.25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v>41697.958333333336</v>
      </c>
      <c r="K2635">
        <v>1390938332</v>
      </c>
      <c r="L2635">
        <f t="shared" si="206"/>
        <v>2014</v>
      </c>
      <c r="M2635" t="str">
        <f t="shared" si="207"/>
        <v>Jan</v>
      </c>
      <c r="N2635" s="13">
        <v>41667.823287037041</v>
      </c>
      <c r="O2635" t="b">
        <v>0</v>
      </c>
      <c r="P2635">
        <v>199</v>
      </c>
      <c r="Q2635" t="b">
        <v>1</v>
      </c>
      <c r="R2635" t="s">
        <v>8301</v>
      </c>
      <c r="S2635" s="4">
        <f t="shared" si="205"/>
        <v>354.62</v>
      </c>
      <c r="U2635" t="str">
        <f t="shared" si="208"/>
        <v>technology</v>
      </c>
      <c r="V2635" t="str">
        <f t="shared" si="209"/>
        <v>space exploration</v>
      </c>
    </row>
    <row r="2636" spans="1:22" ht="45" x14ac:dyDescent="0.25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v>42642.656493055561</v>
      </c>
      <c r="K2636">
        <v>1472571921</v>
      </c>
      <c r="L2636">
        <f t="shared" si="206"/>
        <v>2016</v>
      </c>
      <c r="M2636" t="str">
        <f t="shared" si="207"/>
        <v>Aug</v>
      </c>
      <c r="N2636" s="13">
        <v>42612.656493055561</v>
      </c>
      <c r="O2636" t="b">
        <v>0</v>
      </c>
      <c r="P2636">
        <v>25</v>
      </c>
      <c r="Q2636" t="b">
        <v>1</v>
      </c>
      <c r="R2636" t="s">
        <v>8301</v>
      </c>
      <c r="S2636" s="4">
        <f t="shared" si="205"/>
        <v>106.02150537634408</v>
      </c>
      <c r="U2636" t="str">
        <f t="shared" si="208"/>
        <v>technology</v>
      </c>
      <c r="V2636" t="str">
        <f t="shared" si="209"/>
        <v>space exploration</v>
      </c>
    </row>
    <row r="2637" spans="1:22" ht="60" x14ac:dyDescent="0.25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v>42072.909270833334</v>
      </c>
      <c r="K2637">
        <v>1422917361</v>
      </c>
      <c r="L2637">
        <f t="shared" si="206"/>
        <v>2015</v>
      </c>
      <c r="M2637" t="str">
        <f t="shared" si="207"/>
        <v>Feb</v>
      </c>
      <c r="N2637" s="13">
        <v>42037.950937500005</v>
      </c>
      <c r="O2637" t="b">
        <v>0</v>
      </c>
      <c r="P2637">
        <v>84</v>
      </c>
      <c r="Q2637" t="b">
        <v>1</v>
      </c>
      <c r="R2637" t="s">
        <v>8301</v>
      </c>
      <c r="S2637" s="4">
        <f t="shared" si="205"/>
        <v>100</v>
      </c>
      <c r="U2637" t="str">
        <f t="shared" si="208"/>
        <v>technology</v>
      </c>
      <c r="V2637" t="str">
        <f t="shared" si="209"/>
        <v>space exploration</v>
      </c>
    </row>
    <row r="2638" spans="1:22" ht="60" x14ac:dyDescent="0.25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v>42659.041666666672</v>
      </c>
      <c r="K2638">
        <v>1474641914</v>
      </c>
      <c r="L2638">
        <f t="shared" si="206"/>
        <v>2016</v>
      </c>
      <c r="M2638" t="str">
        <f t="shared" si="207"/>
        <v>Sep</v>
      </c>
      <c r="N2638" s="13">
        <v>42636.614745370374</v>
      </c>
      <c r="O2638" t="b">
        <v>0</v>
      </c>
      <c r="P2638">
        <v>50</v>
      </c>
      <c r="Q2638" t="b">
        <v>1</v>
      </c>
      <c r="R2638" t="s">
        <v>8301</v>
      </c>
      <c r="S2638" s="4">
        <f t="shared" si="205"/>
        <v>187.3</v>
      </c>
      <c r="U2638" t="str">
        <f t="shared" si="208"/>
        <v>technology</v>
      </c>
      <c r="V2638" t="str">
        <f t="shared" si="209"/>
        <v>space exploration</v>
      </c>
    </row>
    <row r="2639" spans="1:22" ht="45" x14ac:dyDescent="0.25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v>42655.549479166672</v>
      </c>
      <c r="K2639">
        <v>1474895475</v>
      </c>
      <c r="L2639">
        <f t="shared" si="206"/>
        <v>2016</v>
      </c>
      <c r="M2639" t="str">
        <f t="shared" si="207"/>
        <v>Sep</v>
      </c>
      <c r="N2639" s="13">
        <v>42639.549479166672</v>
      </c>
      <c r="O2639" t="b">
        <v>0</v>
      </c>
      <c r="P2639">
        <v>26</v>
      </c>
      <c r="Q2639" t="b">
        <v>1</v>
      </c>
      <c r="R2639" t="s">
        <v>8301</v>
      </c>
      <c r="S2639" s="4">
        <f t="shared" si="205"/>
        <v>166.2</v>
      </c>
      <c r="U2639" t="str">
        <f t="shared" si="208"/>
        <v>technology</v>
      </c>
      <c r="V2639" t="str">
        <f t="shared" si="209"/>
        <v>space exploration</v>
      </c>
    </row>
    <row r="2640" spans="1:22" ht="45" x14ac:dyDescent="0.25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v>42019.913136574076</v>
      </c>
      <c r="K2640">
        <v>1418766895</v>
      </c>
      <c r="L2640">
        <f t="shared" si="206"/>
        <v>2014</v>
      </c>
      <c r="M2640" t="str">
        <f t="shared" si="207"/>
        <v>Dec</v>
      </c>
      <c r="N2640" s="13">
        <v>41989.913136574076</v>
      </c>
      <c r="O2640" t="b">
        <v>0</v>
      </c>
      <c r="P2640">
        <v>14</v>
      </c>
      <c r="Q2640" t="b">
        <v>1</v>
      </c>
      <c r="R2640" t="s">
        <v>8301</v>
      </c>
      <c r="S2640" s="4">
        <f t="shared" si="205"/>
        <v>101.72910662824208</v>
      </c>
      <c r="U2640" t="str">
        <f t="shared" si="208"/>
        <v>technology</v>
      </c>
      <c r="V2640" t="str">
        <f t="shared" si="209"/>
        <v>space exploration</v>
      </c>
    </row>
    <row r="2641" spans="1:22" ht="60" x14ac:dyDescent="0.25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v>42054.86513888889</v>
      </c>
      <c r="K2641">
        <v>1421786748</v>
      </c>
      <c r="L2641">
        <f t="shared" si="206"/>
        <v>2015</v>
      </c>
      <c r="M2641" t="str">
        <f t="shared" si="207"/>
        <v>Jan</v>
      </c>
      <c r="N2641" s="13">
        <v>42024.86513888889</v>
      </c>
      <c r="O2641" t="b">
        <v>0</v>
      </c>
      <c r="P2641">
        <v>49</v>
      </c>
      <c r="Q2641" t="b">
        <v>1</v>
      </c>
      <c r="R2641" t="s">
        <v>8301</v>
      </c>
      <c r="S2641" s="4">
        <f t="shared" si="205"/>
        <v>164</v>
      </c>
      <c r="U2641" t="str">
        <f t="shared" si="208"/>
        <v>technology</v>
      </c>
      <c r="V2641" t="str">
        <f t="shared" si="209"/>
        <v>space exploration</v>
      </c>
    </row>
    <row r="2642" spans="1:22" ht="75" x14ac:dyDescent="0.25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v>42163.160578703704</v>
      </c>
      <c r="K2642">
        <v>1428551474</v>
      </c>
      <c r="L2642">
        <f t="shared" si="206"/>
        <v>2015</v>
      </c>
      <c r="M2642" t="str">
        <f t="shared" si="207"/>
        <v>Apr</v>
      </c>
      <c r="N2642" s="13">
        <v>42103.160578703704</v>
      </c>
      <c r="O2642" t="b">
        <v>0</v>
      </c>
      <c r="P2642">
        <v>69</v>
      </c>
      <c r="Q2642" t="b">
        <v>1</v>
      </c>
      <c r="R2642" t="s">
        <v>8301</v>
      </c>
      <c r="S2642" s="4">
        <f t="shared" si="205"/>
        <v>105.66666666666667</v>
      </c>
      <c r="U2642" t="str">
        <f t="shared" si="208"/>
        <v>technology</v>
      </c>
      <c r="V2642" t="str">
        <f t="shared" si="209"/>
        <v>space exploration</v>
      </c>
    </row>
    <row r="2643" spans="1:22" ht="30" x14ac:dyDescent="0.25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v>41897.839583333334</v>
      </c>
      <c r="K2643">
        <v>1409341863</v>
      </c>
      <c r="L2643">
        <f t="shared" si="206"/>
        <v>2014</v>
      </c>
      <c r="M2643" t="str">
        <f t="shared" si="207"/>
        <v>Aug</v>
      </c>
      <c r="N2643" s="13">
        <v>41880.827118055553</v>
      </c>
      <c r="O2643" t="b">
        <v>0</v>
      </c>
      <c r="P2643">
        <v>1</v>
      </c>
      <c r="Q2643" t="b">
        <v>0</v>
      </c>
      <c r="R2643" t="s">
        <v>8301</v>
      </c>
      <c r="S2643" s="4">
        <f t="shared" si="205"/>
        <v>1</v>
      </c>
      <c r="U2643" t="str">
        <f t="shared" si="208"/>
        <v>technology</v>
      </c>
      <c r="V2643" t="str">
        <f t="shared" si="209"/>
        <v>space exploration</v>
      </c>
    </row>
    <row r="2644" spans="1:22" ht="60" x14ac:dyDescent="0.25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v>42566.289583333331</v>
      </c>
      <c r="K2644">
        <v>1465970108</v>
      </c>
      <c r="L2644">
        <f t="shared" si="206"/>
        <v>2016</v>
      </c>
      <c r="M2644" t="str">
        <f t="shared" si="207"/>
        <v>Jun</v>
      </c>
      <c r="N2644" s="13">
        <v>42536.246620370366</v>
      </c>
      <c r="O2644" t="b">
        <v>0</v>
      </c>
      <c r="P2644">
        <v>0</v>
      </c>
      <c r="Q2644" t="b">
        <v>0</v>
      </c>
      <c r="R2644" t="s">
        <v>8301</v>
      </c>
      <c r="S2644" s="4">
        <f t="shared" si="205"/>
        <v>0</v>
      </c>
      <c r="U2644" t="str">
        <f t="shared" si="208"/>
        <v>technology</v>
      </c>
      <c r="V2644" t="str">
        <f t="shared" si="209"/>
        <v>space exploration</v>
      </c>
    </row>
    <row r="2645" spans="1:22" ht="60" x14ac:dyDescent="0.25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v>42725.332638888889</v>
      </c>
      <c r="K2645">
        <v>1479218315</v>
      </c>
      <c r="L2645">
        <f t="shared" si="206"/>
        <v>2016</v>
      </c>
      <c r="M2645" t="str">
        <f t="shared" si="207"/>
        <v>Nov</v>
      </c>
      <c r="N2645" s="13">
        <v>42689.582349537035</v>
      </c>
      <c r="O2645" t="b">
        <v>1</v>
      </c>
      <c r="P2645">
        <v>1501</v>
      </c>
      <c r="Q2645" t="b">
        <v>0</v>
      </c>
      <c r="R2645" t="s">
        <v>8301</v>
      </c>
      <c r="S2645" s="4">
        <f t="shared" si="205"/>
        <v>33.559730999999999</v>
      </c>
      <c r="U2645" t="str">
        <f t="shared" si="208"/>
        <v>technology</v>
      </c>
      <c r="V2645" t="str">
        <f t="shared" si="209"/>
        <v>space exploration</v>
      </c>
    </row>
    <row r="2646" spans="1:22" ht="45" x14ac:dyDescent="0.25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v>42804.792071759264</v>
      </c>
      <c r="K2646">
        <v>1486580435</v>
      </c>
      <c r="L2646">
        <f t="shared" si="206"/>
        <v>2017</v>
      </c>
      <c r="M2646" t="str">
        <f t="shared" si="207"/>
        <v>Feb</v>
      </c>
      <c r="N2646" s="13">
        <v>42774.792071759264</v>
      </c>
      <c r="O2646" t="b">
        <v>1</v>
      </c>
      <c r="P2646">
        <v>52</v>
      </c>
      <c r="Q2646" t="b">
        <v>0</v>
      </c>
      <c r="R2646" t="s">
        <v>8301</v>
      </c>
      <c r="S2646" s="4">
        <f t="shared" si="205"/>
        <v>2.0529999999999999</v>
      </c>
      <c r="U2646" t="str">
        <f t="shared" si="208"/>
        <v>technology</v>
      </c>
      <c r="V2646" t="str">
        <f t="shared" si="209"/>
        <v>space exploration</v>
      </c>
    </row>
    <row r="2647" spans="1:22" ht="60" x14ac:dyDescent="0.25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v>41951.884293981479</v>
      </c>
      <c r="K2647">
        <v>1412885603</v>
      </c>
      <c r="L2647">
        <f t="shared" si="206"/>
        <v>2014</v>
      </c>
      <c r="M2647" t="str">
        <f t="shared" si="207"/>
        <v>Oct</v>
      </c>
      <c r="N2647" s="13">
        <v>41921.842627314814</v>
      </c>
      <c r="O2647" t="b">
        <v>1</v>
      </c>
      <c r="P2647">
        <v>23</v>
      </c>
      <c r="Q2647" t="b">
        <v>0</v>
      </c>
      <c r="R2647" t="s">
        <v>8301</v>
      </c>
      <c r="S2647" s="4">
        <f t="shared" si="205"/>
        <v>10.5</v>
      </c>
      <c r="U2647" t="str">
        <f t="shared" si="208"/>
        <v>technology</v>
      </c>
      <c r="V2647" t="str">
        <f t="shared" si="209"/>
        <v>space exploration</v>
      </c>
    </row>
    <row r="2648" spans="1:22" ht="45" x14ac:dyDescent="0.25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v>42256.313298611116</v>
      </c>
      <c r="K2648">
        <v>1439191869</v>
      </c>
      <c r="L2648">
        <f t="shared" si="206"/>
        <v>2015</v>
      </c>
      <c r="M2648" t="str">
        <f t="shared" si="207"/>
        <v>Aug</v>
      </c>
      <c r="N2648" s="13">
        <v>42226.313298611116</v>
      </c>
      <c r="O2648" t="b">
        <v>1</v>
      </c>
      <c r="P2648">
        <v>535</v>
      </c>
      <c r="Q2648" t="b">
        <v>0</v>
      </c>
      <c r="R2648" t="s">
        <v>8301</v>
      </c>
      <c r="S2648" s="4">
        <f t="shared" si="205"/>
        <v>8.4172840000000004</v>
      </c>
      <c r="U2648" t="str">
        <f t="shared" si="208"/>
        <v>technology</v>
      </c>
      <c r="V2648" t="str">
        <f t="shared" si="209"/>
        <v>space exploration</v>
      </c>
    </row>
    <row r="2649" spans="1:22" ht="60" x14ac:dyDescent="0.25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v>42230.261793981481</v>
      </c>
      <c r="K2649">
        <v>1436941019</v>
      </c>
      <c r="L2649">
        <f t="shared" si="206"/>
        <v>2015</v>
      </c>
      <c r="M2649" t="str">
        <f t="shared" si="207"/>
        <v>Jul</v>
      </c>
      <c r="N2649" s="13">
        <v>42200.261793981481</v>
      </c>
      <c r="O2649" t="b">
        <v>0</v>
      </c>
      <c r="P2649">
        <v>3</v>
      </c>
      <c r="Q2649" t="b">
        <v>0</v>
      </c>
      <c r="R2649" t="s">
        <v>8301</v>
      </c>
      <c r="S2649" s="4">
        <f t="shared" si="205"/>
        <v>1.44</v>
      </c>
      <c r="U2649" t="str">
        <f t="shared" si="208"/>
        <v>technology</v>
      </c>
      <c r="V2649" t="str">
        <f t="shared" si="209"/>
        <v>space exploration</v>
      </c>
    </row>
    <row r="2650" spans="1:22" ht="60" x14ac:dyDescent="0.25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v>42438.714814814812</v>
      </c>
      <c r="K2650">
        <v>1454951360</v>
      </c>
      <c r="L2650">
        <f t="shared" si="206"/>
        <v>2016</v>
      </c>
      <c r="M2650" t="str">
        <f t="shared" si="207"/>
        <v>Feb</v>
      </c>
      <c r="N2650" s="13">
        <v>42408.714814814812</v>
      </c>
      <c r="O2650" t="b">
        <v>0</v>
      </c>
      <c r="P2650">
        <v>6</v>
      </c>
      <c r="Q2650" t="b">
        <v>0</v>
      </c>
      <c r="R2650" t="s">
        <v>8301</v>
      </c>
      <c r="S2650" s="4">
        <f t="shared" si="205"/>
        <v>0.8833333333333333</v>
      </c>
      <c r="U2650" t="str">
        <f t="shared" si="208"/>
        <v>technology</v>
      </c>
      <c r="V2650" t="str">
        <f t="shared" si="209"/>
        <v>space exploration</v>
      </c>
    </row>
    <row r="2651" spans="1:22" ht="30" x14ac:dyDescent="0.25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v>42401.99700231482</v>
      </c>
      <c r="K2651">
        <v>1449186941</v>
      </c>
      <c r="L2651">
        <f t="shared" si="206"/>
        <v>2015</v>
      </c>
      <c r="M2651" t="str">
        <f t="shared" si="207"/>
        <v>Dec</v>
      </c>
      <c r="N2651" s="13">
        <v>42341.99700231482</v>
      </c>
      <c r="O2651" t="b">
        <v>0</v>
      </c>
      <c r="P2651">
        <v>3</v>
      </c>
      <c r="Q2651" t="b">
        <v>0</v>
      </c>
      <c r="R2651" t="s">
        <v>8301</v>
      </c>
      <c r="S2651" s="4">
        <f t="shared" si="205"/>
        <v>9.9199999999999997E-2</v>
      </c>
      <c r="U2651" t="str">
        <f t="shared" si="208"/>
        <v>technology</v>
      </c>
      <c r="V2651" t="str">
        <f t="shared" si="209"/>
        <v>space exploration</v>
      </c>
    </row>
    <row r="2652" spans="1:22" ht="60" x14ac:dyDescent="0.25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v>42725.624340277776</v>
      </c>
      <c r="K2652">
        <v>1479740343</v>
      </c>
      <c r="L2652">
        <f t="shared" si="206"/>
        <v>2016</v>
      </c>
      <c r="M2652" t="str">
        <f t="shared" si="207"/>
        <v>Nov</v>
      </c>
      <c r="N2652" s="13">
        <v>42695.624340277776</v>
      </c>
      <c r="O2652" t="b">
        <v>0</v>
      </c>
      <c r="P2652">
        <v>5</v>
      </c>
      <c r="Q2652" t="b">
        <v>0</v>
      </c>
      <c r="R2652" t="s">
        <v>8301</v>
      </c>
      <c r="S2652" s="4">
        <f t="shared" si="205"/>
        <v>0.59666666666666668</v>
      </c>
      <c r="U2652" t="str">
        <f t="shared" si="208"/>
        <v>technology</v>
      </c>
      <c r="V2652" t="str">
        <f t="shared" si="209"/>
        <v>space exploration</v>
      </c>
    </row>
    <row r="2653" spans="1:22" ht="60" x14ac:dyDescent="0.25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v>42355.805659722217</v>
      </c>
      <c r="K2653">
        <v>1447960809</v>
      </c>
      <c r="L2653">
        <f t="shared" si="206"/>
        <v>2015</v>
      </c>
      <c r="M2653" t="str">
        <f t="shared" si="207"/>
        <v>Nov</v>
      </c>
      <c r="N2653" s="13">
        <v>42327.805659722217</v>
      </c>
      <c r="O2653" t="b">
        <v>0</v>
      </c>
      <c r="P2653">
        <v>17</v>
      </c>
      <c r="Q2653" t="b">
        <v>0</v>
      </c>
      <c r="R2653" t="s">
        <v>8301</v>
      </c>
      <c r="S2653" s="4">
        <f t="shared" si="205"/>
        <v>1.8689285714285715</v>
      </c>
      <c r="U2653" t="str">
        <f t="shared" si="208"/>
        <v>technology</v>
      </c>
      <c r="V2653" t="str">
        <f t="shared" si="209"/>
        <v>space exploration</v>
      </c>
    </row>
    <row r="2654" spans="1:22" ht="60" x14ac:dyDescent="0.25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v>41983.158854166672</v>
      </c>
      <c r="K2654">
        <v>1415591325</v>
      </c>
      <c r="L2654">
        <f t="shared" si="206"/>
        <v>2014</v>
      </c>
      <c r="M2654" t="str">
        <f t="shared" si="207"/>
        <v>Nov</v>
      </c>
      <c r="N2654" s="13">
        <v>41953.158854166672</v>
      </c>
      <c r="O2654" t="b">
        <v>0</v>
      </c>
      <c r="P2654">
        <v>11</v>
      </c>
      <c r="Q2654" t="b">
        <v>0</v>
      </c>
      <c r="R2654" t="s">
        <v>8301</v>
      </c>
      <c r="S2654" s="4">
        <f t="shared" si="205"/>
        <v>0.88500000000000001</v>
      </c>
      <c r="U2654" t="str">
        <f t="shared" si="208"/>
        <v>technology</v>
      </c>
      <c r="V2654" t="str">
        <f t="shared" si="209"/>
        <v>space exploration</v>
      </c>
    </row>
    <row r="2655" spans="1:22" ht="45" x14ac:dyDescent="0.25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v>41803.166666666664</v>
      </c>
      <c r="K2655">
        <v>1399909127</v>
      </c>
      <c r="L2655">
        <f t="shared" si="206"/>
        <v>2014</v>
      </c>
      <c r="M2655" t="str">
        <f t="shared" si="207"/>
        <v>May</v>
      </c>
      <c r="N2655" s="13">
        <v>41771.651932870373</v>
      </c>
      <c r="O2655" t="b">
        <v>0</v>
      </c>
      <c r="P2655">
        <v>70</v>
      </c>
      <c r="Q2655" t="b">
        <v>0</v>
      </c>
      <c r="R2655" t="s">
        <v>8301</v>
      </c>
      <c r="S2655" s="4">
        <f t="shared" si="205"/>
        <v>11.52156862745098</v>
      </c>
      <c r="U2655" t="str">
        <f t="shared" si="208"/>
        <v>technology</v>
      </c>
      <c r="V2655" t="str">
        <f t="shared" si="209"/>
        <v>space exploration</v>
      </c>
    </row>
    <row r="2656" spans="1:22" ht="60" x14ac:dyDescent="0.25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v>42115.559328703705</v>
      </c>
      <c r="K2656">
        <v>1424442326</v>
      </c>
      <c r="L2656">
        <f t="shared" si="206"/>
        <v>2015</v>
      </c>
      <c r="M2656" t="str">
        <f t="shared" si="207"/>
        <v>Feb</v>
      </c>
      <c r="N2656" s="13">
        <v>42055.600995370376</v>
      </c>
      <c r="O2656" t="b">
        <v>0</v>
      </c>
      <c r="P2656">
        <v>6</v>
      </c>
      <c r="Q2656" t="b">
        <v>0</v>
      </c>
      <c r="R2656" t="s">
        <v>8301</v>
      </c>
      <c r="S2656" s="4">
        <f t="shared" si="205"/>
        <v>5.0999999999999997E-2</v>
      </c>
      <c r="U2656" t="str">
        <f t="shared" si="208"/>
        <v>technology</v>
      </c>
      <c r="V2656" t="str">
        <f t="shared" si="209"/>
        <v>space exploration</v>
      </c>
    </row>
    <row r="2657" spans="1:22" x14ac:dyDescent="0.25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v>42409.833333333328</v>
      </c>
      <c r="K2657">
        <v>1452631647</v>
      </c>
      <c r="L2657">
        <f t="shared" si="206"/>
        <v>2016</v>
      </c>
      <c r="M2657" t="str">
        <f t="shared" si="207"/>
        <v>Jan</v>
      </c>
      <c r="N2657" s="13">
        <v>42381.866284722222</v>
      </c>
      <c r="O2657" t="b">
        <v>0</v>
      </c>
      <c r="P2657">
        <v>43</v>
      </c>
      <c r="Q2657" t="b">
        <v>0</v>
      </c>
      <c r="R2657" t="s">
        <v>8301</v>
      </c>
      <c r="S2657" s="4">
        <f t="shared" si="205"/>
        <v>21.033333333333335</v>
      </c>
      <c r="U2657" t="str">
        <f t="shared" si="208"/>
        <v>technology</v>
      </c>
      <c r="V2657" t="str">
        <f t="shared" si="209"/>
        <v>space exploration</v>
      </c>
    </row>
    <row r="2658" spans="1:22" ht="30" x14ac:dyDescent="0.25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v>42806.791666666672</v>
      </c>
      <c r="K2658">
        <v>1485966688</v>
      </c>
      <c r="L2658">
        <f t="shared" si="206"/>
        <v>2017</v>
      </c>
      <c r="M2658" t="str">
        <f t="shared" si="207"/>
        <v>Feb</v>
      </c>
      <c r="N2658" s="13">
        <v>42767.688518518517</v>
      </c>
      <c r="O2658" t="b">
        <v>0</v>
      </c>
      <c r="P2658">
        <v>152</v>
      </c>
      <c r="Q2658" t="b">
        <v>0</v>
      </c>
      <c r="R2658" t="s">
        <v>8301</v>
      </c>
      <c r="S2658" s="4">
        <f t="shared" si="205"/>
        <v>11.436666666666667</v>
      </c>
      <c r="U2658" t="str">
        <f t="shared" si="208"/>
        <v>technology</v>
      </c>
      <c r="V2658" t="str">
        <f t="shared" si="209"/>
        <v>space exploration</v>
      </c>
    </row>
    <row r="2659" spans="1:22" ht="60" x14ac:dyDescent="0.25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v>42585.0625</v>
      </c>
      <c r="K2659">
        <v>1467325053</v>
      </c>
      <c r="L2659">
        <f t="shared" si="206"/>
        <v>2016</v>
      </c>
      <c r="M2659" t="str">
        <f t="shared" si="207"/>
        <v>Jun</v>
      </c>
      <c r="N2659" s="13">
        <v>42551.928854166668</v>
      </c>
      <c r="O2659" t="b">
        <v>0</v>
      </c>
      <c r="P2659">
        <v>59</v>
      </c>
      <c r="Q2659" t="b">
        <v>0</v>
      </c>
      <c r="R2659" t="s">
        <v>8301</v>
      </c>
      <c r="S2659" s="4">
        <f t="shared" si="205"/>
        <v>18.737933333333334</v>
      </c>
      <c r="U2659" t="str">
        <f t="shared" si="208"/>
        <v>technology</v>
      </c>
      <c r="V2659" t="str">
        <f t="shared" si="209"/>
        <v>space exploration</v>
      </c>
    </row>
    <row r="2660" spans="1:22" ht="45" x14ac:dyDescent="0.25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v>42581.884189814817</v>
      </c>
      <c r="K2660">
        <v>1467321194</v>
      </c>
      <c r="L2660">
        <f t="shared" si="206"/>
        <v>2016</v>
      </c>
      <c r="M2660" t="str">
        <f t="shared" si="207"/>
        <v>Jun</v>
      </c>
      <c r="N2660" s="13">
        <v>42551.884189814817</v>
      </c>
      <c r="O2660" t="b">
        <v>0</v>
      </c>
      <c r="P2660">
        <v>4</v>
      </c>
      <c r="Q2660" t="b">
        <v>0</v>
      </c>
      <c r="R2660" t="s">
        <v>8301</v>
      </c>
      <c r="S2660" s="4">
        <f t="shared" si="205"/>
        <v>9.285714285714286E-2</v>
      </c>
      <c r="U2660" t="str">
        <f t="shared" si="208"/>
        <v>technology</v>
      </c>
      <c r="V2660" t="str">
        <f t="shared" si="209"/>
        <v>space exploration</v>
      </c>
    </row>
    <row r="2661" spans="1:22" x14ac:dyDescent="0.25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v>42112.069560185191</v>
      </c>
      <c r="K2661">
        <v>1426729210</v>
      </c>
      <c r="L2661">
        <f t="shared" si="206"/>
        <v>2015</v>
      </c>
      <c r="M2661" t="str">
        <f t="shared" si="207"/>
        <v>Mar</v>
      </c>
      <c r="N2661" s="13">
        <v>42082.069560185191</v>
      </c>
      <c r="O2661" t="b">
        <v>0</v>
      </c>
      <c r="P2661">
        <v>10</v>
      </c>
      <c r="Q2661" t="b">
        <v>0</v>
      </c>
      <c r="R2661" t="s">
        <v>8301</v>
      </c>
      <c r="S2661" s="4">
        <f t="shared" si="205"/>
        <v>2.7204081632653061</v>
      </c>
      <c r="U2661" t="str">
        <f t="shared" si="208"/>
        <v>technology</v>
      </c>
      <c r="V2661" t="str">
        <f t="shared" si="209"/>
        <v>space exploration</v>
      </c>
    </row>
    <row r="2662" spans="1:22" ht="60" x14ac:dyDescent="0.25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v>42332.754837962959</v>
      </c>
      <c r="K2662">
        <v>1443200818</v>
      </c>
      <c r="L2662">
        <f t="shared" si="206"/>
        <v>2015</v>
      </c>
      <c r="M2662" t="str">
        <f t="shared" si="207"/>
        <v>Sep</v>
      </c>
      <c r="N2662" s="13">
        <v>42272.713171296295</v>
      </c>
      <c r="O2662" t="b">
        <v>0</v>
      </c>
      <c r="P2662">
        <v>5</v>
      </c>
      <c r="Q2662" t="b">
        <v>0</v>
      </c>
      <c r="R2662" t="s">
        <v>8301</v>
      </c>
      <c r="S2662" s="4">
        <f t="shared" si="205"/>
        <v>9.5000000000000001E-2</v>
      </c>
      <c r="U2662" t="str">
        <f t="shared" si="208"/>
        <v>technology</v>
      </c>
      <c r="V2662" t="str">
        <f t="shared" si="209"/>
        <v>space exploration</v>
      </c>
    </row>
    <row r="2663" spans="1:22" ht="45" x14ac:dyDescent="0.25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v>41572.958449074074</v>
      </c>
      <c r="K2663">
        <v>1380150010</v>
      </c>
      <c r="L2663">
        <f t="shared" si="206"/>
        <v>2013</v>
      </c>
      <c r="M2663" t="str">
        <f t="shared" si="207"/>
        <v>Sep</v>
      </c>
      <c r="N2663" s="13">
        <v>41542.958449074074</v>
      </c>
      <c r="O2663" t="b">
        <v>0</v>
      </c>
      <c r="P2663">
        <v>60</v>
      </c>
      <c r="Q2663" t="b">
        <v>1</v>
      </c>
      <c r="R2663" t="s">
        <v>8302</v>
      </c>
      <c r="S2663" s="4">
        <f t="shared" si="205"/>
        <v>102.9</v>
      </c>
      <c r="U2663" t="str">
        <f t="shared" si="208"/>
        <v>technology</v>
      </c>
      <c r="V2663" t="str">
        <f t="shared" si="209"/>
        <v>makerspaces</v>
      </c>
    </row>
    <row r="2664" spans="1:22" ht="45" x14ac:dyDescent="0.25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v>42237.746678240743</v>
      </c>
      <c r="K2664">
        <v>1437587713</v>
      </c>
      <c r="L2664">
        <f t="shared" si="206"/>
        <v>2015</v>
      </c>
      <c r="M2664" t="str">
        <f t="shared" si="207"/>
        <v>Jul</v>
      </c>
      <c r="N2664" s="13">
        <v>42207.746678240743</v>
      </c>
      <c r="O2664" t="b">
        <v>0</v>
      </c>
      <c r="P2664">
        <v>80</v>
      </c>
      <c r="Q2664" t="b">
        <v>1</v>
      </c>
      <c r="R2664" t="s">
        <v>8302</v>
      </c>
      <c r="S2664" s="4">
        <f t="shared" si="205"/>
        <v>106.8</v>
      </c>
      <c r="U2664" t="str">
        <f t="shared" si="208"/>
        <v>technology</v>
      </c>
      <c r="V2664" t="str">
        <f t="shared" si="209"/>
        <v>makerspaces</v>
      </c>
    </row>
    <row r="2665" spans="1:22" ht="60" x14ac:dyDescent="0.25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v>42251.625</v>
      </c>
      <c r="K2665">
        <v>1438873007</v>
      </c>
      <c r="L2665">
        <f t="shared" si="206"/>
        <v>2015</v>
      </c>
      <c r="M2665" t="str">
        <f t="shared" si="207"/>
        <v>Aug</v>
      </c>
      <c r="N2665" s="13">
        <v>42222.622766203705</v>
      </c>
      <c r="O2665" t="b">
        <v>0</v>
      </c>
      <c r="P2665">
        <v>56</v>
      </c>
      <c r="Q2665" t="b">
        <v>1</v>
      </c>
      <c r="R2665" t="s">
        <v>8302</v>
      </c>
      <c r="S2665" s="4">
        <f t="shared" si="205"/>
        <v>104.59625</v>
      </c>
      <c r="U2665" t="str">
        <f t="shared" si="208"/>
        <v>technology</v>
      </c>
      <c r="V2665" t="str">
        <f t="shared" si="209"/>
        <v>makerspaces</v>
      </c>
    </row>
    <row r="2666" spans="1:22" ht="60" x14ac:dyDescent="0.25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v>42347.290972222225</v>
      </c>
      <c r="K2666">
        <v>1446683797</v>
      </c>
      <c r="L2666">
        <f t="shared" si="206"/>
        <v>2015</v>
      </c>
      <c r="M2666" t="str">
        <f t="shared" si="207"/>
        <v>Nov</v>
      </c>
      <c r="N2666" s="13">
        <v>42313.02542824074</v>
      </c>
      <c r="O2666" t="b">
        <v>0</v>
      </c>
      <c r="P2666">
        <v>104</v>
      </c>
      <c r="Q2666" t="b">
        <v>1</v>
      </c>
      <c r="R2666" t="s">
        <v>8302</v>
      </c>
      <c r="S2666" s="4">
        <f t="shared" si="205"/>
        <v>103.42857142857143</v>
      </c>
      <c r="U2666" t="str">
        <f t="shared" si="208"/>
        <v>technology</v>
      </c>
      <c r="V2666" t="str">
        <f t="shared" si="209"/>
        <v>makerspaces</v>
      </c>
    </row>
    <row r="2667" spans="1:22" ht="60" x14ac:dyDescent="0.25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v>42128.895532407405</v>
      </c>
      <c r="K2667">
        <v>1426886974</v>
      </c>
      <c r="L2667">
        <f t="shared" si="206"/>
        <v>2015</v>
      </c>
      <c r="M2667" t="str">
        <f t="shared" si="207"/>
        <v>Mar</v>
      </c>
      <c r="N2667" s="13">
        <v>42083.895532407405</v>
      </c>
      <c r="O2667" t="b">
        <v>0</v>
      </c>
      <c r="P2667">
        <v>46</v>
      </c>
      <c r="Q2667" t="b">
        <v>1</v>
      </c>
      <c r="R2667" t="s">
        <v>8302</v>
      </c>
      <c r="S2667" s="4">
        <f t="shared" si="205"/>
        <v>123.14285714285714</v>
      </c>
      <c r="U2667" t="str">
        <f t="shared" si="208"/>
        <v>technology</v>
      </c>
      <c r="V2667" t="str">
        <f t="shared" si="209"/>
        <v>makerspaces</v>
      </c>
    </row>
    <row r="2668" spans="1:22" ht="60" x14ac:dyDescent="0.25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v>42272.875</v>
      </c>
      <c r="K2668">
        <v>1440008439</v>
      </c>
      <c r="L2668">
        <f t="shared" si="206"/>
        <v>2015</v>
      </c>
      <c r="M2668" t="str">
        <f t="shared" si="207"/>
        <v>Aug</v>
      </c>
      <c r="N2668" s="13">
        <v>42235.764340277776</v>
      </c>
      <c r="O2668" t="b">
        <v>0</v>
      </c>
      <c r="P2668">
        <v>206</v>
      </c>
      <c r="Q2668" t="b">
        <v>1</v>
      </c>
      <c r="R2668" t="s">
        <v>8302</v>
      </c>
      <c r="S2668" s="4">
        <f t="shared" si="205"/>
        <v>159.29509999999999</v>
      </c>
      <c r="U2668" t="str">
        <f t="shared" si="208"/>
        <v>technology</v>
      </c>
      <c r="V2668" t="str">
        <f t="shared" si="209"/>
        <v>makerspaces</v>
      </c>
    </row>
    <row r="2669" spans="1:22" ht="60" x14ac:dyDescent="0.25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v>42410.926111111112</v>
      </c>
      <c r="K2669">
        <v>1452550416</v>
      </c>
      <c r="L2669">
        <f t="shared" si="206"/>
        <v>2016</v>
      </c>
      <c r="M2669" t="str">
        <f t="shared" si="207"/>
        <v>Jan</v>
      </c>
      <c r="N2669" s="13">
        <v>42380.926111111112</v>
      </c>
      <c r="O2669" t="b">
        <v>0</v>
      </c>
      <c r="P2669">
        <v>18</v>
      </c>
      <c r="Q2669" t="b">
        <v>1</v>
      </c>
      <c r="R2669" t="s">
        <v>8302</v>
      </c>
      <c r="S2669" s="4">
        <f t="shared" si="205"/>
        <v>110.66666666666667</v>
      </c>
      <c r="U2669" t="str">
        <f t="shared" si="208"/>
        <v>technology</v>
      </c>
      <c r="V2669" t="str">
        <f t="shared" si="209"/>
        <v>makerspaces</v>
      </c>
    </row>
    <row r="2670" spans="1:22" ht="30" x14ac:dyDescent="0.25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v>42317.60555555555</v>
      </c>
      <c r="K2670">
        <v>1443449265</v>
      </c>
      <c r="L2670">
        <f t="shared" si="206"/>
        <v>2015</v>
      </c>
      <c r="M2670" t="str">
        <f t="shared" si="207"/>
        <v>Sep</v>
      </c>
      <c r="N2670" s="13">
        <v>42275.588715277772</v>
      </c>
      <c r="O2670" t="b">
        <v>0</v>
      </c>
      <c r="P2670">
        <v>28</v>
      </c>
      <c r="Q2670" t="b">
        <v>1</v>
      </c>
      <c r="R2670" t="s">
        <v>8302</v>
      </c>
      <c r="S2670" s="4">
        <f t="shared" si="205"/>
        <v>170.7</v>
      </c>
      <c r="U2670" t="str">
        <f t="shared" si="208"/>
        <v>technology</v>
      </c>
      <c r="V2670" t="str">
        <f t="shared" si="209"/>
        <v>makerspaces</v>
      </c>
    </row>
    <row r="2671" spans="1:22" ht="60" x14ac:dyDescent="0.25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v>42379.035833333335</v>
      </c>
      <c r="K2671">
        <v>1447203096</v>
      </c>
      <c r="L2671">
        <f t="shared" si="206"/>
        <v>2015</v>
      </c>
      <c r="M2671" t="str">
        <f t="shared" si="207"/>
        <v>Nov</v>
      </c>
      <c r="N2671" s="13">
        <v>42319.035833333335</v>
      </c>
      <c r="O2671" t="b">
        <v>0</v>
      </c>
      <c r="P2671">
        <v>11</v>
      </c>
      <c r="Q2671" t="b">
        <v>1</v>
      </c>
      <c r="R2671" t="s">
        <v>8302</v>
      </c>
      <c r="S2671" s="4">
        <f t="shared" si="205"/>
        <v>125.125</v>
      </c>
      <c r="U2671" t="str">
        <f t="shared" si="208"/>
        <v>technology</v>
      </c>
      <c r="V2671" t="str">
        <f t="shared" si="209"/>
        <v>makerspaces</v>
      </c>
    </row>
    <row r="2672" spans="1:22" ht="60" x14ac:dyDescent="0.25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v>41849.020601851851</v>
      </c>
      <c r="K2672">
        <v>1404174580</v>
      </c>
      <c r="L2672">
        <f t="shared" si="206"/>
        <v>2014</v>
      </c>
      <c r="M2672" t="str">
        <f t="shared" si="207"/>
        <v>Jul</v>
      </c>
      <c r="N2672" s="13">
        <v>41821.020601851851</v>
      </c>
      <c r="O2672" t="b">
        <v>1</v>
      </c>
      <c r="P2672">
        <v>60</v>
      </c>
      <c r="Q2672" t="b">
        <v>0</v>
      </c>
      <c r="R2672" t="s">
        <v>8302</v>
      </c>
      <c r="S2672" s="4">
        <f t="shared" si="205"/>
        <v>6.415860933964205</v>
      </c>
      <c r="U2672" t="str">
        <f t="shared" si="208"/>
        <v>technology</v>
      </c>
      <c r="V2672" t="str">
        <f t="shared" si="209"/>
        <v>makerspaces</v>
      </c>
    </row>
    <row r="2673" spans="1:22" ht="45" x14ac:dyDescent="0.25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v>41992.818055555559</v>
      </c>
      <c r="K2673">
        <v>1416419916</v>
      </c>
      <c r="L2673">
        <f t="shared" si="206"/>
        <v>2014</v>
      </c>
      <c r="M2673" t="str">
        <f t="shared" si="207"/>
        <v>Nov</v>
      </c>
      <c r="N2673" s="13">
        <v>41962.749027777783</v>
      </c>
      <c r="O2673" t="b">
        <v>1</v>
      </c>
      <c r="P2673">
        <v>84</v>
      </c>
      <c r="Q2673" t="b">
        <v>0</v>
      </c>
      <c r="R2673" t="s">
        <v>8302</v>
      </c>
      <c r="S2673" s="4">
        <f t="shared" si="205"/>
        <v>11.343999999999999</v>
      </c>
      <c r="U2673" t="str">
        <f t="shared" si="208"/>
        <v>technology</v>
      </c>
      <c r="V2673" t="str">
        <f t="shared" si="209"/>
        <v>makerspaces</v>
      </c>
    </row>
    <row r="2674" spans="1:22" ht="60" x14ac:dyDescent="0.25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v>42366.25</v>
      </c>
      <c r="K2674">
        <v>1449436390</v>
      </c>
      <c r="L2674">
        <f t="shared" si="206"/>
        <v>2015</v>
      </c>
      <c r="M2674" t="str">
        <f t="shared" si="207"/>
        <v>Dec</v>
      </c>
      <c r="N2674" s="13">
        <v>42344.884143518517</v>
      </c>
      <c r="O2674" t="b">
        <v>1</v>
      </c>
      <c r="P2674">
        <v>47</v>
      </c>
      <c r="Q2674" t="b">
        <v>0</v>
      </c>
      <c r="R2674" t="s">
        <v>8302</v>
      </c>
      <c r="S2674" s="4">
        <f t="shared" si="205"/>
        <v>33.19</v>
      </c>
      <c r="U2674" t="str">
        <f t="shared" si="208"/>
        <v>technology</v>
      </c>
      <c r="V2674" t="str">
        <f t="shared" si="209"/>
        <v>makerspaces</v>
      </c>
    </row>
    <row r="2675" spans="1:22" ht="60" x14ac:dyDescent="0.25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v>41941.947916666664</v>
      </c>
      <c r="K2675">
        <v>1412081999</v>
      </c>
      <c r="L2675">
        <f t="shared" si="206"/>
        <v>2014</v>
      </c>
      <c r="M2675" t="str">
        <f t="shared" si="207"/>
        <v>Sep</v>
      </c>
      <c r="N2675" s="13">
        <v>41912.541655092595</v>
      </c>
      <c r="O2675" t="b">
        <v>1</v>
      </c>
      <c r="P2675">
        <v>66</v>
      </c>
      <c r="Q2675" t="b">
        <v>0</v>
      </c>
      <c r="R2675" t="s">
        <v>8302</v>
      </c>
      <c r="S2675" s="4">
        <f t="shared" si="205"/>
        <v>27.58</v>
      </c>
      <c r="U2675" t="str">
        <f t="shared" si="208"/>
        <v>technology</v>
      </c>
      <c r="V2675" t="str">
        <f t="shared" si="209"/>
        <v>makerspaces</v>
      </c>
    </row>
    <row r="2676" spans="1:22" ht="60" x14ac:dyDescent="0.25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v>42556.207638888889</v>
      </c>
      <c r="K2676">
        <v>1465398670</v>
      </c>
      <c r="L2676">
        <f t="shared" si="206"/>
        <v>2016</v>
      </c>
      <c r="M2676" t="str">
        <f t="shared" si="207"/>
        <v>Jun</v>
      </c>
      <c r="N2676" s="13">
        <v>42529.632754629631</v>
      </c>
      <c r="O2676" t="b">
        <v>1</v>
      </c>
      <c r="P2676">
        <v>171</v>
      </c>
      <c r="Q2676" t="b">
        <v>0</v>
      </c>
      <c r="R2676" t="s">
        <v>8302</v>
      </c>
      <c r="S2676" s="4">
        <f t="shared" si="205"/>
        <v>62.84</v>
      </c>
      <c r="U2676" t="str">
        <f t="shared" si="208"/>
        <v>technology</v>
      </c>
      <c r="V2676" t="str">
        <f t="shared" si="209"/>
        <v>makerspaces</v>
      </c>
    </row>
    <row r="2677" spans="1:22" ht="60" x14ac:dyDescent="0.25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v>41953.899178240739</v>
      </c>
      <c r="K2677">
        <v>1413059689</v>
      </c>
      <c r="L2677">
        <f t="shared" si="206"/>
        <v>2014</v>
      </c>
      <c r="M2677" t="str">
        <f t="shared" si="207"/>
        <v>Oct</v>
      </c>
      <c r="N2677" s="13">
        <v>41923.857511574075</v>
      </c>
      <c r="O2677" t="b">
        <v>1</v>
      </c>
      <c r="P2677">
        <v>29</v>
      </c>
      <c r="Q2677" t="b">
        <v>0</v>
      </c>
      <c r="R2677" t="s">
        <v>8302</v>
      </c>
      <c r="S2677" s="4">
        <f t="shared" si="205"/>
        <v>7.5880000000000001</v>
      </c>
      <c r="U2677" t="str">
        <f t="shared" si="208"/>
        <v>technology</v>
      </c>
      <c r="V2677" t="str">
        <f t="shared" si="209"/>
        <v>makerspaces</v>
      </c>
    </row>
    <row r="2678" spans="1:22" ht="60" x14ac:dyDescent="0.25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v>42512.624699074076</v>
      </c>
      <c r="K2678">
        <v>1461337174</v>
      </c>
      <c r="L2678">
        <f t="shared" si="206"/>
        <v>2016</v>
      </c>
      <c r="M2678" t="str">
        <f t="shared" si="207"/>
        <v>Apr</v>
      </c>
      <c r="N2678" s="13">
        <v>42482.624699074076</v>
      </c>
      <c r="O2678" t="b">
        <v>0</v>
      </c>
      <c r="P2678">
        <v>9</v>
      </c>
      <c r="Q2678" t="b">
        <v>0</v>
      </c>
      <c r="R2678" t="s">
        <v>8302</v>
      </c>
      <c r="S2678" s="4">
        <f t="shared" si="205"/>
        <v>50.38095238095238</v>
      </c>
      <c r="U2678" t="str">
        <f t="shared" si="208"/>
        <v>technology</v>
      </c>
      <c r="V2678" t="str">
        <f t="shared" si="209"/>
        <v>makerspaces</v>
      </c>
    </row>
    <row r="2679" spans="1:22" ht="45" x14ac:dyDescent="0.25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v>41823.029432870368</v>
      </c>
      <c r="K2679">
        <v>1401756143</v>
      </c>
      <c r="L2679">
        <f t="shared" si="206"/>
        <v>2014</v>
      </c>
      <c r="M2679" t="str">
        <f t="shared" si="207"/>
        <v>Jun</v>
      </c>
      <c r="N2679" s="13">
        <v>41793.029432870368</v>
      </c>
      <c r="O2679" t="b">
        <v>0</v>
      </c>
      <c r="P2679">
        <v>27</v>
      </c>
      <c r="Q2679" t="b">
        <v>0</v>
      </c>
      <c r="R2679" t="s">
        <v>8302</v>
      </c>
      <c r="S2679" s="4">
        <f t="shared" si="205"/>
        <v>17.512820512820515</v>
      </c>
      <c r="U2679" t="str">
        <f t="shared" si="208"/>
        <v>technology</v>
      </c>
      <c r="V2679" t="str">
        <f t="shared" si="209"/>
        <v>makerspaces</v>
      </c>
    </row>
    <row r="2680" spans="1:22" ht="60" x14ac:dyDescent="0.25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v>42271.798206018517</v>
      </c>
      <c r="K2680">
        <v>1440529765</v>
      </c>
      <c r="L2680">
        <f t="shared" si="206"/>
        <v>2015</v>
      </c>
      <c r="M2680" t="str">
        <f t="shared" si="207"/>
        <v>Aug</v>
      </c>
      <c r="N2680" s="13">
        <v>42241.798206018517</v>
      </c>
      <c r="O2680" t="b">
        <v>0</v>
      </c>
      <c r="P2680">
        <v>2</v>
      </c>
      <c r="Q2680" t="b">
        <v>0</v>
      </c>
      <c r="R2680" t="s">
        <v>8302</v>
      </c>
      <c r="S2680" s="4">
        <f t="shared" si="205"/>
        <v>1.375E-2</v>
      </c>
      <c r="U2680" t="str">
        <f t="shared" si="208"/>
        <v>technology</v>
      </c>
      <c r="V2680" t="str">
        <f t="shared" si="209"/>
        <v>makerspaces</v>
      </c>
    </row>
    <row r="2681" spans="1:22" ht="60" x14ac:dyDescent="0.25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v>42063.001087962963</v>
      </c>
      <c r="K2681">
        <v>1422489694</v>
      </c>
      <c r="L2681">
        <f t="shared" si="206"/>
        <v>2015</v>
      </c>
      <c r="M2681" t="str">
        <f t="shared" si="207"/>
        <v>Jan</v>
      </c>
      <c r="N2681" s="13">
        <v>42033.001087962963</v>
      </c>
      <c r="O2681" t="b">
        <v>0</v>
      </c>
      <c r="P2681">
        <v>3</v>
      </c>
      <c r="Q2681" t="b">
        <v>0</v>
      </c>
      <c r="R2681" t="s">
        <v>8302</v>
      </c>
      <c r="S2681" s="4">
        <f t="shared" si="205"/>
        <v>0.33</v>
      </c>
      <c r="U2681" t="str">
        <f t="shared" si="208"/>
        <v>technology</v>
      </c>
      <c r="V2681" t="str">
        <f t="shared" si="209"/>
        <v>makerspaces</v>
      </c>
    </row>
    <row r="2682" spans="1:22" x14ac:dyDescent="0.25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v>42466.170034722221</v>
      </c>
      <c r="K2682">
        <v>1457327091</v>
      </c>
      <c r="L2682">
        <f t="shared" si="206"/>
        <v>2016</v>
      </c>
      <c r="M2682" t="str">
        <f t="shared" si="207"/>
        <v>Mar</v>
      </c>
      <c r="N2682" s="13">
        <v>42436.211701388893</v>
      </c>
      <c r="O2682" t="b">
        <v>0</v>
      </c>
      <c r="P2682">
        <v>4</v>
      </c>
      <c r="Q2682" t="b">
        <v>0</v>
      </c>
      <c r="R2682" t="s">
        <v>8302</v>
      </c>
      <c r="S2682" s="4">
        <f t="shared" si="205"/>
        <v>0.86250000000000004</v>
      </c>
      <c r="U2682" t="str">
        <f t="shared" si="208"/>
        <v>technology</v>
      </c>
      <c r="V2682" t="str">
        <f t="shared" si="209"/>
        <v>makerspaces</v>
      </c>
    </row>
    <row r="2683" spans="1:22" ht="45" x14ac:dyDescent="0.25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v>41830.895254629628</v>
      </c>
      <c r="K2683">
        <v>1402867750</v>
      </c>
      <c r="L2683">
        <f t="shared" si="206"/>
        <v>2014</v>
      </c>
      <c r="M2683" t="str">
        <f t="shared" si="207"/>
        <v>Jun</v>
      </c>
      <c r="N2683" s="13">
        <v>41805.895254629628</v>
      </c>
      <c r="O2683" t="b">
        <v>0</v>
      </c>
      <c r="P2683">
        <v>2</v>
      </c>
      <c r="Q2683" t="b">
        <v>0</v>
      </c>
      <c r="R2683" t="s">
        <v>8284</v>
      </c>
      <c r="S2683" s="4">
        <f t="shared" si="205"/>
        <v>0.6875</v>
      </c>
      <c r="U2683" t="str">
        <f t="shared" si="208"/>
        <v>food</v>
      </c>
      <c r="V2683" t="str">
        <f t="shared" si="209"/>
        <v>food trucks</v>
      </c>
    </row>
    <row r="2684" spans="1:22" ht="45" x14ac:dyDescent="0.25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v>41965.249305555553</v>
      </c>
      <c r="K2684">
        <v>1413838540</v>
      </c>
      <c r="L2684">
        <f t="shared" si="206"/>
        <v>2014</v>
      </c>
      <c r="M2684" t="str">
        <f t="shared" si="207"/>
        <v>Oct</v>
      </c>
      <c r="N2684" s="13">
        <v>41932.871990740743</v>
      </c>
      <c r="O2684" t="b">
        <v>0</v>
      </c>
      <c r="P2684">
        <v>20</v>
      </c>
      <c r="Q2684" t="b">
        <v>0</v>
      </c>
      <c r="R2684" t="s">
        <v>8284</v>
      </c>
      <c r="S2684" s="4">
        <f t="shared" si="205"/>
        <v>28.3</v>
      </c>
      <c r="U2684" t="str">
        <f t="shared" si="208"/>
        <v>food</v>
      </c>
      <c r="V2684" t="str">
        <f t="shared" si="209"/>
        <v>food trucks</v>
      </c>
    </row>
    <row r="2685" spans="1:22" ht="60" x14ac:dyDescent="0.25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v>42064.75509259259</v>
      </c>
      <c r="K2685">
        <v>1422641240</v>
      </c>
      <c r="L2685">
        <f t="shared" si="206"/>
        <v>2015</v>
      </c>
      <c r="M2685" t="str">
        <f t="shared" si="207"/>
        <v>Jan</v>
      </c>
      <c r="N2685" s="13">
        <v>42034.75509259259</v>
      </c>
      <c r="O2685" t="b">
        <v>0</v>
      </c>
      <c r="P2685">
        <v>3</v>
      </c>
      <c r="Q2685" t="b">
        <v>0</v>
      </c>
      <c r="R2685" t="s">
        <v>8284</v>
      </c>
      <c r="S2685" s="4">
        <f t="shared" si="205"/>
        <v>0.24</v>
      </c>
      <c r="U2685" t="str">
        <f t="shared" si="208"/>
        <v>food</v>
      </c>
      <c r="V2685" t="str">
        <f t="shared" si="209"/>
        <v>food trucks</v>
      </c>
    </row>
    <row r="2686" spans="1:22" ht="60" x14ac:dyDescent="0.25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v>41860.914641203701</v>
      </c>
      <c r="K2686">
        <v>1404165425</v>
      </c>
      <c r="L2686">
        <f t="shared" si="206"/>
        <v>2014</v>
      </c>
      <c r="M2686" t="str">
        <f t="shared" si="207"/>
        <v>Jun</v>
      </c>
      <c r="N2686" s="13">
        <v>41820.914641203701</v>
      </c>
      <c r="O2686" t="b">
        <v>0</v>
      </c>
      <c r="P2686">
        <v>4</v>
      </c>
      <c r="Q2686" t="b">
        <v>0</v>
      </c>
      <c r="R2686" t="s">
        <v>8284</v>
      </c>
      <c r="S2686" s="4">
        <f t="shared" si="205"/>
        <v>1.1428571428571428</v>
      </c>
      <c r="U2686" t="str">
        <f t="shared" si="208"/>
        <v>food</v>
      </c>
      <c r="V2686" t="str">
        <f t="shared" si="209"/>
        <v>food trucks</v>
      </c>
    </row>
    <row r="2687" spans="1:22" ht="60" x14ac:dyDescent="0.25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v>42121.654282407413</v>
      </c>
      <c r="K2687">
        <v>1424968930</v>
      </c>
      <c r="L2687">
        <f t="shared" si="206"/>
        <v>2015</v>
      </c>
      <c r="M2687" t="str">
        <f t="shared" si="207"/>
        <v>Feb</v>
      </c>
      <c r="N2687" s="13">
        <v>42061.69594907407</v>
      </c>
      <c r="O2687" t="b">
        <v>0</v>
      </c>
      <c r="P2687">
        <v>1</v>
      </c>
      <c r="Q2687" t="b">
        <v>0</v>
      </c>
      <c r="R2687" t="s">
        <v>8284</v>
      </c>
      <c r="S2687" s="4">
        <f t="shared" si="205"/>
        <v>0.02</v>
      </c>
      <c r="U2687" t="str">
        <f t="shared" si="208"/>
        <v>food</v>
      </c>
      <c r="V2687" t="str">
        <f t="shared" si="209"/>
        <v>food trucks</v>
      </c>
    </row>
    <row r="2688" spans="1:22" ht="60" x14ac:dyDescent="0.25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v>41912.974803240737</v>
      </c>
      <c r="K2688">
        <v>1410391423</v>
      </c>
      <c r="L2688">
        <f t="shared" si="206"/>
        <v>2014</v>
      </c>
      <c r="M2688" t="str">
        <f t="shared" si="207"/>
        <v>Sep</v>
      </c>
      <c r="N2688" s="13">
        <v>41892.974803240737</v>
      </c>
      <c r="O2688" t="b">
        <v>0</v>
      </c>
      <c r="P2688">
        <v>0</v>
      </c>
      <c r="Q2688" t="b">
        <v>0</v>
      </c>
      <c r="R2688" t="s">
        <v>8284</v>
      </c>
      <c r="S2688" s="4">
        <f t="shared" si="205"/>
        <v>0</v>
      </c>
      <c r="U2688" t="str">
        <f t="shared" si="208"/>
        <v>food</v>
      </c>
      <c r="V2688" t="str">
        <f t="shared" si="209"/>
        <v>food trucks</v>
      </c>
    </row>
    <row r="2689" spans="1:22" ht="45" x14ac:dyDescent="0.25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v>42184.64025462963</v>
      </c>
      <c r="K2689">
        <v>1432999318</v>
      </c>
      <c r="L2689">
        <f t="shared" si="206"/>
        <v>2015</v>
      </c>
      <c r="M2689" t="str">
        <f t="shared" si="207"/>
        <v>May</v>
      </c>
      <c r="N2689" s="13">
        <v>42154.64025462963</v>
      </c>
      <c r="O2689" t="b">
        <v>0</v>
      </c>
      <c r="P2689">
        <v>0</v>
      </c>
      <c r="Q2689" t="b">
        <v>0</v>
      </c>
      <c r="R2689" t="s">
        <v>8284</v>
      </c>
      <c r="S2689" s="4">
        <f t="shared" si="205"/>
        <v>0</v>
      </c>
      <c r="U2689" t="str">
        <f t="shared" si="208"/>
        <v>food</v>
      </c>
      <c r="V2689" t="str">
        <f t="shared" si="209"/>
        <v>food trucks</v>
      </c>
    </row>
    <row r="2690" spans="1:22" ht="30" x14ac:dyDescent="0.25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v>42059.125</v>
      </c>
      <c r="K2690">
        <v>1422067870</v>
      </c>
      <c r="L2690">
        <f t="shared" si="206"/>
        <v>2015</v>
      </c>
      <c r="M2690" t="str">
        <f t="shared" si="207"/>
        <v>Jan</v>
      </c>
      <c r="N2690" s="13">
        <v>42028.118865740747</v>
      </c>
      <c r="O2690" t="b">
        <v>0</v>
      </c>
      <c r="P2690">
        <v>14</v>
      </c>
      <c r="Q2690" t="b">
        <v>0</v>
      </c>
      <c r="R2690" t="s">
        <v>8284</v>
      </c>
      <c r="S2690" s="4">
        <f t="shared" ref="S2690:S2753" si="210">E2690*100/D2690</f>
        <v>0.14799999999999999</v>
      </c>
      <c r="U2690" t="str">
        <f t="shared" si="208"/>
        <v>food</v>
      </c>
      <c r="V2690" t="str">
        <f t="shared" si="209"/>
        <v>food trucks</v>
      </c>
    </row>
    <row r="2691" spans="1:22" ht="60" x14ac:dyDescent="0.25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v>42581.961689814809</v>
      </c>
      <c r="K2691">
        <v>1467327890</v>
      </c>
      <c r="L2691">
        <f t="shared" ref="L2691:L2754" si="211">YEAR(N2691)</f>
        <v>2016</v>
      </c>
      <c r="M2691" t="str">
        <f t="shared" ref="M2691:M2754" si="212">TEXT(N2691, "MMM")</f>
        <v>Jun</v>
      </c>
      <c r="N2691" s="13">
        <v>42551.961689814809</v>
      </c>
      <c r="O2691" t="b">
        <v>0</v>
      </c>
      <c r="P2691">
        <v>1</v>
      </c>
      <c r="Q2691" t="b">
        <v>0</v>
      </c>
      <c r="R2691" t="s">
        <v>8284</v>
      </c>
      <c r="S2691" s="4">
        <f t="shared" si="210"/>
        <v>2.8571428571428571E-3</v>
      </c>
      <c r="U2691" t="str">
        <f t="shared" ref="U2691:U2754" si="213">LEFT(R2691, SEARCH("/",R2691,1)-1)</f>
        <v>food</v>
      </c>
      <c r="V2691" t="str">
        <f t="shared" ref="V2691:V2754" si="214">RIGHT(R2691,LEN(R2691)-SEARCH("/",R2691,SEARCH("/",R2691,1)))</f>
        <v>food trucks</v>
      </c>
    </row>
    <row r="2692" spans="1:22" ht="60" x14ac:dyDescent="0.25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v>42158.105046296296</v>
      </c>
      <c r="K2692">
        <v>1429410676</v>
      </c>
      <c r="L2692">
        <f t="shared" si="211"/>
        <v>2015</v>
      </c>
      <c r="M2692" t="str">
        <f t="shared" si="212"/>
        <v>Apr</v>
      </c>
      <c r="N2692" s="13">
        <v>42113.105046296296</v>
      </c>
      <c r="O2692" t="b">
        <v>0</v>
      </c>
      <c r="P2692">
        <v>118</v>
      </c>
      <c r="Q2692" t="b">
        <v>0</v>
      </c>
      <c r="R2692" t="s">
        <v>8284</v>
      </c>
      <c r="S2692" s="4">
        <f t="shared" si="210"/>
        <v>10.7325</v>
      </c>
      <c r="U2692" t="str">
        <f t="shared" si="213"/>
        <v>food</v>
      </c>
      <c r="V2692" t="str">
        <f t="shared" si="214"/>
        <v>food trucks</v>
      </c>
    </row>
    <row r="2693" spans="1:22" ht="30" x14ac:dyDescent="0.25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v>42134.724039351851</v>
      </c>
      <c r="K2693">
        <v>1427390557</v>
      </c>
      <c r="L2693">
        <f t="shared" si="211"/>
        <v>2015</v>
      </c>
      <c r="M2693" t="str">
        <f t="shared" si="212"/>
        <v>Mar</v>
      </c>
      <c r="N2693" s="13">
        <v>42089.724039351851</v>
      </c>
      <c r="O2693" t="b">
        <v>0</v>
      </c>
      <c r="P2693">
        <v>2</v>
      </c>
      <c r="Q2693" t="b">
        <v>0</v>
      </c>
      <c r="R2693" t="s">
        <v>8284</v>
      </c>
      <c r="S2693" s="4">
        <f t="shared" si="210"/>
        <v>5.3846153846153849E-2</v>
      </c>
      <c r="U2693" t="str">
        <f t="shared" si="213"/>
        <v>food</v>
      </c>
      <c r="V2693" t="str">
        <f t="shared" si="214"/>
        <v>food trucks</v>
      </c>
    </row>
    <row r="2694" spans="1:22" ht="45" x14ac:dyDescent="0.25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v>42088.292361111111</v>
      </c>
      <c r="K2694">
        <v>1424678460</v>
      </c>
      <c r="L2694">
        <f t="shared" si="211"/>
        <v>2015</v>
      </c>
      <c r="M2694" t="str">
        <f t="shared" si="212"/>
        <v>Feb</v>
      </c>
      <c r="N2694" s="13">
        <v>42058.334027777775</v>
      </c>
      <c r="O2694" t="b">
        <v>0</v>
      </c>
      <c r="P2694">
        <v>1</v>
      </c>
      <c r="Q2694" t="b">
        <v>0</v>
      </c>
      <c r="R2694" t="s">
        <v>8284</v>
      </c>
      <c r="S2694" s="4">
        <f t="shared" si="210"/>
        <v>0.7142857142857143</v>
      </c>
      <c r="U2694" t="str">
        <f t="shared" si="213"/>
        <v>food</v>
      </c>
      <c r="V2694" t="str">
        <f t="shared" si="214"/>
        <v>food trucks</v>
      </c>
    </row>
    <row r="2695" spans="1:22" ht="60" x14ac:dyDescent="0.25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v>41864.138495370367</v>
      </c>
      <c r="K2695">
        <v>1405307966</v>
      </c>
      <c r="L2695">
        <f t="shared" si="211"/>
        <v>2014</v>
      </c>
      <c r="M2695" t="str">
        <f t="shared" si="212"/>
        <v>Jul</v>
      </c>
      <c r="N2695" s="13">
        <v>41834.138495370367</v>
      </c>
      <c r="O2695" t="b">
        <v>0</v>
      </c>
      <c r="P2695">
        <v>3</v>
      </c>
      <c r="Q2695" t="b">
        <v>0</v>
      </c>
      <c r="R2695" t="s">
        <v>8284</v>
      </c>
      <c r="S2695" s="4">
        <f t="shared" si="210"/>
        <v>0.8</v>
      </c>
      <c r="U2695" t="str">
        <f t="shared" si="213"/>
        <v>food</v>
      </c>
      <c r="V2695" t="str">
        <f t="shared" si="214"/>
        <v>food trucks</v>
      </c>
    </row>
    <row r="2696" spans="1:22" ht="60" x14ac:dyDescent="0.25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v>41908.140497685185</v>
      </c>
      <c r="K2696">
        <v>1409109739</v>
      </c>
      <c r="L2696">
        <f t="shared" si="211"/>
        <v>2014</v>
      </c>
      <c r="M2696" t="str">
        <f t="shared" si="212"/>
        <v>Aug</v>
      </c>
      <c r="N2696" s="13">
        <v>41878.140497685185</v>
      </c>
      <c r="O2696" t="b">
        <v>0</v>
      </c>
      <c r="P2696">
        <v>1</v>
      </c>
      <c r="Q2696" t="b">
        <v>0</v>
      </c>
      <c r="R2696" t="s">
        <v>8284</v>
      </c>
      <c r="S2696" s="4">
        <f t="shared" si="210"/>
        <v>3.3333333333333335E-3</v>
      </c>
      <c r="U2696" t="str">
        <f t="shared" si="213"/>
        <v>food</v>
      </c>
      <c r="V2696" t="str">
        <f t="shared" si="214"/>
        <v>food trucks</v>
      </c>
    </row>
    <row r="2697" spans="1:22" ht="45" x14ac:dyDescent="0.25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v>42108.14025462963</v>
      </c>
      <c r="K2697">
        <v>1423801318</v>
      </c>
      <c r="L2697">
        <f t="shared" si="211"/>
        <v>2015</v>
      </c>
      <c r="M2697" t="str">
        <f t="shared" si="212"/>
        <v>Feb</v>
      </c>
      <c r="N2697" s="13">
        <v>42048.181921296295</v>
      </c>
      <c r="O2697" t="b">
        <v>0</v>
      </c>
      <c r="P2697">
        <v>3</v>
      </c>
      <c r="Q2697" t="b">
        <v>0</v>
      </c>
      <c r="R2697" t="s">
        <v>8284</v>
      </c>
      <c r="S2697" s="4">
        <f t="shared" si="210"/>
        <v>0.47333333333333333</v>
      </c>
      <c r="U2697" t="str">
        <f t="shared" si="213"/>
        <v>food</v>
      </c>
      <c r="V2697" t="str">
        <f t="shared" si="214"/>
        <v>food trucks</v>
      </c>
    </row>
    <row r="2698" spans="1:22" ht="60" x14ac:dyDescent="0.25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v>41998.844444444447</v>
      </c>
      <c r="K2698">
        <v>1416600960</v>
      </c>
      <c r="L2698">
        <f t="shared" si="211"/>
        <v>2014</v>
      </c>
      <c r="M2698" t="str">
        <f t="shared" si="212"/>
        <v>Nov</v>
      </c>
      <c r="N2698" s="13">
        <v>41964.844444444447</v>
      </c>
      <c r="O2698" t="b">
        <v>0</v>
      </c>
      <c r="P2698">
        <v>38</v>
      </c>
      <c r="Q2698" t="b">
        <v>0</v>
      </c>
      <c r="R2698" t="s">
        <v>8284</v>
      </c>
      <c r="S2698" s="4">
        <f t="shared" si="210"/>
        <v>5.65</v>
      </c>
      <c r="U2698" t="str">
        <f t="shared" si="213"/>
        <v>food</v>
      </c>
      <c r="V2698" t="str">
        <f t="shared" si="214"/>
        <v>food trucks</v>
      </c>
    </row>
    <row r="2699" spans="1:22" ht="45" x14ac:dyDescent="0.25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v>42218.916666666672</v>
      </c>
      <c r="K2699">
        <v>1435876423</v>
      </c>
      <c r="L2699">
        <f t="shared" si="211"/>
        <v>2015</v>
      </c>
      <c r="M2699" t="str">
        <f t="shared" si="212"/>
        <v>Jul</v>
      </c>
      <c r="N2699" s="13">
        <v>42187.940081018518</v>
      </c>
      <c r="O2699" t="b">
        <v>0</v>
      </c>
      <c r="P2699">
        <v>52</v>
      </c>
      <c r="Q2699" t="b">
        <v>0</v>
      </c>
      <c r="R2699" t="s">
        <v>8284</v>
      </c>
      <c r="S2699" s="4">
        <f t="shared" si="210"/>
        <v>26.35217391304348</v>
      </c>
      <c r="U2699" t="str">
        <f t="shared" si="213"/>
        <v>food</v>
      </c>
      <c r="V2699" t="str">
        <f t="shared" si="214"/>
        <v>food trucks</v>
      </c>
    </row>
    <row r="2700" spans="1:22" ht="45" x14ac:dyDescent="0.25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v>41817.898240740738</v>
      </c>
      <c r="K2700">
        <v>1401312808</v>
      </c>
      <c r="L2700">
        <f t="shared" si="211"/>
        <v>2014</v>
      </c>
      <c r="M2700" t="str">
        <f t="shared" si="212"/>
        <v>May</v>
      </c>
      <c r="N2700" s="13">
        <v>41787.898240740738</v>
      </c>
      <c r="O2700" t="b">
        <v>0</v>
      </c>
      <c r="P2700">
        <v>2</v>
      </c>
      <c r="Q2700" t="b">
        <v>0</v>
      </c>
      <c r="R2700" t="s">
        <v>8284</v>
      </c>
      <c r="S2700" s="4">
        <f t="shared" si="210"/>
        <v>0.325125</v>
      </c>
      <c r="U2700" t="str">
        <f t="shared" si="213"/>
        <v>food</v>
      </c>
      <c r="V2700" t="str">
        <f t="shared" si="214"/>
        <v>food trucks</v>
      </c>
    </row>
    <row r="2701" spans="1:22" ht="45" x14ac:dyDescent="0.25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v>41859.896562499998</v>
      </c>
      <c r="K2701">
        <v>1404941463</v>
      </c>
      <c r="L2701">
        <f t="shared" si="211"/>
        <v>2014</v>
      </c>
      <c r="M2701" t="str">
        <f t="shared" si="212"/>
        <v>Jul</v>
      </c>
      <c r="N2701" s="13">
        <v>41829.896562499998</v>
      </c>
      <c r="O2701" t="b">
        <v>0</v>
      </c>
      <c r="P2701">
        <v>0</v>
      </c>
      <c r="Q2701" t="b">
        <v>0</v>
      </c>
      <c r="R2701" t="s">
        <v>8284</v>
      </c>
      <c r="S2701" s="4">
        <f t="shared" si="210"/>
        <v>0</v>
      </c>
      <c r="U2701" t="str">
        <f t="shared" si="213"/>
        <v>food</v>
      </c>
      <c r="V2701" t="str">
        <f t="shared" si="214"/>
        <v>food trucks</v>
      </c>
    </row>
    <row r="2702" spans="1:22" ht="45" x14ac:dyDescent="0.25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v>41900.87467592593</v>
      </c>
      <c r="K2702">
        <v>1408481972</v>
      </c>
      <c r="L2702">
        <f t="shared" si="211"/>
        <v>2014</v>
      </c>
      <c r="M2702" t="str">
        <f t="shared" si="212"/>
        <v>Aug</v>
      </c>
      <c r="N2702" s="13">
        <v>41870.87467592593</v>
      </c>
      <c r="O2702" t="b">
        <v>0</v>
      </c>
      <c r="P2702">
        <v>4</v>
      </c>
      <c r="Q2702" t="b">
        <v>0</v>
      </c>
      <c r="R2702" t="s">
        <v>8284</v>
      </c>
      <c r="S2702" s="4">
        <f t="shared" si="210"/>
        <v>0.7000700070007001</v>
      </c>
      <c r="U2702" t="str">
        <f t="shared" si="213"/>
        <v>food</v>
      </c>
      <c r="V2702" t="str">
        <f t="shared" si="214"/>
        <v>food trucks</v>
      </c>
    </row>
    <row r="2703" spans="1:22" ht="60" x14ac:dyDescent="0.25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v>42832.733032407406</v>
      </c>
      <c r="K2703">
        <v>1488911734</v>
      </c>
      <c r="L2703">
        <f t="shared" si="211"/>
        <v>2017</v>
      </c>
      <c r="M2703" t="str">
        <f t="shared" si="212"/>
        <v>Mar</v>
      </c>
      <c r="N2703" s="13">
        <v>42801.774699074071</v>
      </c>
      <c r="O2703" t="b">
        <v>0</v>
      </c>
      <c r="P2703">
        <v>46</v>
      </c>
      <c r="Q2703" t="b">
        <v>0</v>
      </c>
      <c r="R2703" t="s">
        <v>8303</v>
      </c>
      <c r="S2703" s="4">
        <f t="shared" si="210"/>
        <v>46.176470588235297</v>
      </c>
      <c r="U2703" t="str">
        <f t="shared" si="213"/>
        <v>theater</v>
      </c>
      <c r="V2703" t="str">
        <f t="shared" si="214"/>
        <v>spaces</v>
      </c>
    </row>
    <row r="2704" spans="1:22" ht="60" x14ac:dyDescent="0.25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v>42830.760150462964</v>
      </c>
      <c r="K2704">
        <v>1488827677</v>
      </c>
      <c r="L2704">
        <f t="shared" si="211"/>
        <v>2017</v>
      </c>
      <c r="M2704" t="str">
        <f t="shared" si="212"/>
        <v>Mar</v>
      </c>
      <c r="N2704" s="13">
        <v>42800.801817129628</v>
      </c>
      <c r="O2704" t="b">
        <v>1</v>
      </c>
      <c r="P2704">
        <v>26</v>
      </c>
      <c r="Q2704" t="b">
        <v>0</v>
      </c>
      <c r="R2704" t="s">
        <v>8303</v>
      </c>
      <c r="S2704" s="4">
        <f t="shared" si="210"/>
        <v>34.409999999999997</v>
      </c>
      <c r="U2704" t="str">
        <f t="shared" si="213"/>
        <v>theater</v>
      </c>
      <c r="V2704" t="str">
        <f t="shared" si="214"/>
        <v>spaces</v>
      </c>
    </row>
    <row r="2705" spans="1:22" ht="45" x14ac:dyDescent="0.25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v>42816.648495370369</v>
      </c>
      <c r="K2705">
        <v>1485016430</v>
      </c>
      <c r="L2705">
        <f t="shared" si="211"/>
        <v>2017</v>
      </c>
      <c r="M2705" t="str">
        <f t="shared" si="212"/>
        <v>Jan</v>
      </c>
      <c r="N2705" s="13">
        <v>42756.690162037034</v>
      </c>
      <c r="O2705" t="b">
        <v>0</v>
      </c>
      <c r="P2705">
        <v>45</v>
      </c>
      <c r="Q2705" t="b">
        <v>0</v>
      </c>
      <c r="R2705" t="s">
        <v>8303</v>
      </c>
      <c r="S2705" s="4">
        <f t="shared" si="210"/>
        <v>103.75</v>
      </c>
      <c r="U2705" t="str">
        <f t="shared" si="213"/>
        <v>theater</v>
      </c>
      <c r="V2705" t="str">
        <f t="shared" si="214"/>
        <v>spaces</v>
      </c>
    </row>
    <row r="2706" spans="1:22" ht="60" x14ac:dyDescent="0.25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v>42830.820763888885</v>
      </c>
      <c r="K2706">
        <v>1487709714</v>
      </c>
      <c r="L2706">
        <f t="shared" si="211"/>
        <v>2017</v>
      </c>
      <c r="M2706" t="str">
        <f t="shared" si="212"/>
        <v>Feb</v>
      </c>
      <c r="N2706" s="13">
        <v>42787.862430555557</v>
      </c>
      <c r="O2706" t="b">
        <v>0</v>
      </c>
      <c r="P2706">
        <v>7</v>
      </c>
      <c r="Q2706" t="b">
        <v>0</v>
      </c>
      <c r="R2706" t="s">
        <v>8303</v>
      </c>
      <c r="S2706" s="4">
        <f t="shared" si="210"/>
        <v>6.0263157894736841</v>
      </c>
      <c r="U2706" t="str">
        <f t="shared" si="213"/>
        <v>theater</v>
      </c>
      <c r="V2706" t="str">
        <f t="shared" si="214"/>
        <v>spaces</v>
      </c>
    </row>
    <row r="2707" spans="1:22" ht="30" x14ac:dyDescent="0.25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v>42818.874513888892</v>
      </c>
      <c r="K2707">
        <v>1486504758</v>
      </c>
      <c r="L2707">
        <f t="shared" si="211"/>
        <v>2017</v>
      </c>
      <c r="M2707" t="str">
        <f t="shared" si="212"/>
        <v>Feb</v>
      </c>
      <c r="N2707" s="13">
        <v>42773.916180555556</v>
      </c>
      <c r="O2707" t="b">
        <v>0</v>
      </c>
      <c r="P2707">
        <v>8</v>
      </c>
      <c r="Q2707" t="b">
        <v>0</v>
      </c>
      <c r="R2707" t="s">
        <v>8303</v>
      </c>
      <c r="S2707" s="4">
        <f t="shared" si="210"/>
        <v>10.539393939393939</v>
      </c>
      <c r="U2707" t="str">
        <f t="shared" si="213"/>
        <v>theater</v>
      </c>
      <c r="V2707" t="str">
        <f t="shared" si="214"/>
        <v>spaces</v>
      </c>
    </row>
    <row r="2708" spans="1:22" ht="45" x14ac:dyDescent="0.25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v>41928.290972222225</v>
      </c>
      <c r="K2708">
        <v>1410937483</v>
      </c>
      <c r="L2708">
        <f t="shared" si="211"/>
        <v>2014</v>
      </c>
      <c r="M2708" t="str">
        <f t="shared" si="212"/>
        <v>Sep</v>
      </c>
      <c r="N2708" s="13">
        <v>41899.294942129629</v>
      </c>
      <c r="O2708" t="b">
        <v>1</v>
      </c>
      <c r="P2708">
        <v>263</v>
      </c>
      <c r="Q2708" t="b">
        <v>1</v>
      </c>
      <c r="R2708" t="s">
        <v>8303</v>
      </c>
      <c r="S2708" s="4">
        <f t="shared" si="210"/>
        <v>112.29714285714286</v>
      </c>
      <c r="U2708" t="str">
        <f t="shared" si="213"/>
        <v>theater</v>
      </c>
      <c r="V2708" t="str">
        <f t="shared" si="214"/>
        <v>spaces</v>
      </c>
    </row>
    <row r="2709" spans="1:22" ht="45" x14ac:dyDescent="0.25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v>41421.290972222225</v>
      </c>
      <c r="K2709">
        <v>1367088443</v>
      </c>
      <c r="L2709">
        <f t="shared" si="211"/>
        <v>2013</v>
      </c>
      <c r="M2709" t="str">
        <f t="shared" si="212"/>
        <v>Apr</v>
      </c>
      <c r="N2709" s="13">
        <v>41391.782905092594</v>
      </c>
      <c r="O2709" t="b">
        <v>1</v>
      </c>
      <c r="P2709">
        <v>394</v>
      </c>
      <c r="Q2709" t="b">
        <v>1</v>
      </c>
      <c r="R2709" t="s">
        <v>8303</v>
      </c>
      <c r="S2709" s="4">
        <f t="shared" si="210"/>
        <v>350.84462500000001</v>
      </c>
      <c r="U2709" t="str">
        <f t="shared" si="213"/>
        <v>theater</v>
      </c>
      <c r="V2709" t="str">
        <f t="shared" si="214"/>
        <v>spaces</v>
      </c>
    </row>
    <row r="2710" spans="1:22" ht="45" x14ac:dyDescent="0.25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v>42572.698217592595</v>
      </c>
      <c r="K2710">
        <v>1463935526</v>
      </c>
      <c r="L2710">
        <f t="shared" si="211"/>
        <v>2016</v>
      </c>
      <c r="M2710" t="str">
        <f t="shared" si="212"/>
        <v>May</v>
      </c>
      <c r="N2710" s="13">
        <v>42512.698217592595</v>
      </c>
      <c r="O2710" t="b">
        <v>1</v>
      </c>
      <c r="P2710">
        <v>1049</v>
      </c>
      <c r="Q2710" t="b">
        <v>1</v>
      </c>
      <c r="R2710" t="s">
        <v>8303</v>
      </c>
      <c r="S2710" s="4">
        <f t="shared" si="210"/>
        <v>233.21535</v>
      </c>
      <c r="U2710" t="str">
        <f t="shared" si="213"/>
        <v>theater</v>
      </c>
      <c r="V2710" t="str">
        <f t="shared" si="214"/>
        <v>spaces</v>
      </c>
    </row>
    <row r="2711" spans="1:22" ht="45" x14ac:dyDescent="0.25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v>42647.165972222225</v>
      </c>
      <c r="K2711">
        <v>1472528141</v>
      </c>
      <c r="L2711">
        <f t="shared" si="211"/>
        <v>2016</v>
      </c>
      <c r="M2711" t="str">
        <f t="shared" si="212"/>
        <v>Aug</v>
      </c>
      <c r="N2711" s="13">
        <v>42612.149780092594</v>
      </c>
      <c r="O2711" t="b">
        <v>1</v>
      </c>
      <c r="P2711">
        <v>308</v>
      </c>
      <c r="Q2711" t="b">
        <v>1</v>
      </c>
      <c r="R2711" t="s">
        <v>8303</v>
      </c>
      <c r="S2711" s="4">
        <f t="shared" si="210"/>
        <v>101.60599999999999</v>
      </c>
      <c r="U2711" t="str">
        <f t="shared" si="213"/>
        <v>theater</v>
      </c>
      <c r="V2711" t="str">
        <f t="shared" si="214"/>
        <v>spaces</v>
      </c>
    </row>
    <row r="2712" spans="1:22" ht="30" x14ac:dyDescent="0.25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v>41860.083333333336</v>
      </c>
      <c r="K2712">
        <v>1404797428</v>
      </c>
      <c r="L2712">
        <f t="shared" si="211"/>
        <v>2014</v>
      </c>
      <c r="M2712" t="str">
        <f t="shared" si="212"/>
        <v>Jul</v>
      </c>
      <c r="N2712" s="13">
        <v>41828.229490740741</v>
      </c>
      <c r="O2712" t="b">
        <v>1</v>
      </c>
      <c r="P2712">
        <v>1088</v>
      </c>
      <c r="Q2712" t="b">
        <v>1</v>
      </c>
      <c r="R2712" t="s">
        <v>8303</v>
      </c>
      <c r="S2712" s="4">
        <f t="shared" si="210"/>
        <v>153.90035</v>
      </c>
      <c r="U2712" t="str">
        <f t="shared" si="213"/>
        <v>theater</v>
      </c>
      <c r="V2712" t="str">
        <f t="shared" si="214"/>
        <v>spaces</v>
      </c>
    </row>
    <row r="2713" spans="1:22" ht="60" x14ac:dyDescent="0.25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v>41810.917361111111</v>
      </c>
      <c r="K2713">
        <v>1400694790</v>
      </c>
      <c r="L2713">
        <f t="shared" si="211"/>
        <v>2014</v>
      </c>
      <c r="M2713" t="str">
        <f t="shared" si="212"/>
        <v>May</v>
      </c>
      <c r="N2713" s="13">
        <v>41780.745254629634</v>
      </c>
      <c r="O2713" t="b">
        <v>1</v>
      </c>
      <c r="P2713">
        <v>73</v>
      </c>
      <c r="Q2713" t="b">
        <v>1</v>
      </c>
      <c r="R2713" t="s">
        <v>8303</v>
      </c>
      <c r="S2713" s="4">
        <f t="shared" si="210"/>
        <v>100.71611253196932</v>
      </c>
      <c r="U2713" t="str">
        <f t="shared" si="213"/>
        <v>theater</v>
      </c>
      <c r="V2713" t="str">
        <f t="shared" si="214"/>
        <v>spaces</v>
      </c>
    </row>
    <row r="2714" spans="1:22" ht="60" x14ac:dyDescent="0.25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v>41468.75</v>
      </c>
      <c r="K2714">
        <v>1370568560</v>
      </c>
      <c r="L2714">
        <f t="shared" si="211"/>
        <v>2013</v>
      </c>
      <c r="M2714" t="str">
        <f t="shared" si="212"/>
        <v>Jun</v>
      </c>
      <c r="N2714" s="13">
        <v>41432.062037037038</v>
      </c>
      <c r="O2714" t="b">
        <v>1</v>
      </c>
      <c r="P2714">
        <v>143</v>
      </c>
      <c r="Q2714" t="b">
        <v>1</v>
      </c>
      <c r="R2714" t="s">
        <v>8303</v>
      </c>
      <c r="S2714" s="4">
        <f t="shared" si="210"/>
        <v>131.38181818181818</v>
      </c>
      <c r="U2714" t="str">
        <f t="shared" si="213"/>
        <v>theater</v>
      </c>
      <c r="V2714" t="str">
        <f t="shared" si="214"/>
        <v>spaces</v>
      </c>
    </row>
    <row r="2715" spans="1:22" ht="60" x14ac:dyDescent="0.25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v>42362.653749999998</v>
      </c>
      <c r="K2715">
        <v>1447515684</v>
      </c>
      <c r="L2715">
        <f t="shared" si="211"/>
        <v>2015</v>
      </c>
      <c r="M2715" t="str">
        <f t="shared" si="212"/>
        <v>Nov</v>
      </c>
      <c r="N2715" s="13">
        <v>42322.653749999998</v>
      </c>
      <c r="O2715" t="b">
        <v>1</v>
      </c>
      <c r="P2715">
        <v>1420</v>
      </c>
      <c r="Q2715" t="b">
        <v>1</v>
      </c>
      <c r="R2715" t="s">
        <v>8303</v>
      </c>
      <c r="S2715" s="4">
        <f t="shared" si="210"/>
        <v>102.24133333333333</v>
      </c>
      <c r="U2715" t="str">
        <f t="shared" si="213"/>
        <v>theater</v>
      </c>
      <c r="V2715" t="str">
        <f t="shared" si="214"/>
        <v>spaces</v>
      </c>
    </row>
    <row r="2716" spans="1:22" ht="45" x14ac:dyDescent="0.25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v>42657.958333333328</v>
      </c>
      <c r="K2716">
        <v>1474040596</v>
      </c>
      <c r="L2716">
        <f t="shared" si="211"/>
        <v>2016</v>
      </c>
      <c r="M2716" t="str">
        <f t="shared" si="212"/>
        <v>Sep</v>
      </c>
      <c r="N2716" s="13">
        <v>42629.655046296291</v>
      </c>
      <c r="O2716" t="b">
        <v>1</v>
      </c>
      <c r="P2716">
        <v>305</v>
      </c>
      <c r="Q2716" t="b">
        <v>1</v>
      </c>
      <c r="R2716" t="s">
        <v>8303</v>
      </c>
      <c r="S2716" s="4">
        <f t="shared" si="210"/>
        <v>116.35599999999999</v>
      </c>
      <c r="U2716" t="str">
        <f t="shared" si="213"/>
        <v>theater</v>
      </c>
      <c r="V2716" t="str">
        <f t="shared" si="214"/>
        <v>spaces</v>
      </c>
    </row>
    <row r="2717" spans="1:22" ht="60" x14ac:dyDescent="0.25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v>42421.398472222223</v>
      </c>
      <c r="K2717">
        <v>1453109628</v>
      </c>
      <c r="L2717">
        <f t="shared" si="211"/>
        <v>2016</v>
      </c>
      <c r="M2717" t="str">
        <f t="shared" si="212"/>
        <v>Jan</v>
      </c>
      <c r="N2717" s="13">
        <v>42387.398472222223</v>
      </c>
      <c r="O2717" t="b">
        <v>1</v>
      </c>
      <c r="P2717">
        <v>551</v>
      </c>
      <c r="Q2717" t="b">
        <v>1</v>
      </c>
      <c r="R2717" t="s">
        <v>8303</v>
      </c>
      <c r="S2717" s="4">
        <f t="shared" si="210"/>
        <v>264.62241666666665</v>
      </c>
      <c r="U2717" t="str">
        <f t="shared" si="213"/>
        <v>theater</v>
      </c>
      <c r="V2717" t="str">
        <f t="shared" si="214"/>
        <v>spaces</v>
      </c>
    </row>
    <row r="2718" spans="1:22" ht="75" x14ac:dyDescent="0.25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v>42285.333252314813</v>
      </c>
      <c r="K2718">
        <v>1441699193</v>
      </c>
      <c r="L2718">
        <f t="shared" si="211"/>
        <v>2015</v>
      </c>
      <c r="M2718" t="str">
        <f t="shared" si="212"/>
        <v>Sep</v>
      </c>
      <c r="N2718" s="13">
        <v>42255.333252314813</v>
      </c>
      <c r="O2718" t="b">
        <v>1</v>
      </c>
      <c r="P2718">
        <v>187</v>
      </c>
      <c r="Q2718" t="b">
        <v>1</v>
      </c>
      <c r="R2718" t="s">
        <v>8303</v>
      </c>
      <c r="S2718" s="4">
        <f t="shared" si="210"/>
        <v>119.98009999999999</v>
      </c>
      <c r="U2718" t="str">
        <f t="shared" si="213"/>
        <v>theater</v>
      </c>
      <c r="V2718" t="str">
        <f t="shared" si="214"/>
        <v>spaces</v>
      </c>
    </row>
    <row r="2719" spans="1:22" ht="45" x14ac:dyDescent="0.25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v>41979.956585648149</v>
      </c>
      <c r="K2719">
        <v>1414015049</v>
      </c>
      <c r="L2719">
        <f t="shared" si="211"/>
        <v>2014</v>
      </c>
      <c r="M2719" t="str">
        <f t="shared" si="212"/>
        <v>Oct</v>
      </c>
      <c r="N2719" s="13">
        <v>41934.914918981485</v>
      </c>
      <c r="O2719" t="b">
        <v>1</v>
      </c>
      <c r="P2719">
        <v>325</v>
      </c>
      <c r="Q2719" t="b">
        <v>1</v>
      </c>
      <c r="R2719" t="s">
        <v>8303</v>
      </c>
      <c r="S2719" s="4">
        <f t="shared" si="210"/>
        <v>120.104</v>
      </c>
      <c r="U2719" t="str">
        <f t="shared" si="213"/>
        <v>theater</v>
      </c>
      <c r="V2719" t="str">
        <f t="shared" si="214"/>
        <v>spaces</v>
      </c>
    </row>
    <row r="2720" spans="1:22" ht="60" x14ac:dyDescent="0.25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v>42493.958333333328</v>
      </c>
      <c r="K2720">
        <v>1459865945</v>
      </c>
      <c r="L2720">
        <f t="shared" si="211"/>
        <v>2016</v>
      </c>
      <c r="M2720" t="str">
        <f t="shared" si="212"/>
        <v>Apr</v>
      </c>
      <c r="N2720" s="13">
        <v>42465.596585648149</v>
      </c>
      <c r="O2720" t="b">
        <v>1</v>
      </c>
      <c r="P2720">
        <v>148</v>
      </c>
      <c r="Q2720" t="b">
        <v>1</v>
      </c>
      <c r="R2720" t="s">
        <v>8303</v>
      </c>
      <c r="S2720" s="4">
        <f t="shared" si="210"/>
        <v>103.58333333333333</v>
      </c>
      <c r="U2720" t="str">
        <f t="shared" si="213"/>
        <v>theater</v>
      </c>
      <c r="V2720" t="str">
        <f t="shared" si="214"/>
        <v>spaces</v>
      </c>
    </row>
    <row r="2721" spans="1:22" ht="60" x14ac:dyDescent="0.25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v>42477.989513888882</v>
      </c>
      <c r="K2721">
        <v>1455756294</v>
      </c>
      <c r="L2721">
        <f t="shared" si="211"/>
        <v>2016</v>
      </c>
      <c r="M2721" t="str">
        <f t="shared" si="212"/>
        <v>Feb</v>
      </c>
      <c r="N2721" s="13">
        <v>42418.031180555554</v>
      </c>
      <c r="O2721" t="b">
        <v>0</v>
      </c>
      <c r="P2721">
        <v>69</v>
      </c>
      <c r="Q2721" t="b">
        <v>1</v>
      </c>
      <c r="R2721" t="s">
        <v>8303</v>
      </c>
      <c r="S2721" s="4">
        <f t="shared" si="210"/>
        <v>108.83333333333333</v>
      </c>
      <c r="U2721" t="str">
        <f t="shared" si="213"/>
        <v>theater</v>
      </c>
      <c r="V2721" t="str">
        <f t="shared" si="214"/>
        <v>spaces</v>
      </c>
    </row>
    <row r="2722" spans="1:22" ht="45" x14ac:dyDescent="0.25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v>42685.507557870369</v>
      </c>
      <c r="K2722">
        <v>1476270653</v>
      </c>
      <c r="L2722">
        <f t="shared" si="211"/>
        <v>2016</v>
      </c>
      <c r="M2722" t="str">
        <f t="shared" si="212"/>
        <v>Oct</v>
      </c>
      <c r="N2722" s="13">
        <v>42655.465891203698</v>
      </c>
      <c r="O2722" t="b">
        <v>0</v>
      </c>
      <c r="P2722">
        <v>173</v>
      </c>
      <c r="Q2722" t="b">
        <v>1</v>
      </c>
      <c r="R2722" t="s">
        <v>8303</v>
      </c>
      <c r="S2722" s="4">
        <f t="shared" si="210"/>
        <v>118.124</v>
      </c>
      <c r="U2722" t="str">
        <f t="shared" si="213"/>
        <v>theater</v>
      </c>
      <c r="V2722" t="str">
        <f t="shared" si="214"/>
        <v>spaces</v>
      </c>
    </row>
    <row r="2723" spans="1:22" ht="60" x14ac:dyDescent="0.25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v>41523.791666666664</v>
      </c>
      <c r="K2723">
        <v>1375880598</v>
      </c>
      <c r="L2723">
        <f t="shared" si="211"/>
        <v>2013</v>
      </c>
      <c r="M2723" t="str">
        <f t="shared" si="212"/>
        <v>Aug</v>
      </c>
      <c r="N2723" s="13">
        <v>41493.543958333335</v>
      </c>
      <c r="O2723" t="b">
        <v>0</v>
      </c>
      <c r="P2723">
        <v>269</v>
      </c>
      <c r="Q2723" t="b">
        <v>1</v>
      </c>
      <c r="R2723" t="s">
        <v>8295</v>
      </c>
      <c r="S2723" s="4">
        <f t="shared" si="210"/>
        <v>1462</v>
      </c>
      <c r="U2723" t="str">
        <f t="shared" si="213"/>
        <v>technology</v>
      </c>
      <c r="V2723" t="str">
        <f t="shared" si="214"/>
        <v>hardware</v>
      </c>
    </row>
    <row r="2724" spans="1:22" ht="60" x14ac:dyDescent="0.25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v>42764.857094907406</v>
      </c>
      <c r="K2724">
        <v>1480538053</v>
      </c>
      <c r="L2724">
        <f t="shared" si="211"/>
        <v>2016</v>
      </c>
      <c r="M2724" t="str">
        <f t="shared" si="212"/>
        <v>Nov</v>
      </c>
      <c r="N2724" s="13">
        <v>42704.857094907406</v>
      </c>
      <c r="O2724" t="b">
        <v>0</v>
      </c>
      <c r="P2724">
        <v>185</v>
      </c>
      <c r="Q2724" t="b">
        <v>1</v>
      </c>
      <c r="R2724" t="s">
        <v>8295</v>
      </c>
      <c r="S2724" s="4">
        <f t="shared" si="210"/>
        <v>252.54</v>
      </c>
      <c r="U2724" t="str">
        <f t="shared" si="213"/>
        <v>technology</v>
      </c>
      <c r="V2724" t="str">
        <f t="shared" si="214"/>
        <v>hardware</v>
      </c>
    </row>
    <row r="2725" spans="1:22" ht="60" x14ac:dyDescent="0.25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v>42004.880648148144</v>
      </c>
      <c r="K2725">
        <v>1414872488</v>
      </c>
      <c r="L2725">
        <f t="shared" si="211"/>
        <v>2014</v>
      </c>
      <c r="M2725" t="str">
        <f t="shared" si="212"/>
        <v>Nov</v>
      </c>
      <c r="N2725" s="13">
        <v>41944.83898148148</v>
      </c>
      <c r="O2725" t="b">
        <v>0</v>
      </c>
      <c r="P2725">
        <v>176</v>
      </c>
      <c r="Q2725" t="b">
        <v>1</v>
      </c>
      <c r="R2725" t="s">
        <v>8295</v>
      </c>
      <c r="S2725" s="4">
        <f t="shared" si="210"/>
        <v>140.05000000000001</v>
      </c>
      <c r="U2725" t="str">
        <f t="shared" si="213"/>
        <v>technology</v>
      </c>
      <c r="V2725" t="str">
        <f t="shared" si="214"/>
        <v>hardware</v>
      </c>
    </row>
    <row r="2726" spans="1:22" ht="60" x14ac:dyDescent="0.25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v>42231.32707175926</v>
      </c>
      <c r="K2726">
        <v>1436860259</v>
      </c>
      <c r="L2726">
        <f t="shared" si="211"/>
        <v>2015</v>
      </c>
      <c r="M2726" t="str">
        <f t="shared" si="212"/>
        <v>Jul</v>
      </c>
      <c r="N2726" s="13">
        <v>42199.32707175926</v>
      </c>
      <c r="O2726" t="b">
        <v>0</v>
      </c>
      <c r="P2726">
        <v>1019</v>
      </c>
      <c r="Q2726" t="b">
        <v>1</v>
      </c>
      <c r="R2726" t="s">
        <v>8295</v>
      </c>
      <c r="S2726" s="4">
        <f t="shared" si="210"/>
        <v>296.87520259319285</v>
      </c>
      <c r="U2726" t="str">
        <f t="shared" si="213"/>
        <v>technology</v>
      </c>
      <c r="V2726" t="str">
        <f t="shared" si="214"/>
        <v>hardware</v>
      </c>
    </row>
    <row r="2727" spans="1:22" ht="45" x14ac:dyDescent="0.25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v>42795.744618055556</v>
      </c>
      <c r="K2727">
        <v>1484070735</v>
      </c>
      <c r="L2727">
        <f t="shared" si="211"/>
        <v>2017</v>
      </c>
      <c r="M2727" t="str">
        <f t="shared" si="212"/>
        <v>Jan</v>
      </c>
      <c r="N2727" s="13">
        <v>42745.744618055556</v>
      </c>
      <c r="O2727" t="b">
        <v>0</v>
      </c>
      <c r="P2727">
        <v>113</v>
      </c>
      <c r="Q2727" t="b">
        <v>1</v>
      </c>
      <c r="R2727" t="s">
        <v>8295</v>
      </c>
      <c r="S2727" s="4">
        <f t="shared" si="210"/>
        <v>144.54249999999999</v>
      </c>
      <c r="U2727" t="str">
        <f t="shared" si="213"/>
        <v>technology</v>
      </c>
      <c r="V2727" t="str">
        <f t="shared" si="214"/>
        <v>hardware</v>
      </c>
    </row>
    <row r="2728" spans="1:22" x14ac:dyDescent="0.25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v>42482.579988425925</v>
      </c>
      <c r="K2728">
        <v>1458741311</v>
      </c>
      <c r="L2728">
        <f t="shared" si="211"/>
        <v>2016</v>
      </c>
      <c r="M2728" t="str">
        <f t="shared" si="212"/>
        <v>Mar</v>
      </c>
      <c r="N2728" s="13">
        <v>42452.579988425925</v>
      </c>
      <c r="O2728" t="b">
        <v>0</v>
      </c>
      <c r="P2728">
        <v>404</v>
      </c>
      <c r="Q2728" t="b">
        <v>1</v>
      </c>
      <c r="R2728" t="s">
        <v>8295</v>
      </c>
      <c r="S2728" s="4">
        <f t="shared" si="210"/>
        <v>105.745</v>
      </c>
      <c r="U2728" t="str">
        <f t="shared" si="213"/>
        <v>technology</v>
      </c>
      <c r="V2728" t="str">
        <f t="shared" si="214"/>
        <v>hardware</v>
      </c>
    </row>
    <row r="2729" spans="1:22" ht="45" x14ac:dyDescent="0.25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v>42223.676655092597</v>
      </c>
      <c r="K2729">
        <v>1436804063</v>
      </c>
      <c r="L2729">
        <f t="shared" si="211"/>
        <v>2015</v>
      </c>
      <c r="M2729" t="str">
        <f t="shared" si="212"/>
        <v>Jul</v>
      </c>
      <c r="N2729" s="13">
        <v>42198.676655092597</v>
      </c>
      <c r="O2729" t="b">
        <v>0</v>
      </c>
      <c r="P2729">
        <v>707</v>
      </c>
      <c r="Q2729" t="b">
        <v>1</v>
      </c>
      <c r="R2729" t="s">
        <v>8295</v>
      </c>
      <c r="S2729" s="4">
        <f t="shared" si="210"/>
        <v>493.21</v>
      </c>
      <c r="U2729" t="str">
        <f t="shared" si="213"/>
        <v>technology</v>
      </c>
      <c r="V2729" t="str">
        <f t="shared" si="214"/>
        <v>hardware</v>
      </c>
    </row>
    <row r="2730" spans="1:22" ht="30" x14ac:dyDescent="0.25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v>42368.59993055556</v>
      </c>
      <c r="K2730">
        <v>1448461434</v>
      </c>
      <c r="L2730">
        <f t="shared" si="211"/>
        <v>2015</v>
      </c>
      <c r="M2730" t="str">
        <f t="shared" si="212"/>
        <v>Nov</v>
      </c>
      <c r="N2730" s="13">
        <v>42333.59993055556</v>
      </c>
      <c r="O2730" t="b">
        <v>0</v>
      </c>
      <c r="P2730">
        <v>392</v>
      </c>
      <c r="Q2730" t="b">
        <v>1</v>
      </c>
      <c r="R2730" t="s">
        <v>8295</v>
      </c>
      <c r="S2730" s="4">
        <f t="shared" si="210"/>
        <v>201.82666666666665</v>
      </c>
      <c r="U2730" t="str">
        <f t="shared" si="213"/>
        <v>technology</v>
      </c>
      <c r="V2730" t="str">
        <f t="shared" si="214"/>
        <v>hardware</v>
      </c>
    </row>
    <row r="2731" spans="1:22" ht="30" x14ac:dyDescent="0.25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v>42125.240706018521</v>
      </c>
      <c r="K2731">
        <v>1427867197</v>
      </c>
      <c r="L2731">
        <f t="shared" si="211"/>
        <v>2015</v>
      </c>
      <c r="M2731" t="str">
        <f t="shared" si="212"/>
        <v>Apr</v>
      </c>
      <c r="N2731" s="13">
        <v>42095.240706018521</v>
      </c>
      <c r="O2731" t="b">
        <v>0</v>
      </c>
      <c r="P2731">
        <v>23</v>
      </c>
      <c r="Q2731" t="b">
        <v>1</v>
      </c>
      <c r="R2731" t="s">
        <v>8295</v>
      </c>
      <c r="S2731" s="4">
        <f t="shared" si="210"/>
        <v>104.44</v>
      </c>
      <c r="U2731" t="str">
        <f t="shared" si="213"/>
        <v>technology</v>
      </c>
      <c r="V2731" t="str">
        <f t="shared" si="214"/>
        <v>hardware</v>
      </c>
    </row>
    <row r="2732" spans="1:22" ht="45" x14ac:dyDescent="0.25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v>41386.541377314818</v>
      </c>
      <c r="K2732">
        <v>1363611575</v>
      </c>
      <c r="L2732">
        <f t="shared" si="211"/>
        <v>2013</v>
      </c>
      <c r="M2732" t="str">
        <f t="shared" si="212"/>
        <v>Mar</v>
      </c>
      <c r="N2732" s="13">
        <v>41351.541377314818</v>
      </c>
      <c r="O2732" t="b">
        <v>0</v>
      </c>
      <c r="P2732">
        <v>682</v>
      </c>
      <c r="Q2732" t="b">
        <v>1</v>
      </c>
      <c r="R2732" t="s">
        <v>8295</v>
      </c>
      <c r="S2732" s="4">
        <f t="shared" si="210"/>
        <v>170.29262962962963</v>
      </c>
      <c r="U2732" t="str">
        <f t="shared" si="213"/>
        <v>technology</v>
      </c>
      <c r="V2732" t="str">
        <f t="shared" si="214"/>
        <v>hardware</v>
      </c>
    </row>
    <row r="2733" spans="1:22" ht="60" x14ac:dyDescent="0.25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v>41930.166666666664</v>
      </c>
      <c r="K2733">
        <v>1408624622</v>
      </c>
      <c r="L2733">
        <f t="shared" si="211"/>
        <v>2014</v>
      </c>
      <c r="M2733" t="str">
        <f t="shared" si="212"/>
        <v>Aug</v>
      </c>
      <c r="N2733" s="13">
        <v>41872.525717592594</v>
      </c>
      <c r="O2733" t="b">
        <v>0</v>
      </c>
      <c r="P2733">
        <v>37</v>
      </c>
      <c r="Q2733" t="b">
        <v>1</v>
      </c>
      <c r="R2733" t="s">
        <v>8295</v>
      </c>
      <c r="S2733" s="4">
        <f t="shared" si="210"/>
        <v>104.30333333333333</v>
      </c>
      <c r="U2733" t="str">
        <f t="shared" si="213"/>
        <v>technology</v>
      </c>
      <c r="V2733" t="str">
        <f t="shared" si="214"/>
        <v>hardware</v>
      </c>
    </row>
    <row r="2734" spans="1:22" ht="60" x14ac:dyDescent="0.25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v>41422</v>
      </c>
      <c r="K2734">
        <v>1366917828</v>
      </c>
      <c r="L2734">
        <f t="shared" si="211"/>
        <v>2013</v>
      </c>
      <c r="M2734" t="str">
        <f t="shared" si="212"/>
        <v>Apr</v>
      </c>
      <c r="N2734" s="13">
        <v>41389.808194444442</v>
      </c>
      <c r="O2734" t="b">
        <v>0</v>
      </c>
      <c r="P2734">
        <v>146</v>
      </c>
      <c r="Q2734" t="b">
        <v>1</v>
      </c>
      <c r="R2734" t="s">
        <v>8295</v>
      </c>
      <c r="S2734" s="4">
        <f t="shared" si="210"/>
        <v>118.25</v>
      </c>
      <c r="U2734" t="str">
        <f t="shared" si="213"/>
        <v>technology</v>
      </c>
      <c r="V2734" t="str">
        <f t="shared" si="214"/>
        <v>hardware</v>
      </c>
    </row>
    <row r="2735" spans="1:22" ht="60" x14ac:dyDescent="0.25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v>42104.231180555551</v>
      </c>
      <c r="K2735">
        <v>1423463574</v>
      </c>
      <c r="L2735">
        <f t="shared" si="211"/>
        <v>2015</v>
      </c>
      <c r="M2735" t="str">
        <f t="shared" si="212"/>
        <v>Feb</v>
      </c>
      <c r="N2735" s="13">
        <v>42044.272847222222</v>
      </c>
      <c r="O2735" t="b">
        <v>0</v>
      </c>
      <c r="P2735">
        <v>119</v>
      </c>
      <c r="Q2735" t="b">
        <v>1</v>
      </c>
      <c r="R2735" t="s">
        <v>8295</v>
      </c>
      <c r="S2735" s="4">
        <f t="shared" si="210"/>
        <v>107.538</v>
      </c>
      <c r="U2735" t="str">
        <f t="shared" si="213"/>
        <v>technology</v>
      </c>
      <c r="V2735" t="str">
        <f t="shared" si="214"/>
        <v>hardware</v>
      </c>
    </row>
    <row r="2736" spans="1:22" ht="60" x14ac:dyDescent="0.25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v>42656.915972222225</v>
      </c>
      <c r="K2736">
        <v>1473782592</v>
      </c>
      <c r="L2736">
        <f t="shared" si="211"/>
        <v>2016</v>
      </c>
      <c r="M2736" t="str">
        <f t="shared" si="212"/>
        <v>Sep</v>
      </c>
      <c r="N2736" s="13">
        <v>42626.668888888889</v>
      </c>
      <c r="O2736" t="b">
        <v>0</v>
      </c>
      <c r="P2736">
        <v>163</v>
      </c>
      <c r="Q2736" t="b">
        <v>1</v>
      </c>
      <c r="R2736" t="s">
        <v>8295</v>
      </c>
      <c r="S2736" s="4">
        <f t="shared" si="210"/>
        <v>2260300</v>
      </c>
      <c r="U2736" t="str">
        <f t="shared" si="213"/>
        <v>technology</v>
      </c>
      <c r="V2736" t="str">
        <f t="shared" si="214"/>
        <v>hardware</v>
      </c>
    </row>
    <row r="2737" spans="1:22" ht="60" x14ac:dyDescent="0.25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v>41346.833333333336</v>
      </c>
      <c r="K2737">
        <v>1360551250</v>
      </c>
      <c r="L2737">
        <f t="shared" si="211"/>
        <v>2013</v>
      </c>
      <c r="M2737" t="str">
        <f t="shared" si="212"/>
        <v>Feb</v>
      </c>
      <c r="N2737" s="13">
        <v>41316.120949074073</v>
      </c>
      <c r="O2737" t="b">
        <v>0</v>
      </c>
      <c r="P2737">
        <v>339</v>
      </c>
      <c r="Q2737" t="b">
        <v>1</v>
      </c>
      <c r="R2737" t="s">
        <v>8295</v>
      </c>
      <c r="S2737" s="4">
        <f t="shared" si="210"/>
        <v>978.1346666666667</v>
      </c>
      <c r="U2737" t="str">
        <f t="shared" si="213"/>
        <v>technology</v>
      </c>
      <c r="V2737" t="str">
        <f t="shared" si="214"/>
        <v>hardware</v>
      </c>
    </row>
    <row r="2738" spans="1:22" ht="75" x14ac:dyDescent="0.25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v>41752.666354166664</v>
      </c>
      <c r="K2738">
        <v>1395676773</v>
      </c>
      <c r="L2738">
        <f t="shared" si="211"/>
        <v>2014</v>
      </c>
      <c r="M2738" t="str">
        <f t="shared" si="212"/>
        <v>Mar</v>
      </c>
      <c r="N2738" s="13">
        <v>41722.666354166664</v>
      </c>
      <c r="O2738" t="b">
        <v>0</v>
      </c>
      <c r="P2738">
        <v>58</v>
      </c>
      <c r="Q2738" t="b">
        <v>1</v>
      </c>
      <c r="R2738" t="s">
        <v>8295</v>
      </c>
      <c r="S2738" s="4">
        <f t="shared" si="210"/>
        <v>122.9</v>
      </c>
      <c r="U2738" t="str">
        <f t="shared" si="213"/>
        <v>technology</v>
      </c>
      <c r="V2738" t="str">
        <f t="shared" si="214"/>
        <v>hardware</v>
      </c>
    </row>
    <row r="2739" spans="1:22" ht="60" x14ac:dyDescent="0.25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v>41654.791666666664</v>
      </c>
      <c r="K2739">
        <v>1386108087</v>
      </c>
      <c r="L2739">
        <f t="shared" si="211"/>
        <v>2013</v>
      </c>
      <c r="M2739" t="str">
        <f t="shared" si="212"/>
        <v>Dec</v>
      </c>
      <c r="N2739" s="13">
        <v>41611.917673611111</v>
      </c>
      <c r="O2739" t="b">
        <v>0</v>
      </c>
      <c r="P2739">
        <v>456</v>
      </c>
      <c r="Q2739" t="b">
        <v>1</v>
      </c>
      <c r="R2739" t="s">
        <v>8295</v>
      </c>
      <c r="S2739" s="4">
        <f t="shared" si="210"/>
        <v>246.06080000000003</v>
      </c>
      <c r="U2739" t="str">
        <f t="shared" si="213"/>
        <v>technology</v>
      </c>
      <c r="V2739" t="str">
        <f t="shared" si="214"/>
        <v>hardware</v>
      </c>
    </row>
    <row r="2740" spans="1:22" ht="45" x14ac:dyDescent="0.25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v>42680.143564814818</v>
      </c>
      <c r="K2740">
        <v>1473218804</v>
      </c>
      <c r="L2740">
        <f t="shared" si="211"/>
        <v>2016</v>
      </c>
      <c r="M2740" t="str">
        <f t="shared" si="212"/>
        <v>Sep</v>
      </c>
      <c r="N2740" s="13">
        <v>42620.143564814818</v>
      </c>
      <c r="O2740" t="b">
        <v>0</v>
      </c>
      <c r="P2740">
        <v>15</v>
      </c>
      <c r="Q2740" t="b">
        <v>1</v>
      </c>
      <c r="R2740" t="s">
        <v>8295</v>
      </c>
      <c r="S2740" s="4">
        <f t="shared" si="210"/>
        <v>147.94</v>
      </c>
      <c r="U2740" t="str">
        <f t="shared" si="213"/>
        <v>technology</v>
      </c>
      <c r="V2740" t="str">
        <f t="shared" si="214"/>
        <v>hardware</v>
      </c>
    </row>
    <row r="2741" spans="1:22" ht="60" x14ac:dyDescent="0.25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v>41764.887928240743</v>
      </c>
      <c r="K2741">
        <v>1395436717</v>
      </c>
      <c r="L2741">
        <f t="shared" si="211"/>
        <v>2014</v>
      </c>
      <c r="M2741" t="str">
        <f t="shared" si="212"/>
        <v>Mar</v>
      </c>
      <c r="N2741" s="13">
        <v>41719.887928240743</v>
      </c>
      <c r="O2741" t="b">
        <v>0</v>
      </c>
      <c r="P2741">
        <v>191</v>
      </c>
      <c r="Q2741" t="b">
        <v>1</v>
      </c>
      <c r="R2741" t="s">
        <v>8295</v>
      </c>
      <c r="S2741" s="4">
        <f t="shared" si="210"/>
        <v>384.09090909090907</v>
      </c>
      <c r="U2741" t="str">
        <f t="shared" si="213"/>
        <v>technology</v>
      </c>
      <c r="V2741" t="str">
        <f t="shared" si="214"/>
        <v>hardware</v>
      </c>
    </row>
    <row r="2742" spans="1:22" ht="45" x14ac:dyDescent="0.25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v>42074.99018518519</v>
      </c>
      <c r="K2742">
        <v>1423529152</v>
      </c>
      <c r="L2742">
        <f t="shared" si="211"/>
        <v>2015</v>
      </c>
      <c r="M2742" t="str">
        <f t="shared" si="212"/>
        <v>Feb</v>
      </c>
      <c r="N2742" s="13">
        <v>42045.031851851847</v>
      </c>
      <c r="O2742" t="b">
        <v>0</v>
      </c>
      <c r="P2742">
        <v>17</v>
      </c>
      <c r="Q2742" t="b">
        <v>1</v>
      </c>
      <c r="R2742" t="s">
        <v>8295</v>
      </c>
      <c r="S2742" s="4">
        <f t="shared" si="210"/>
        <v>103.33333333333333</v>
      </c>
      <c r="U2742" t="str">
        <f t="shared" si="213"/>
        <v>technology</v>
      </c>
      <c r="V2742" t="str">
        <f t="shared" si="214"/>
        <v>hardware</v>
      </c>
    </row>
    <row r="2743" spans="1:22" ht="30" x14ac:dyDescent="0.25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v>41932.088194444441</v>
      </c>
      <c r="K2743">
        <v>1412005602</v>
      </c>
      <c r="L2743">
        <f t="shared" si="211"/>
        <v>2014</v>
      </c>
      <c r="M2743" t="str">
        <f t="shared" si="212"/>
        <v>Sep</v>
      </c>
      <c r="N2743" s="13">
        <v>41911.657430555555</v>
      </c>
      <c r="O2743" t="b">
        <v>0</v>
      </c>
      <c r="P2743">
        <v>4</v>
      </c>
      <c r="Q2743" t="b">
        <v>0</v>
      </c>
      <c r="R2743" t="s">
        <v>8304</v>
      </c>
      <c r="S2743" s="4">
        <f t="shared" si="210"/>
        <v>0.4375</v>
      </c>
      <c r="U2743" t="str">
        <f t="shared" si="213"/>
        <v>publishing</v>
      </c>
      <c r="V2743" t="str">
        <f t="shared" si="214"/>
        <v>children's books</v>
      </c>
    </row>
    <row r="2744" spans="1:22" ht="45" x14ac:dyDescent="0.25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v>41044.719756944447</v>
      </c>
      <c r="K2744">
        <v>1335892587</v>
      </c>
      <c r="L2744">
        <f t="shared" si="211"/>
        <v>2012</v>
      </c>
      <c r="M2744" t="str">
        <f t="shared" si="212"/>
        <v>May</v>
      </c>
      <c r="N2744" s="13">
        <v>41030.719756944447</v>
      </c>
      <c r="O2744" t="b">
        <v>0</v>
      </c>
      <c r="P2744">
        <v>18</v>
      </c>
      <c r="Q2744" t="b">
        <v>0</v>
      </c>
      <c r="R2744" t="s">
        <v>8304</v>
      </c>
      <c r="S2744" s="4">
        <f t="shared" si="210"/>
        <v>29.24</v>
      </c>
      <c r="U2744" t="str">
        <f t="shared" si="213"/>
        <v>publishing</v>
      </c>
      <c r="V2744" t="str">
        <f t="shared" si="214"/>
        <v>children's books</v>
      </c>
    </row>
    <row r="2745" spans="1:22" ht="60" x14ac:dyDescent="0.25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v>42662.328784722224</v>
      </c>
      <c r="K2745">
        <v>1474271607</v>
      </c>
      <c r="L2745">
        <f t="shared" si="211"/>
        <v>2016</v>
      </c>
      <c r="M2745" t="str">
        <f t="shared" si="212"/>
        <v>Sep</v>
      </c>
      <c r="N2745" s="13">
        <v>42632.328784722224</v>
      </c>
      <c r="O2745" t="b">
        <v>0</v>
      </c>
      <c r="P2745">
        <v>0</v>
      </c>
      <c r="Q2745" t="b">
        <v>0</v>
      </c>
      <c r="R2745" t="s">
        <v>8304</v>
      </c>
      <c r="S2745" s="4">
        <f t="shared" si="210"/>
        <v>0</v>
      </c>
      <c r="U2745" t="str">
        <f t="shared" si="213"/>
        <v>publishing</v>
      </c>
      <c r="V2745" t="str">
        <f t="shared" si="214"/>
        <v>children's books</v>
      </c>
    </row>
    <row r="2746" spans="1:22" ht="60" x14ac:dyDescent="0.25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v>40968.062476851854</v>
      </c>
      <c r="K2746">
        <v>1327886998</v>
      </c>
      <c r="L2746">
        <f t="shared" si="211"/>
        <v>2012</v>
      </c>
      <c r="M2746" t="str">
        <f t="shared" si="212"/>
        <v>Jan</v>
      </c>
      <c r="N2746" s="13">
        <v>40938.062476851854</v>
      </c>
      <c r="O2746" t="b">
        <v>0</v>
      </c>
      <c r="P2746">
        <v>22</v>
      </c>
      <c r="Q2746" t="b">
        <v>0</v>
      </c>
      <c r="R2746" t="s">
        <v>8304</v>
      </c>
      <c r="S2746" s="4">
        <f t="shared" si="210"/>
        <v>5.21875</v>
      </c>
      <c r="U2746" t="str">
        <f t="shared" si="213"/>
        <v>publishing</v>
      </c>
      <c r="V2746" t="str">
        <f t="shared" si="214"/>
        <v>children's books</v>
      </c>
    </row>
    <row r="2747" spans="1:22" ht="60" x14ac:dyDescent="0.25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v>41104.988055555557</v>
      </c>
      <c r="K2747">
        <v>1337125368</v>
      </c>
      <c r="L2747">
        <f t="shared" si="211"/>
        <v>2012</v>
      </c>
      <c r="M2747" t="str">
        <f t="shared" si="212"/>
        <v>May</v>
      </c>
      <c r="N2747" s="13">
        <v>41044.988055555557</v>
      </c>
      <c r="O2747" t="b">
        <v>0</v>
      </c>
      <c r="P2747">
        <v>49</v>
      </c>
      <c r="Q2747" t="b">
        <v>0</v>
      </c>
      <c r="R2747" t="s">
        <v>8304</v>
      </c>
      <c r="S2747" s="4">
        <f t="shared" si="210"/>
        <v>21.887499999999999</v>
      </c>
      <c r="U2747" t="str">
        <f t="shared" si="213"/>
        <v>publishing</v>
      </c>
      <c r="V2747" t="str">
        <f t="shared" si="214"/>
        <v>children's books</v>
      </c>
    </row>
    <row r="2748" spans="1:22" ht="60" x14ac:dyDescent="0.25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v>41880.781377314815</v>
      </c>
      <c r="K2748">
        <v>1406745911</v>
      </c>
      <c r="L2748">
        <f t="shared" si="211"/>
        <v>2014</v>
      </c>
      <c r="M2748" t="str">
        <f t="shared" si="212"/>
        <v>Jul</v>
      </c>
      <c r="N2748" s="13">
        <v>41850.781377314815</v>
      </c>
      <c r="O2748" t="b">
        <v>0</v>
      </c>
      <c r="P2748">
        <v>19</v>
      </c>
      <c r="Q2748" t="b">
        <v>0</v>
      </c>
      <c r="R2748" t="s">
        <v>8304</v>
      </c>
      <c r="S2748" s="4">
        <f t="shared" si="210"/>
        <v>26.7</v>
      </c>
      <c r="U2748" t="str">
        <f t="shared" si="213"/>
        <v>publishing</v>
      </c>
      <c r="V2748" t="str">
        <f t="shared" si="214"/>
        <v>children's books</v>
      </c>
    </row>
    <row r="2749" spans="1:22" ht="45" x14ac:dyDescent="0.25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v>41076.131944444445</v>
      </c>
      <c r="K2749">
        <v>1337095997</v>
      </c>
      <c r="L2749">
        <f t="shared" si="211"/>
        <v>2012</v>
      </c>
      <c r="M2749" t="str">
        <f t="shared" si="212"/>
        <v>May</v>
      </c>
      <c r="N2749" s="13">
        <v>41044.64811342593</v>
      </c>
      <c r="O2749" t="b">
        <v>0</v>
      </c>
      <c r="P2749">
        <v>4</v>
      </c>
      <c r="Q2749" t="b">
        <v>0</v>
      </c>
      <c r="R2749" t="s">
        <v>8304</v>
      </c>
      <c r="S2749" s="4">
        <f t="shared" si="210"/>
        <v>28</v>
      </c>
      <c r="U2749" t="str">
        <f t="shared" si="213"/>
        <v>publishing</v>
      </c>
      <c r="V2749" t="str">
        <f t="shared" si="214"/>
        <v>children's books</v>
      </c>
    </row>
    <row r="2750" spans="1:22" ht="45" x14ac:dyDescent="0.25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v>42615.7106712963</v>
      </c>
      <c r="K2750">
        <v>1470243802</v>
      </c>
      <c r="L2750">
        <f t="shared" si="211"/>
        <v>2016</v>
      </c>
      <c r="M2750" t="str">
        <f t="shared" si="212"/>
        <v>Aug</v>
      </c>
      <c r="N2750" s="13">
        <v>42585.7106712963</v>
      </c>
      <c r="O2750" t="b">
        <v>0</v>
      </c>
      <c r="P2750">
        <v>4</v>
      </c>
      <c r="Q2750" t="b">
        <v>0</v>
      </c>
      <c r="R2750" t="s">
        <v>8304</v>
      </c>
      <c r="S2750" s="4">
        <f t="shared" si="210"/>
        <v>1.06</v>
      </c>
      <c r="U2750" t="str">
        <f t="shared" si="213"/>
        <v>publishing</v>
      </c>
      <c r="V2750" t="str">
        <f t="shared" si="214"/>
        <v>children's books</v>
      </c>
    </row>
    <row r="2751" spans="1:22" ht="30" x14ac:dyDescent="0.25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v>42098.757372685184</v>
      </c>
      <c r="K2751">
        <v>1425582637</v>
      </c>
      <c r="L2751">
        <f t="shared" si="211"/>
        <v>2015</v>
      </c>
      <c r="M2751" t="str">
        <f t="shared" si="212"/>
        <v>Mar</v>
      </c>
      <c r="N2751" s="13">
        <v>42068.799039351856</v>
      </c>
      <c r="O2751" t="b">
        <v>0</v>
      </c>
      <c r="P2751">
        <v>2</v>
      </c>
      <c r="Q2751" t="b">
        <v>0</v>
      </c>
      <c r="R2751" t="s">
        <v>8304</v>
      </c>
      <c r="S2751" s="4">
        <f t="shared" si="210"/>
        <v>1.1000000000000001</v>
      </c>
      <c r="U2751" t="str">
        <f t="shared" si="213"/>
        <v>publishing</v>
      </c>
      <c r="V2751" t="str">
        <f t="shared" si="214"/>
        <v>children's books</v>
      </c>
    </row>
    <row r="2752" spans="1:22" ht="45" x14ac:dyDescent="0.25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v>41090.833333333336</v>
      </c>
      <c r="K2752">
        <v>1340055345</v>
      </c>
      <c r="L2752">
        <f t="shared" si="211"/>
        <v>2012</v>
      </c>
      <c r="M2752" t="str">
        <f t="shared" si="212"/>
        <v>Jun</v>
      </c>
      <c r="N2752" s="13">
        <v>41078.899826388886</v>
      </c>
      <c r="O2752" t="b">
        <v>0</v>
      </c>
      <c r="P2752">
        <v>0</v>
      </c>
      <c r="Q2752" t="b">
        <v>0</v>
      </c>
      <c r="R2752" t="s">
        <v>8304</v>
      </c>
      <c r="S2752" s="4">
        <f t="shared" si="210"/>
        <v>0</v>
      </c>
      <c r="U2752" t="str">
        <f t="shared" si="213"/>
        <v>publishing</v>
      </c>
      <c r="V2752" t="str">
        <f t="shared" si="214"/>
        <v>children's books</v>
      </c>
    </row>
    <row r="2753" spans="1:22" ht="60" x14ac:dyDescent="0.25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v>41807.887060185189</v>
      </c>
      <c r="K2753">
        <v>1397855842</v>
      </c>
      <c r="L2753">
        <f t="shared" si="211"/>
        <v>2014</v>
      </c>
      <c r="M2753" t="str">
        <f t="shared" si="212"/>
        <v>Apr</v>
      </c>
      <c r="N2753" s="13">
        <v>41747.887060185189</v>
      </c>
      <c r="O2753" t="b">
        <v>0</v>
      </c>
      <c r="P2753">
        <v>0</v>
      </c>
      <c r="Q2753" t="b">
        <v>0</v>
      </c>
      <c r="R2753" t="s">
        <v>8304</v>
      </c>
      <c r="S2753" s="4">
        <f t="shared" si="210"/>
        <v>0</v>
      </c>
      <c r="U2753" t="str">
        <f t="shared" si="213"/>
        <v>publishing</v>
      </c>
      <c r="V2753" t="str">
        <f t="shared" si="214"/>
        <v>children's books</v>
      </c>
    </row>
    <row r="2754" spans="1:22" ht="60" x14ac:dyDescent="0.25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v>40895.765092592592</v>
      </c>
      <c r="K2754">
        <v>1320776504</v>
      </c>
      <c r="L2754">
        <f t="shared" si="211"/>
        <v>2011</v>
      </c>
      <c r="M2754" t="str">
        <f t="shared" si="212"/>
        <v>Nov</v>
      </c>
      <c r="N2754" s="13">
        <v>40855.765092592592</v>
      </c>
      <c r="O2754" t="b">
        <v>0</v>
      </c>
      <c r="P2754">
        <v>14</v>
      </c>
      <c r="Q2754" t="b">
        <v>0</v>
      </c>
      <c r="R2754" t="s">
        <v>8304</v>
      </c>
      <c r="S2754" s="4">
        <f t="shared" ref="S2754:S2817" si="215">E2754*100/D2754</f>
        <v>11.458333333333334</v>
      </c>
      <c r="U2754" t="str">
        <f t="shared" si="213"/>
        <v>publishing</v>
      </c>
      <c r="V2754" t="str">
        <f t="shared" si="214"/>
        <v>children's books</v>
      </c>
    </row>
    <row r="2755" spans="1:22" ht="45" x14ac:dyDescent="0.25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v>41147.900729166664</v>
      </c>
      <c r="K2755">
        <v>1343425023</v>
      </c>
      <c r="L2755">
        <f t="shared" ref="L2755:L2818" si="216">YEAR(N2755)</f>
        <v>2012</v>
      </c>
      <c r="M2755" t="str">
        <f t="shared" ref="M2755:M2818" si="217">TEXT(N2755, "MMM")</f>
        <v>Jul</v>
      </c>
      <c r="N2755" s="13">
        <v>41117.900729166664</v>
      </c>
      <c r="O2755" t="b">
        <v>0</v>
      </c>
      <c r="P2755">
        <v>8</v>
      </c>
      <c r="Q2755" t="b">
        <v>0</v>
      </c>
      <c r="R2755" t="s">
        <v>8304</v>
      </c>
      <c r="S2755" s="4">
        <f t="shared" si="215"/>
        <v>19</v>
      </c>
      <c r="U2755" t="str">
        <f t="shared" ref="U2755:U2818" si="218">LEFT(R2755, SEARCH("/",R2755,1)-1)</f>
        <v>publishing</v>
      </c>
      <c r="V2755" t="str">
        <f t="shared" ref="V2755:V2818" si="219">RIGHT(R2755,LEN(R2755)-SEARCH("/",R2755,SEARCH("/",R2755,1)))</f>
        <v>children's books</v>
      </c>
    </row>
    <row r="2756" spans="1:22" ht="45" x14ac:dyDescent="0.25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v>41893.636006944449</v>
      </c>
      <c r="K2756">
        <v>1407856551</v>
      </c>
      <c r="L2756">
        <f t="shared" si="216"/>
        <v>2014</v>
      </c>
      <c r="M2756" t="str">
        <f t="shared" si="217"/>
        <v>Aug</v>
      </c>
      <c r="N2756" s="13">
        <v>41863.636006944449</v>
      </c>
      <c r="O2756" t="b">
        <v>0</v>
      </c>
      <c r="P2756">
        <v>0</v>
      </c>
      <c r="Q2756" t="b">
        <v>0</v>
      </c>
      <c r="R2756" t="s">
        <v>8304</v>
      </c>
      <c r="S2756" s="4">
        <f t="shared" si="215"/>
        <v>0</v>
      </c>
      <c r="U2756" t="str">
        <f t="shared" si="218"/>
        <v>publishing</v>
      </c>
      <c r="V2756" t="str">
        <f t="shared" si="219"/>
        <v>children's books</v>
      </c>
    </row>
    <row r="2757" spans="1:22" ht="45" x14ac:dyDescent="0.25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v>42102.790821759263</v>
      </c>
      <c r="K2757">
        <v>1425927527</v>
      </c>
      <c r="L2757">
        <f t="shared" si="216"/>
        <v>2015</v>
      </c>
      <c r="M2757" t="str">
        <f t="shared" si="217"/>
        <v>Mar</v>
      </c>
      <c r="N2757" s="13">
        <v>42072.790821759263</v>
      </c>
      <c r="O2757" t="b">
        <v>0</v>
      </c>
      <c r="P2757">
        <v>15</v>
      </c>
      <c r="Q2757" t="b">
        <v>0</v>
      </c>
      <c r="R2757" t="s">
        <v>8304</v>
      </c>
      <c r="S2757" s="4">
        <f t="shared" si="215"/>
        <v>52</v>
      </c>
      <c r="U2757" t="str">
        <f t="shared" si="218"/>
        <v>publishing</v>
      </c>
      <c r="V2757" t="str">
        <f t="shared" si="219"/>
        <v>children's books</v>
      </c>
    </row>
    <row r="2758" spans="1:22" ht="45" x14ac:dyDescent="0.25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v>41650.90047453704</v>
      </c>
      <c r="K2758">
        <v>1386884201</v>
      </c>
      <c r="L2758">
        <f t="shared" si="216"/>
        <v>2013</v>
      </c>
      <c r="M2758" t="str">
        <f t="shared" si="217"/>
        <v>Dec</v>
      </c>
      <c r="N2758" s="13">
        <v>41620.90047453704</v>
      </c>
      <c r="O2758" t="b">
        <v>0</v>
      </c>
      <c r="P2758">
        <v>33</v>
      </c>
      <c r="Q2758" t="b">
        <v>0</v>
      </c>
      <c r="R2758" t="s">
        <v>8304</v>
      </c>
      <c r="S2758" s="4">
        <f t="shared" si="215"/>
        <v>10.48</v>
      </c>
      <c r="U2758" t="str">
        <f t="shared" si="218"/>
        <v>publishing</v>
      </c>
      <c r="V2758" t="str">
        <f t="shared" si="219"/>
        <v>children's books</v>
      </c>
    </row>
    <row r="2759" spans="1:22" ht="30" x14ac:dyDescent="0.25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v>42588.65662037037</v>
      </c>
      <c r="K2759">
        <v>1469202332</v>
      </c>
      <c r="L2759">
        <f t="shared" si="216"/>
        <v>2016</v>
      </c>
      <c r="M2759" t="str">
        <f t="shared" si="217"/>
        <v>Jul</v>
      </c>
      <c r="N2759" s="13">
        <v>42573.65662037037</v>
      </c>
      <c r="O2759" t="b">
        <v>0</v>
      </c>
      <c r="P2759">
        <v>2</v>
      </c>
      <c r="Q2759" t="b">
        <v>0</v>
      </c>
      <c r="R2759" t="s">
        <v>8304</v>
      </c>
      <c r="S2759" s="4">
        <f t="shared" si="215"/>
        <v>0.66666666666666663</v>
      </c>
      <c r="U2759" t="str">
        <f t="shared" si="218"/>
        <v>publishing</v>
      </c>
      <c r="V2759" t="str">
        <f t="shared" si="219"/>
        <v>children's books</v>
      </c>
    </row>
    <row r="2760" spans="1:22" ht="60" x14ac:dyDescent="0.25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v>42653.441932870366</v>
      </c>
      <c r="K2760">
        <v>1474886183</v>
      </c>
      <c r="L2760">
        <f t="shared" si="216"/>
        <v>2016</v>
      </c>
      <c r="M2760" t="str">
        <f t="shared" si="217"/>
        <v>Sep</v>
      </c>
      <c r="N2760" s="13">
        <v>42639.441932870366</v>
      </c>
      <c r="O2760" t="b">
        <v>0</v>
      </c>
      <c r="P2760">
        <v>6</v>
      </c>
      <c r="Q2760" t="b">
        <v>0</v>
      </c>
      <c r="R2760" t="s">
        <v>8304</v>
      </c>
      <c r="S2760" s="4">
        <f t="shared" si="215"/>
        <v>11.7</v>
      </c>
      <c r="U2760" t="str">
        <f t="shared" si="218"/>
        <v>publishing</v>
      </c>
      <c r="V2760" t="str">
        <f t="shared" si="219"/>
        <v>children's books</v>
      </c>
    </row>
    <row r="2761" spans="1:22" ht="60" x14ac:dyDescent="0.25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v>42567.36650462963</v>
      </c>
      <c r="K2761">
        <v>1464943666</v>
      </c>
      <c r="L2761">
        <f t="shared" si="216"/>
        <v>2016</v>
      </c>
      <c r="M2761" t="str">
        <f t="shared" si="217"/>
        <v>Jun</v>
      </c>
      <c r="N2761" s="13">
        <v>42524.36650462963</v>
      </c>
      <c r="O2761" t="b">
        <v>0</v>
      </c>
      <c r="P2761">
        <v>2</v>
      </c>
      <c r="Q2761" t="b">
        <v>0</v>
      </c>
      <c r="R2761" t="s">
        <v>8304</v>
      </c>
      <c r="S2761" s="4">
        <f t="shared" si="215"/>
        <v>10.5</v>
      </c>
      <c r="U2761" t="str">
        <f t="shared" si="218"/>
        <v>publishing</v>
      </c>
      <c r="V2761" t="str">
        <f t="shared" si="219"/>
        <v>children's books</v>
      </c>
    </row>
    <row r="2762" spans="1:22" ht="60" x14ac:dyDescent="0.25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v>41445.461319444446</v>
      </c>
      <c r="K2762">
        <v>1369134258</v>
      </c>
      <c r="L2762">
        <f t="shared" si="216"/>
        <v>2013</v>
      </c>
      <c r="M2762" t="str">
        <f t="shared" si="217"/>
        <v>May</v>
      </c>
      <c r="N2762" s="13">
        <v>41415.461319444446</v>
      </c>
      <c r="O2762" t="b">
        <v>0</v>
      </c>
      <c r="P2762">
        <v>0</v>
      </c>
      <c r="Q2762" t="b">
        <v>0</v>
      </c>
      <c r="R2762" t="s">
        <v>8304</v>
      </c>
      <c r="S2762" s="4">
        <f t="shared" si="215"/>
        <v>0</v>
      </c>
      <c r="U2762" t="str">
        <f t="shared" si="218"/>
        <v>publishing</v>
      </c>
      <c r="V2762" t="str">
        <f t="shared" si="219"/>
        <v>children's books</v>
      </c>
    </row>
    <row r="2763" spans="1:22" ht="30" x14ac:dyDescent="0.25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v>41277.063576388886</v>
      </c>
      <c r="K2763">
        <v>1354584693</v>
      </c>
      <c r="L2763">
        <f t="shared" si="216"/>
        <v>2012</v>
      </c>
      <c r="M2763" t="str">
        <f t="shared" si="217"/>
        <v>Dec</v>
      </c>
      <c r="N2763" s="13">
        <v>41247.063576388886</v>
      </c>
      <c r="O2763" t="b">
        <v>0</v>
      </c>
      <c r="P2763">
        <v>4</v>
      </c>
      <c r="Q2763" t="b">
        <v>0</v>
      </c>
      <c r="R2763" t="s">
        <v>8304</v>
      </c>
      <c r="S2763" s="4">
        <f t="shared" si="215"/>
        <v>0.72</v>
      </c>
      <c r="U2763" t="str">
        <f t="shared" si="218"/>
        <v>publishing</v>
      </c>
      <c r="V2763" t="str">
        <f t="shared" si="219"/>
        <v>children's books</v>
      </c>
    </row>
    <row r="2764" spans="1:22" ht="45" x14ac:dyDescent="0.25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v>40986.995312500003</v>
      </c>
      <c r="K2764">
        <v>1326934395</v>
      </c>
      <c r="L2764">
        <f t="shared" si="216"/>
        <v>2012</v>
      </c>
      <c r="M2764" t="str">
        <f t="shared" si="217"/>
        <v>Jan</v>
      </c>
      <c r="N2764" s="13">
        <v>40927.036979166667</v>
      </c>
      <c r="O2764" t="b">
        <v>0</v>
      </c>
      <c r="P2764">
        <v>1</v>
      </c>
      <c r="Q2764" t="b">
        <v>0</v>
      </c>
      <c r="R2764" t="s">
        <v>8304</v>
      </c>
      <c r="S2764" s="4">
        <f t="shared" si="215"/>
        <v>0.76923076923076927</v>
      </c>
      <c r="U2764" t="str">
        <f t="shared" si="218"/>
        <v>publishing</v>
      </c>
      <c r="V2764" t="str">
        <f t="shared" si="219"/>
        <v>children's books</v>
      </c>
    </row>
    <row r="2765" spans="1:22" ht="30" x14ac:dyDescent="0.25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v>41418.579675925925</v>
      </c>
      <c r="K2765">
        <v>1365515684</v>
      </c>
      <c r="L2765">
        <f t="shared" si="216"/>
        <v>2013</v>
      </c>
      <c r="M2765" t="str">
        <f t="shared" si="217"/>
        <v>Apr</v>
      </c>
      <c r="N2765" s="13">
        <v>41373.579675925925</v>
      </c>
      <c r="O2765" t="b">
        <v>0</v>
      </c>
      <c r="P2765">
        <v>3</v>
      </c>
      <c r="Q2765" t="b">
        <v>0</v>
      </c>
      <c r="R2765" t="s">
        <v>8304</v>
      </c>
      <c r="S2765" s="4">
        <f t="shared" si="215"/>
        <v>0.22842639593908629</v>
      </c>
      <c r="U2765" t="str">
        <f t="shared" si="218"/>
        <v>publishing</v>
      </c>
      <c r="V2765" t="str">
        <f t="shared" si="219"/>
        <v>children's books</v>
      </c>
    </row>
    <row r="2766" spans="1:22" ht="60" x14ac:dyDescent="0.25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v>41059.791666666664</v>
      </c>
      <c r="K2766">
        <v>1335855631</v>
      </c>
      <c r="L2766">
        <f t="shared" si="216"/>
        <v>2012</v>
      </c>
      <c r="M2766" t="str">
        <f t="shared" si="217"/>
        <v>May</v>
      </c>
      <c r="N2766" s="13">
        <v>41030.292025462964</v>
      </c>
      <c r="O2766" t="b">
        <v>0</v>
      </c>
      <c r="P2766">
        <v>4</v>
      </c>
      <c r="Q2766" t="b">
        <v>0</v>
      </c>
      <c r="R2766" t="s">
        <v>8304</v>
      </c>
      <c r="S2766" s="4">
        <f t="shared" si="215"/>
        <v>1.125</v>
      </c>
      <c r="U2766" t="str">
        <f t="shared" si="218"/>
        <v>publishing</v>
      </c>
      <c r="V2766" t="str">
        <f t="shared" si="219"/>
        <v>children's books</v>
      </c>
    </row>
    <row r="2767" spans="1:22" ht="45" x14ac:dyDescent="0.25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v>41210.579027777778</v>
      </c>
      <c r="K2767">
        <v>1350050028</v>
      </c>
      <c r="L2767">
        <f t="shared" si="216"/>
        <v>2012</v>
      </c>
      <c r="M2767" t="str">
        <f t="shared" si="217"/>
        <v>Oct</v>
      </c>
      <c r="N2767" s="13">
        <v>41194.579027777778</v>
      </c>
      <c r="O2767" t="b">
        <v>0</v>
      </c>
      <c r="P2767">
        <v>0</v>
      </c>
      <c r="Q2767" t="b">
        <v>0</v>
      </c>
      <c r="R2767" t="s">
        <v>8304</v>
      </c>
      <c r="S2767" s="4">
        <f t="shared" si="215"/>
        <v>0</v>
      </c>
      <c r="U2767" t="str">
        <f t="shared" si="218"/>
        <v>publishing</v>
      </c>
      <c r="V2767" t="str">
        <f t="shared" si="219"/>
        <v>children's books</v>
      </c>
    </row>
    <row r="2768" spans="1:22" ht="60" x14ac:dyDescent="0.25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v>40766.668032407404</v>
      </c>
      <c r="K2768">
        <v>1310486518</v>
      </c>
      <c r="L2768">
        <f t="shared" si="216"/>
        <v>2011</v>
      </c>
      <c r="M2768" t="str">
        <f t="shared" si="217"/>
        <v>Jul</v>
      </c>
      <c r="N2768" s="13">
        <v>40736.668032407404</v>
      </c>
      <c r="O2768" t="b">
        <v>0</v>
      </c>
      <c r="P2768">
        <v>4</v>
      </c>
      <c r="Q2768" t="b">
        <v>0</v>
      </c>
      <c r="R2768" t="s">
        <v>8304</v>
      </c>
      <c r="S2768" s="4">
        <f t="shared" si="215"/>
        <v>2</v>
      </c>
      <c r="U2768" t="str">
        <f t="shared" si="218"/>
        <v>publishing</v>
      </c>
      <c r="V2768" t="str">
        <f t="shared" si="219"/>
        <v>children's books</v>
      </c>
    </row>
    <row r="2769" spans="1:22" ht="45" x14ac:dyDescent="0.25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v>42232.958912037036</v>
      </c>
      <c r="K2769">
        <v>1434582050</v>
      </c>
      <c r="L2769">
        <f t="shared" si="216"/>
        <v>2015</v>
      </c>
      <c r="M2769" t="str">
        <f t="shared" si="217"/>
        <v>Jun</v>
      </c>
      <c r="N2769" s="13">
        <v>42172.958912037036</v>
      </c>
      <c r="O2769" t="b">
        <v>0</v>
      </c>
      <c r="P2769">
        <v>3</v>
      </c>
      <c r="Q2769" t="b">
        <v>0</v>
      </c>
      <c r="R2769" t="s">
        <v>8304</v>
      </c>
      <c r="S2769" s="4">
        <f t="shared" si="215"/>
        <v>0.85</v>
      </c>
      <c r="U2769" t="str">
        <f t="shared" si="218"/>
        <v>publishing</v>
      </c>
      <c r="V2769" t="str">
        <f t="shared" si="219"/>
        <v>children's books</v>
      </c>
    </row>
    <row r="2770" spans="1:22" ht="45" x14ac:dyDescent="0.25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v>40997.573182870372</v>
      </c>
      <c r="K2770">
        <v>1330440323</v>
      </c>
      <c r="L2770">
        <f t="shared" si="216"/>
        <v>2012</v>
      </c>
      <c r="M2770" t="str">
        <f t="shared" si="217"/>
        <v>Feb</v>
      </c>
      <c r="N2770" s="13">
        <v>40967.614849537036</v>
      </c>
      <c r="O2770" t="b">
        <v>0</v>
      </c>
      <c r="P2770">
        <v>34</v>
      </c>
      <c r="Q2770" t="b">
        <v>0</v>
      </c>
      <c r="R2770" t="s">
        <v>8304</v>
      </c>
      <c r="S2770" s="4">
        <f t="shared" si="215"/>
        <v>14.314285714285715</v>
      </c>
      <c r="U2770" t="str">
        <f t="shared" si="218"/>
        <v>publishing</v>
      </c>
      <c r="V2770" t="str">
        <f t="shared" si="219"/>
        <v>children's books</v>
      </c>
    </row>
    <row r="2771" spans="1:22" ht="45" x14ac:dyDescent="0.25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v>41795.826273148145</v>
      </c>
      <c r="K2771">
        <v>1397677790</v>
      </c>
      <c r="L2771">
        <f t="shared" si="216"/>
        <v>2014</v>
      </c>
      <c r="M2771" t="str">
        <f t="shared" si="217"/>
        <v>Apr</v>
      </c>
      <c r="N2771" s="13">
        <v>41745.826273148145</v>
      </c>
      <c r="O2771" t="b">
        <v>0</v>
      </c>
      <c r="P2771">
        <v>2</v>
      </c>
      <c r="Q2771" t="b">
        <v>0</v>
      </c>
      <c r="R2771" t="s">
        <v>8304</v>
      </c>
      <c r="S2771" s="4">
        <f t="shared" si="215"/>
        <v>0.25</v>
      </c>
      <c r="U2771" t="str">
        <f t="shared" si="218"/>
        <v>publishing</v>
      </c>
      <c r="V2771" t="str">
        <f t="shared" si="219"/>
        <v>children's books</v>
      </c>
    </row>
    <row r="2772" spans="1:22" ht="60" x14ac:dyDescent="0.25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v>41716.663541666669</v>
      </c>
      <c r="K2772">
        <v>1392569730</v>
      </c>
      <c r="L2772">
        <f t="shared" si="216"/>
        <v>2014</v>
      </c>
      <c r="M2772" t="str">
        <f t="shared" si="217"/>
        <v>Feb</v>
      </c>
      <c r="N2772" s="13">
        <v>41686.705208333333</v>
      </c>
      <c r="O2772" t="b">
        <v>0</v>
      </c>
      <c r="P2772">
        <v>33</v>
      </c>
      <c r="Q2772" t="b">
        <v>0</v>
      </c>
      <c r="R2772" t="s">
        <v>8304</v>
      </c>
      <c r="S2772" s="4">
        <f t="shared" si="215"/>
        <v>10.411250000000001</v>
      </c>
      <c r="U2772" t="str">
        <f t="shared" si="218"/>
        <v>publishing</v>
      </c>
      <c r="V2772" t="str">
        <f t="shared" si="219"/>
        <v>children's books</v>
      </c>
    </row>
    <row r="2773" spans="1:22" ht="60" x14ac:dyDescent="0.25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v>41306.708333333336</v>
      </c>
      <c r="K2773">
        <v>1355489140</v>
      </c>
      <c r="L2773">
        <f t="shared" si="216"/>
        <v>2012</v>
      </c>
      <c r="M2773" t="str">
        <f t="shared" si="217"/>
        <v>Dec</v>
      </c>
      <c r="N2773" s="13">
        <v>41257.531712962962</v>
      </c>
      <c r="O2773" t="b">
        <v>0</v>
      </c>
      <c r="P2773">
        <v>0</v>
      </c>
      <c r="Q2773" t="b">
        <v>0</v>
      </c>
      <c r="R2773" t="s">
        <v>8304</v>
      </c>
      <c r="S2773" s="4">
        <f t="shared" si="215"/>
        <v>0</v>
      </c>
      <c r="U2773" t="str">
        <f t="shared" si="218"/>
        <v>publishing</v>
      </c>
      <c r="V2773" t="str">
        <f t="shared" si="219"/>
        <v>children's books</v>
      </c>
    </row>
    <row r="2774" spans="1:22" ht="45" x14ac:dyDescent="0.25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v>41552.869143518517</v>
      </c>
      <c r="K2774">
        <v>1379710294</v>
      </c>
      <c r="L2774">
        <f t="shared" si="216"/>
        <v>2013</v>
      </c>
      <c r="M2774" t="str">
        <f t="shared" si="217"/>
        <v>Sep</v>
      </c>
      <c r="N2774" s="13">
        <v>41537.869143518517</v>
      </c>
      <c r="O2774" t="b">
        <v>0</v>
      </c>
      <c r="P2774">
        <v>0</v>
      </c>
      <c r="Q2774" t="b">
        <v>0</v>
      </c>
      <c r="R2774" t="s">
        <v>8304</v>
      </c>
      <c r="S2774" s="4">
        <f t="shared" si="215"/>
        <v>0</v>
      </c>
      <c r="U2774" t="str">
        <f t="shared" si="218"/>
        <v>publishing</v>
      </c>
      <c r="V2774" t="str">
        <f t="shared" si="219"/>
        <v>children's books</v>
      </c>
    </row>
    <row r="2775" spans="1:22" ht="45" x14ac:dyDescent="0.25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v>42484.86482638889</v>
      </c>
      <c r="K2775">
        <v>1460666721</v>
      </c>
      <c r="L2775">
        <f t="shared" si="216"/>
        <v>2016</v>
      </c>
      <c r="M2775" t="str">
        <f t="shared" si="217"/>
        <v>Apr</v>
      </c>
      <c r="N2775" s="13">
        <v>42474.86482638889</v>
      </c>
      <c r="O2775" t="b">
        <v>0</v>
      </c>
      <c r="P2775">
        <v>1</v>
      </c>
      <c r="Q2775" t="b">
        <v>0</v>
      </c>
      <c r="R2775" t="s">
        <v>8304</v>
      </c>
      <c r="S2775" s="4">
        <f t="shared" si="215"/>
        <v>0.18867924528301888</v>
      </c>
      <c r="U2775" t="str">
        <f t="shared" si="218"/>
        <v>publishing</v>
      </c>
      <c r="V2775" t="str">
        <f t="shared" si="219"/>
        <v>children's books</v>
      </c>
    </row>
    <row r="2776" spans="1:22" ht="60" x14ac:dyDescent="0.25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v>41341.126481481479</v>
      </c>
      <c r="K2776">
        <v>1360119728</v>
      </c>
      <c r="L2776">
        <f t="shared" si="216"/>
        <v>2013</v>
      </c>
      <c r="M2776" t="str">
        <f t="shared" si="217"/>
        <v>Feb</v>
      </c>
      <c r="N2776" s="13">
        <v>41311.126481481479</v>
      </c>
      <c r="O2776" t="b">
        <v>0</v>
      </c>
      <c r="P2776">
        <v>13</v>
      </c>
      <c r="Q2776" t="b">
        <v>0</v>
      </c>
      <c r="R2776" t="s">
        <v>8304</v>
      </c>
      <c r="S2776" s="4">
        <f t="shared" si="215"/>
        <v>14.25</v>
      </c>
      <c r="U2776" t="str">
        <f t="shared" si="218"/>
        <v>publishing</v>
      </c>
      <c r="V2776" t="str">
        <f t="shared" si="219"/>
        <v>children's books</v>
      </c>
    </row>
    <row r="2777" spans="1:22" ht="45" x14ac:dyDescent="0.25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v>40893.013356481482</v>
      </c>
      <c r="K2777">
        <v>1321402754</v>
      </c>
      <c r="L2777">
        <f t="shared" si="216"/>
        <v>2011</v>
      </c>
      <c r="M2777" t="str">
        <f t="shared" si="217"/>
        <v>Nov</v>
      </c>
      <c r="N2777" s="13">
        <v>40863.013356481482</v>
      </c>
      <c r="O2777" t="b">
        <v>0</v>
      </c>
      <c r="P2777">
        <v>2</v>
      </c>
      <c r="Q2777" t="b">
        <v>0</v>
      </c>
      <c r="R2777" t="s">
        <v>8304</v>
      </c>
      <c r="S2777" s="4">
        <f t="shared" si="215"/>
        <v>3</v>
      </c>
      <c r="U2777" t="str">
        <f t="shared" si="218"/>
        <v>publishing</v>
      </c>
      <c r="V2777" t="str">
        <f t="shared" si="219"/>
        <v>children's books</v>
      </c>
    </row>
    <row r="2778" spans="1:22" ht="60" x14ac:dyDescent="0.25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v>42167.297175925924</v>
      </c>
      <c r="K2778">
        <v>1431414476</v>
      </c>
      <c r="L2778">
        <f t="shared" si="216"/>
        <v>2015</v>
      </c>
      <c r="M2778" t="str">
        <f t="shared" si="217"/>
        <v>May</v>
      </c>
      <c r="N2778" s="13">
        <v>42136.297175925924</v>
      </c>
      <c r="O2778" t="b">
        <v>0</v>
      </c>
      <c r="P2778">
        <v>36</v>
      </c>
      <c r="Q2778" t="b">
        <v>0</v>
      </c>
      <c r="R2778" t="s">
        <v>8304</v>
      </c>
      <c r="S2778" s="4">
        <f t="shared" si="215"/>
        <v>7.8809523809523814</v>
      </c>
      <c r="U2778" t="str">
        <f t="shared" si="218"/>
        <v>publishing</v>
      </c>
      <c r="V2778" t="str">
        <f t="shared" si="219"/>
        <v>children's books</v>
      </c>
    </row>
    <row r="2779" spans="1:22" ht="60" x14ac:dyDescent="0.25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v>42202.669027777782</v>
      </c>
      <c r="K2779">
        <v>1434557004</v>
      </c>
      <c r="L2779">
        <f t="shared" si="216"/>
        <v>2015</v>
      </c>
      <c r="M2779" t="str">
        <f t="shared" si="217"/>
        <v>Jun</v>
      </c>
      <c r="N2779" s="13">
        <v>42172.669027777782</v>
      </c>
      <c r="O2779" t="b">
        <v>0</v>
      </c>
      <c r="P2779">
        <v>1</v>
      </c>
      <c r="Q2779" t="b">
        <v>0</v>
      </c>
      <c r="R2779" t="s">
        <v>8304</v>
      </c>
      <c r="S2779" s="4">
        <f t="shared" si="215"/>
        <v>0.33333333333333331</v>
      </c>
      <c r="U2779" t="str">
        <f t="shared" si="218"/>
        <v>publishing</v>
      </c>
      <c r="V2779" t="str">
        <f t="shared" si="219"/>
        <v>children's books</v>
      </c>
    </row>
    <row r="2780" spans="1:22" ht="60" x14ac:dyDescent="0.25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v>41876.978078703702</v>
      </c>
      <c r="K2780">
        <v>1406417306</v>
      </c>
      <c r="L2780">
        <f t="shared" si="216"/>
        <v>2014</v>
      </c>
      <c r="M2780" t="str">
        <f t="shared" si="217"/>
        <v>Jul</v>
      </c>
      <c r="N2780" s="13">
        <v>41846.978078703702</v>
      </c>
      <c r="O2780" t="b">
        <v>0</v>
      </c>
      <c r="P2780">
        <v>15</v>
      </c>
      <c r="Q2780" t="b">
        <v>0</v>
      </c>
      <c r="R2780" t="s">
        <v>8304</v>
      </c>
      <c r="S2780" s="4">
        <f t="shared" si="215"/>
        <v>25.545454545454547</v>
      </c>
      <c r="U2780" t="str">
        <f t="shared" si="218"/>
        <v>publishing</v>
      </c>
      <c r="V2780" t="str">
        <f t="shared" si="219"/>
        <v>children's books</v>
      </c>
    </row>
    <row r="2781" spans="1:22" ht="45" x14ac:dyDescent="0.25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v>42330.627557870372</v>
      </c>
      <c r="K2781">
        <v>1445609021</v>
      </c>
      <c r="L2781">
        <f t="shared" si="216"/>
        <v>2015</v>
      </c>
      <c r="M2781" t="str">
        <f t="shared" si="217"/>
        <v>Oct</v>
      </c>
      <c r="N2781" s="13">
        <v>42300.585891203707</v>
      </c>
      <c r="O2781" t="b">
        <v>0</v>
      </c>
      <c r="P2781">
        <v>1</v>
      </c>
      <c r="Q2781" t="b">
        <v>0</v>
      </c>
      <c r="R2781" t="s">
        <v>8304</v>
      </c>
      <c r="S2781" s="4">
        <f t="shared" si="215"/>
        <v>2.12</v>
      </c>
      <c r="U2781" t="str">
        <f t="shared" si="218"/>
        <v>publishing</v>
      </c>
      <c r="V2781" t="str">
        <f t="shared" si="219"/>
        <v>children's books</v>
      </c>
    </row>
    <row r="2782" spans="1:22" ht="45" x14ac:dyDescent="0.25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v>42804.447777777779</v>
      </c>
      <c r="K2782">
        <v>1486550688</v>
      </c>
      <c r="L2782">
        <f t="shared" si="216"/>
        <v>2017</v>
      </c>
      <c r="M2782" t="str">
        <f t="shared" si="217"/>
        <v>Feb</v>
      </c>
      <c r="N2782" s="13">
        <v>42774.447777777779</v>
      </c>
      <c r="O2782" t="b">
        <v>0</v>
      </c>
      <c r="P2782">
        <v>0</v>
      </c>
      <c r="Q2782" t="b">
        <v>0</v>
      </c>
      <c r="R2782" t="s">
        <v>8304</v>
      </c>
      <c r="S2782" s="4">
        <f t="shared" si="215"/>
        <v>0</v>
      </c>
      <c r="U2782" t="str">
        <f t="shared" si="218"/>
        <v>publishing</v>
      </c>
      <c r="V2782" t="str">
        <f t="shared" si="219"/>
        <v>children's books</v>
      </c>
    </row>
    <row r="2783" spans="1:22" ht="45" x14ac:dyDescent="0.25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v>42047.291666666672</v>
      </c>
      <c r="K2783">
        <v>1421274954</v>
      </c>
      <c r="L2783">
        <f t="shared" si="216"/>
        <v>2015</v>
      </c>
      <c r="M2783" t="str">
        <f t="shared" si="217"/>
        <v>Jan</v>
      </c>
      <c r="N2783" s="13">
        <v>42018.94159722222</v>
      </c>
      <c r="O2783" t="b">
        <v>0</v>
      </c>
      <c r="P2783">
        <v>28</v>
      </c>
      <c r="Q2783" t="b">
        <v>1</v>
      </c>
      <c r="R2783" t="s">
        <v>8271</v>
      </c>
      <c r="S2783" s="4">
        <f t="shared" si="215"/>
        <v>105.28</v>
      </c>
      <c r="U2783" t="str">
        <f t="shared" si="218"/>
        <v>theater</v>
      </c>
      <c r="V2783" t="str">
        <f t="shared" si="219"/>
        <v>plays</v>
      </c>
    </row>
    <row r="2784" spans="1:22" ht="45" x14ac:dyDescent="0.25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v>42052.207638888889</v>
      </c>
      <c r="K2784">
        <v>1421964718</v>
      </c>
      <c r="L2784">
        <f t="shared" si="216"/>
        <v>2015</v>
      </c>
      <c r="M2784" t="str">
        <f t="shared" si="217"/>
        <v>Jan</v>
      </c>
      <c r="N2784" s="13">
        <v>42026.924976851849</v>
      </c>
      <c r="O2784" t="b">
        <v>0</v>
      </c>
      <c r="P2784">
        <v>18</v>
      </c>
      <c r="Q2784" t="b">
        <v>1</v>
      </c>
      <c r="R2784" t="s">
        <v>8271</v>
      </c>
      <c r="S2784" s="4">
        <f t="shared" si="215"/>
        <v>120</v>
      </c>
      <c r="U2784" t="str">
        <f t="shared" si="218"/>
        <v>theater</v>
      </c>
      <c r="V2784" t="str">
        <f t="shared" si="219"/>
        <v>plays</v>
      </c>
    </row>
    <row r="2785" spans="1:22" ht="60" x14ac:dyDescent="0.25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v>42117.535254629634</v>
      </c>
      <c r="K2785">
        <v>1428583846</v>
      </c>
      <c r="L2785">
        <f t="shared" si="216"/>
        <v>2015</v>
      </c>
      <c r="M2785" t="str">
        <f t="shared" si="217"/>
        <v>Apr</v>
      </c>
      <c r="N2785" s="13">
        <v>42103.535254629634</v>
      </c>
      <c r="O2785" t="b">
        <v>0</v>
      </c>
      <c r="P2785">
        <v>61</v>
      </c>
      <c r="Q2785" t="b">
        <v>1</v>
      </c>
      <c r="R2785" t="s">
        <v>8271</v>
      </c>
      <c r="S2785" s="4">
        <f t="shared" si="215"/>
        <v>114.5</v>
      </c>
      <c r="U2785" t="str">
        <f t="shared" si="218"/>
        <v>theater</v>
      </c>
      <c r="V2785" t="str">
        <f t="shared" si="219"/>
        <v>plays</v>
      </c>
    </row>
    <row r="2786" spans="1:22" ht="45" x14ac:dyDescent="0.25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v>41941.787534722222</v>
      </c>
      <c r="K2786">
        <v>1412794443</v>
      </c>
      <c r="L2786">
        <f t="shared" si="216"/>
        <v>2014</v>
      </c>
      <c r="M2786" t="str">
        <f t="shared" si="217"/>
        <v>Oct</v>
      </c>
      <c r="N2786" s="13">
        <v>41920.787534722222</v>
      </c>
      <c r="O2786" t="b">
        <v>0</v>
      </c>
      <c r="P2786">
        <v>108</v>
      </c>
      <c r="Q2786" t="b">
        <v>1</v>
      </c>
      <c r="R2786" t="s">
        <v>8271</v>
      </c>
      <c r="S2786" s="4">
        <f t="shared" si="215"/>
        <v>119</v>
      </c>
      <c r="U2786" t="str">
        <f t="shared" si="218"/>
        <v>theater</v>
      </c>
      <c r="V2786" t="str">
        <f t="shared" si="219"/>
        <v>plays</v>
      </c>
    </row>
    <row r="2787" spans="1:22" ht="45" x14ac:dyDescent="0.25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v>42587.875</v>
      </c>
      <c r="K2787">
        <v>1467865967</v>
      </c>
      <c r="L2787">
        <f t="shared" si="216"/>
        <v>2016</v>
      </c>
      <c r="M2787" t="str">
        <f t="shared" si="217"/>
        <v>Jul</v>
      </c>
      <c r="N2787" s="13">
        <v>42558.189432870371</v>
      </c>
      <c r="O2787" t="b">
        <v>0</v>
      </c>
      <c r="P2787">
        <v>142</v>
      </c>
      <c r="Q2787" t="b">
        <v>1</v>
      </c>
      <c r="R2787" t="s">
        <v>8271</v>
      </c>
      <c r="S2787" s="4">
        <f t="shared" si="215"/>
        <v>104.68</v>
      </c>
      <c r="U2787" t="str">
        <f t="shared" si="218"/>
        <v>theater</v>
      </c>
      <c r="V2787" t="str">
        <f t="shared" si="219"/>
        <v>plays</v>
      </c>
    </row>
    <row r="2788" spans="1:22" ht="30" x14ac:dyDescent="0.25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v>41829.569212962961</v>
      </c>
      <c r="K2788">
        <v>1403703580</v>
      </c>
      <c r="L2788">
        <f t="shared" si="216"/>
        <v>2014</v>
      </c>
      <c r="M2788" t="str">
        <f t="shared" si="217"/>
        <v>Jun</v>
      </c>
      <c r="N2788" s="13">
        <v>41815.569212962961</v>
      </c>
      <c r="O2788" t="b">
        <v>0</v>
      </c>
      <c r="P2788">
        <v>74</v>
      </c>
      <c r="Q2788" t="b">
        <v>1</v>
      </c>
      <c r="R2788" t="s">
        <v>8271</v>
      </c>
      <c r="S2788" s="4">
        <f t="shared" si="215"/>
        <v>117.84</v>
      </c>
      <c r="U2788" t="str">
        <f t="shared" si="218"/>
        <v>theater</v>
      </c>
      <c r="V2788" t="str">
        <f t="shared" si="219"/>
        <v>plays</v>
      </c>
    </row>
    <row r="2789" spans="1:22" ht="60" x14ac:dyDescent="0.25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v>41838.198518518519</v>
      </c>
      <c r="K2789">
        <v>1403066752</v>
      </c>
      <c r="L2789">
        <f t="shared" si="216"/>
        <v>2014</v>
      </c>
      <c r="M2789" t="str">
        <f t="shared" si="217"/>
        <v>Jun</v>
      </c>
      <c r="N2789" s="13">
        <v>41808.198518518519</v>
      </c>
      <c r="O2789" t="b">
        <v>0</v>
      </c>
      <c r="P2789">
        <v>38</v>
      </c>
      <c r="Q2789" t="b">
        <v>1</v>
      </c>
      <c r="R2789" t="s">
        <v>8271</v>
      </c>
      <c r="S2789" s="4">
        <f t="shared" si="215"/>
        <v>119.7</v>
      </c>
      <c r="U2789" t="str">
        <f t="shared" si="218"/>
        <v>theater</v>
      </c>
      <c r="V2789" t="str">
        <f t="shared" si="219"/>
        <v>plays</v>
      </c>
    </row>
    <row r="2790" spans="1:22" ht="45" x14ac:dyDescent="0.25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v>42580.701886574068</v>
      </c>
      <c r="K2790">
        <v>1467219043</v>
      </c>
      <c r="L2790">
        <f t="shared" si="216"/>
        <v>2016</v>
      </c>
      <c r="M2790" t="str">
        <f t="shared" si="217"/>
        <v>Jun</v>
      </c>
      <c r="N2790" s="13">
        <v>42550.701886574068</v>
      </c>
      <c r="O2790" t="b">
        <v>0</v>
      </c>
      <c r="P2790">
        <v>20</v>
      </c>
      <c r="Q2790" t="b">
        <v>1</v>
      </c>
      <c r="R2790" t="s">
        <v>8271</v>
      </c>
      <c r="S2790" s="4">
        <f t="shared" si="215"/>
        <v>102.5</v>
      </c>
      <c r="U2790" t="str">
        <f t="shared" si="218"/>
        <v>theater</v>
      </c>
      <c r="V2790" t="str">
        <f t="shared" si="219"/>
        <v>plays</v>
      </c>
    </row>
    <row r="2791" spans="1:22" ht="30" x14ac:dyDescent="0.25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v>42075.166666666672</v>
      </c>
      <c r="K2791">
        <v>1424477934</v>
      </c>
      <c r="L2791">
        <f t="shared" si="216"/>
        <v>2015</v>
      </c>
      <c r="M2791" t="str">
        <f t="shared" si="217"/>
        <v>Feb</v>
      </c>
      <c r="N2791" s="13">
        <v>42056.013124999998</v>
      </c>
      <c r="O2791" t="b">
        <v>0</v>
      </c>
      <c r="P2791">
        <v>24</v>
      </c>
      <c r="Q2791" t="b">
        <v>1</v>
      </c>
      <c r="R2791" t="s">
        <v>8271</v>
      </c>
      <c r="S2791" s="4">
        <f t="shared" si="215"/>
        <v>101.16666666666667</v>
      </c>
      <c r="U2791" t="str">
        <f t="shared" si="218"/>
        <v>theater</v>
      </c>
      <c r="V2791" t="str">
        <f t="shared" si="219"/>
        <v>plays</v>
      </c>
    </row>
    <row r="2792" spans="1:22" ht="60" x14ac:dyDescent="0.25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v>42046.938692129625</v>
      </c>
      <c r="K2792">
        <v>1421101903</v>
      </c>
      <c r="L2792">
        <f t="shared" si="216"/>
        <v>2015</v>
      </c>
      <c r="M2792" t="str">
        <f t="shared" si="217"/>
        <v>Jan</v>
      </c>
      <c r="N2792" s="13">
        <v>42016.938692129625</v>
      </c>
      <c r="O2792" t="b">
        <v>0</v>
      </c>
      <c r="P2792">
        <v>66</v>
      </c>
      <c r="Q2792" t="b">
        <v>1</v>
      </c>
      <c r="R2792" t="s">
        <v>8271</v>
      </c>
      <c r="S2792" s="4">
        <f t="shared" si="215"/>
        <v>105.33333333333333</v>
      </c>
      <c r="U2792" t="str">
        <f t="shared" si="218"/>
        <v>theater</v>
      </c>
      <c r="V2792" t="str">
        <f t="shared" si="219"/>
        <v>plays</v>
      </c>
    </row>
    <row r="2793" spans="1:22" ht="60" x14ac:dyDescent="0.25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v>42622.166666666672</v>
      </c>
      <c r="K2793">
        <v>1470778559</v>
      </c>
      <c r="L2793">
        <f t="shared" si="216"/>
        <v>2016</v>
      </c>
      <c r="M2793" t="str">
        <f t="shared" si="217"/>
        <v>Aug</v>
      </c>
      <c r="N2793" s="13">
        <v>42591.899988425925</v>
      </c>
      <c r="O2793" t="b">
        <v>0</v>
      </c>
      <c r="P2793">
        <v>28</v>
      </c>
      <c r="Q2793" t="b">
        <v>1</v>
      </c>
      <c r="R2793" t="s">
        <v>8271</v>
      </c>
      <c r="S2793" s="4">
        <f t="shared" si="215"/>
        <v>102.5</v>
      </c>
      <c r="U2793" t="str">
        <f t="shared" si="218"/>
        <v>theater</v>
      </c>
      <c r="V2793" t="str">
        <f t="shared" si="219"/>
        <v>plays</v>
      </c>
    </row>
    <row r="2794" spans="1:22" ht="45" x14ac:dyDescent="0.25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v>42228.231006944443</v>
      </c>
      <c r="K2794">
        <v>1435469559</v>
      </c>
      <c r="L2794">
        <f t="shared" si="216"/>
        <v>2015</v>
      </c>
      <c r="M2794" t="str">
        <f t="shared" si="217"/>
        <v>Jun</v>
      </c>
      <c r="N2794" s="13">
        <v>42183.231006944443</v>
      </c>
      <c r="O2794" t="b">
        <v>0</v>
      </c>
      <c r="P2794">
        <v>24</v>
      </c>
      <c r="Q2794" t="b">
        <v>1</v>
      </c>
      <c r="R2794" t="s">
        <v>8271</v>
      </c>
      <c r="S2794" s="4">
        <f t="shared" si="215"/>
        <v>107.6</v>
      </c>
      <c r="U2794" t="str">
        <f t="shared" si="218"/>
        <v>theater</v>
      </c>
      <c r="V2794" t="str">
        <f t="shared" si="219"/>
        <v>plays</v>
      </c>
    </row>
    <row r="2795" spans="1:22" ht="60" x14ac:dyDescent="0.25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v>42206.419039351851</v>
      </c>
      <c r="K2795">
        <v>1434881005</v>
      </c>
      <c r="L2795">
        <f t="shared" si="216"/>
        <v>2015</v>
      </c>
      <c r="M2795" t="str">
        <f t="shared" si="217"/>
        <v>Jun</v>
      </c>
      <c r="N2795" s="13">
        <v>42176.419039351851</v>
      </c>
      <c r="O2795" t="b">
        <v>0</v>
      </c>
      <c r="P2795">
        <v>73</v>
      </c>
      <c r="Q2795" t="b">
        <v>1</v>
      </c>
      <c r="R2795" t="s">
        <v>8271</v>
      </c>
      <c r="S2795" s="4">
        <f t="shared" si="215"/>
        <v>110.5675</v>
      </c>
      <c r="U2795" t="str">
        <f t="shared" si="218"/>
        <v>theater</v>
      </c>
      <c r="V2795" t="str">
        <f t="shared" si="219"/>
        <v>plays</v>
      </c>
    </row>
    <row r="2796" spans="1:22" ht="60" x14ac:dyDescent="0.25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v>42432.791666666672</v>
      </c>
      <c r="K2796">
        <v>1455640559</v>
      </c>
      <c r="L2796">
        <f t="shared" si="216"/>
        <v>2016</v>
      </c>
      <c r="M2796" t="str">
        <f t="shared" si="217"/>
        <v>Feb</v>
      </c>
      <c r="N2796" s="13">
        <v>42416.691655092596</v>
      </c>
      <c r="O2796" t="b">
        <v>0</v>
      </c>
      <c r="P2796">
        <v>3</v>
      </c>
      <c r="Q2796" t="b">
        <v>1</v>
      </c>
      <c r="R2796" t="s">
        <v>8271</v>
      </c>
      <c r="S2796" s="4">
        <f t="shared" si="215"/>
        <v>150</v>
      </c>
      <c r="U2796" t="str">
        <f t="shared" si="218"/>
        <v>theater</v>
      </c>
      <c r="V2796" t="str">
        <f t="shared" si="219"/>
        <v>plays</v>
      </c>
    </row>
    <row r="2797" spans="1:22" ht="45" x14ac:dyDescent="0.25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v>41796.958333333336</v>
      </c>
      <c r="K2797">
        <v>1400675841</v>
      </c>
      <c r="L2797">
        <f t="shared" si="216"/>
        <v>2014</v>
      </c>
      <c r="M2797" t="str">
        <f t="shared" si="217"/>
        <v>May</v>
      </c>
      <c r="N2797" s="13">
        <v>41780.525937500002</v>
      </c>
      <c r="O2797" t="b">
        <v>0</v>
      </c>
      <c r="P2797">
        <v>20</v>
      </c>
      <c r="Q2797" t="b">
        <v>1</v>
      </c>
      <c r="R2797" t="s">
        <v>8271</v>
      </c>
      <c r="S2797" s="4">
        <f t="shared" si="215"/>
        <v>104.28571428571429</v>
      </c>
      <c r="U2797" t="str">
        <f t="shared" si="218"/>
        <v>theater</v>
      </c>
      <c r="V2797" t="str">
        <f t="shared" si="219"/>
        <v>plays</v>
      </c>
    </row>
    <row r="2798" spans="1:22" ht="45" x14ac:dyDescent="0.25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v>41825.528101851851</v>
      </c>
      <c r="K2798">
        <v>1401972028</v>
      </c>
      <c r="L2798">
        <f t="shared" si="216"/>
        <v>2014</v>
      </c>
      <c r="M2798" t="str">
        <f t="shared" si="217"/>
        <v>Jun</v>
      </c>
      <c r="N2798" s="13">
        <v>41795.528101851851</v>
      </c>
      <c r="O2798" t="b">
        <v>0</v>
      </c>
      <c r="P2798">
        <v>21</v>
      </c>
      <c r="Q2798" t="b">
        <v>1</v>
      </c>
      <c r="R2798" t="s">
        <v>8271</v>
      </c>
      <c r="S2798" s="4">
        <f t="shared" si="215"/>
        <v>115.5</v>
      </c>
      <c r="U2798" t="str">
        <f t="shared" si="218"/>
        <v>theater</v>
      </c>
      <c r="V2798" t="str">
        <f t="shared" si="219"/>
        <v>plays</v>
      </c>
    </row>
    <row r="2799" spans="1:22" ht="45" x14ac:dyDescent="0.25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v>41828.94027777778</v>
      </c>
      <c r="K2799">
        <v>1402266840</v>
      </c>
      <c r="L2799">
        <f t="shared" si="216"/>
        <v>2014</v>
      </c>
      <c r="M2799" t="str">
        <f t="shared" si="217"/>
        <v>Jun</v>
      </c>
      <c r="N2799" s="13">
        <v>41798.94027777778</v>
      </c>
      <c r="O2799" t="b">
        <v>0</v>
      </c>
      <c r="P2799">
        <v>94</v>
      </c>
      <c r="Q2799" t="b">
        <v>1</v>
      </c>
      <c r="R2799" t="s">
        <v>8271</v>
      </c>
      <c r="S2799" s="4">
        <f t="shared" si="215"/>
        <v>102.64512499999999</v>
      </c>
      <c r="U2799" t="str">
        <f t="shared" si="218"/>
        <v>theater</v>
      </c>
      <c r="V2799" t="str">
        <f t="shared" si="219"/>
        <v>plays</v>
      </c>
    </row>
    <row r="2800" spans="1:22" ht="60" x14ac:dyDescent="0.25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v>42216.666666666672</v>
      </c>
      <c r="K2800">
        <v>1437063121</v>
      </c>
      <c r="L2800">
        <f t="shared" si="216"/>
        <v>2015</v>
      </c>
      <c r="M2800" t="str">
        <f t="shared" si="217"/>
        <v>Jul</v>
      </c>
      <c r="N2800" s="13">
        <v>42201.675011574072</v>
      </c>
      <c r="O2800" t="b">
        <v>0</v>
      </c>
      <c r="P2800">
        <v>139</v>
      </c>
      <c r="Q2800" t="b">
        <v>1</v>
      </c>
      <c r="R2800" t="s">
        <v>8271</v>
      </c>
      <c r="S2800" s="4">
        <f t="shared" si="215"/>
        <v>101.4</v>
      </c>
      <c r="U2800" t="str">
        <f t="shared" si="218"/>
        <v>theater</v>
      </c>
      <c r="V2800" t="str">
        <f t="shared" si="219"/>
        <v>plays</v>
      </c>
    </row>
    <row r="2801" spans="1:22" ht="60" x14ac:dyDescent="0.25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v>42538.666666666672</v>
      </c>
      <c r="K2801">
        <v>1463466070</v>
      </c>
      <c r="L2801">
        <f t="shared" si="216"/>
        <v>2016</v>
      </c>
      <c r="M2801" t="str">
        <f t="shared" si="217"/>
        <v>May</v>
      </c>
      <c r="N2801" s="13">
        <v>42507.264699074076</v>
      </c>
      <c r="O2801" t="b">
        <v>0</v>
      </c>
      <c r="P2801">
        <v>130</v>
      </c>
      <c r="Q2801" t="b">
        <v>1</v>
      </c>
      <c r="R2801" t="s">
        <v>8271</v>
      </c>
      <c r="S2801" s="4">
        <f t="shared" si="215"/>
        <v>116.6348</v>
      </c>
      <c r="U2801" t="str">
        <f t="shared" si="218"/>
        <v>theater</v>
      </c>
      <c r="V2801" t="str">
        <f t="shared" si="219"/>
        <v>plays</v>
      </c>
    </row>
    <row r="2802" spans="1:22" ht="45" x14ac:dyDescent="0.25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v>42008.552847222221</v>
      </c>
      <c r="K2802">
        <v>1415193366</v>
      </c>
      <c r="L2802">
        <f t="shared" si="216"/>
        <v>2014</v>
      </c>
      <c r="M2802" t="str">
        <f t="shared" si="217"/>
        <v>Nov</v>
      </c>
      <c r="N2802" s="13">
        <v>41948.552847222221</v>
      </c>
      <c r="O2802" t="b">
        <v>0</v>
      </c>
      <c r="P2802">
        <v>31</v>
      </c>
      <c r="Q2802" t="b">
        <v>1</v>
      </c>
      <c r="R2802" t="s">
        <v>8271</v>
      </c>
      <c r="S2802" s="4">
        <f t="shared" si="215"/>
        <v>133</v>
      </c>
      <c r="U2802" t="str">
        <f t="shared" si="218"/>
        <v>theater</v>
      </c>
      <c r="V2802" t="str">
        <f t="shared" si="219"/>
        <v>plays</v>
      </c>
    </row>
    <row r="2803" spans="1:22" ht="45" x14ac:dyDescent="0.25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v>41922.458333333336</v>
      </c>
      <c r="K2803">
        <v>1411019409</v>
      </c>
      <c r="L2803">
        <f t="shared" si="216"/>
        <v>2014</v>
      </c>
      <c r="M2803" t="str">
        <f t="shared" si="217"/>
        <v>Sep</v>
      </c>
      <c r="N2803" s="13">
        <v>41900.243159722224</v>
      </c>
      <c r="O2803" t="b">
        <v>0</v>
      </c>
      <c r="P2803">
        <v>13</v>
      </c>
      <c r="Q2803" t="b">
        <v>1</v>
      </c>
      <c r="R2803" t="s">
        <v>8271</v>
      </c>
      <c r="S2803" s="4">
        <f t="shared" si="215"/>
        <v>133.19999999999999</v>
      </c>
      <c r="U2803" t="str">
        <f t="shared" si="218"/>
        <v>theater</v>
      </c>
      <c r="V2803" t="str">
        <f t="shared" si="219"/>
        <v>plays</v>
      </c>
    </row>
    <row r="2804" spans="1:22" ht="60" x14ac:dyDescent="0.25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v>42222.64707175926</v>
      </c>
      <c r="K2804">
        <v>1436283107</v>
      </c>
      <c r="L2804">
        <f t="shared" si="216"/>
        <v>2015</v>
      </c>
      <c r="M2804" t="str">
        <f t="shared" si="217"/>
        <v>Jul</v>
      </c>
      <c r="N2804" s="13">
        <v>42192.64707175926</v>
      </c>
      <c r="O2804" t="b">
        <v>0</v>
      </c>
      <c r="P2804">
        <v>90</v>
      </c>
      <c r="Q2804" t="b">
        <v>1</v>
      </c>
      <c r="R2804" t="s">
        <v>8271</v>
      </c>
      <c r="S2804" s="4">
        <f t="shared" si="215"/>
        <v>101.83333333333333</v>
      </c>
      <c r="U2804" t="str">
        <f t="shared" si="218"/>
        <v>theater</v>
      </c>
      <c r="V2804" t="str">
        <f t="shared" si="219"/>
        <v>plays</v>
      </c>
    </row>
    <row r="2805" spans="1:22" ht="60" x14ac:dyDescent="0.25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v>42201</v>
      </c>
      <c r="K2805">
        <v>1433295276</v>
      </c>
      <c r="L2805">
        <f t="shared" si="216"/>
        <v>2015</v>
      </c>
      <c r="M2805" t="str">
        <f t="shared" si="217"/>
        <v>Jun</v>
      </c>
      <c r="N2805" s="13">
        <v>42158.065694444449</v>
      </c>
      <c r="O2805" t="b">
        <v>0</v>
      </c>
      <c r="P2805">
        <v>141</v>
      </c>
      <c r="Q2805" t="b">
        <v>1</v>
      </c>
      <c r="R2805" t="s">
        <v>8271</v>
      </c>
      <c r="S2805" s="4">
        <f t="shared" si="215"/>
        <v>127.95</v>
      </c>
      <c r="U2805" t="str">
        <f t="shared" si="218"/>
        <v>theater</v>
      </c>
      <c r="V2805" t="str">
        <f t="shared" si="219"/>
        <v>plays</v>
      </c>
    </row>
    <row r="2806" spans="1:22" ht="60" x14ac:dyDescent="0.25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v>41911.453587962962</v>
      </c>
      <c r="K2806">
        <v>1409395990</v>
      </c>
      <c r="L2806">
        <f t="shared" si="216"/>
        <v>2014</v>
      </c>
      <c r="M2806" t="str">
        <f t="shared" si="217"/>
        <v>Aug</v>
      </c>
      <c r="N2806" s="13">
        <v>41881.453587962962</v>
      </c>
      <c r="O2806" t="b">
        <v>0</v>
      </c>
      <c r="P2806">
        <v>23</v>
      </c>
      <c r="Q2806" t="b">
        <v>1</v>
      </c>
      <c r="R2806" t="s">
        <v>8271</v>
      </c>
      <c r="S2806" s="4">
        <f t="shared" si="215"/>
        <v>115</v>
      </c>
      <c r="U2806" t="str">
        <f t="shared" si="218"/>
        <v>theater</v>
      </c>
      <c r="V2806" t="str">
        <f t="shared" si="219"/>
        <v>plays</v>
      </c>
    </row>
    <row r="2807" spans="1:22" ht="60" x14ac:dyDescent="0.25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v>42238.505474537036</v>
      </c>
      <c r="K2807">
        <v>1438085273</v>
      </c>
      <c r="L2807">
        <f t="shared" si="216"/>
        <v>2015</v>
      </c>
      <c r="M2807" t="str">
        <f t="shared" si="217"/>
        <v>Jul</v>
      </c>
      <c r="N2807" s="13">
        <v>42213.505474537036</v>
      </c>
      <c r="O2807" t="b">
        <v>0</v>
      </c>
      <c r="P2807">
        <v>18</v>
      </c>
      <c r="Q2807" t="b">
        <v>1</v>
      </c>
      <c r="R2807" t="s">
        <v>8271</v>
      </c>
      <c r="S2807" s="4">
        <f t="shared" si="215"/>
        <v>110</v>
      </c>
      <c r="U2807" t="str">
        <f t="shared" si="218"/>
        <v>theater</v>
      </c>
      <c r="V2807" t="str">
        <f t="shared" si="219"/>
        <v>plays</v>
      </c>
    </row>
    <row r="2808" spans="1:22" ht="45" x14ac:dyDescent="0.25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v>42221.458333333328</v>
      </c>
      <c r="K2808">
        <v>1435645490</v>
      </c>
      <c r="L2808">
        <f t="shared" si="216"/>
        <v>2015</v>
      </c>
      <c r="M2808" t="str">
        <f t="shared" si="217"/>
        <v>Jun</v>
      </c>
      <c r="N2808" s="13">
        <v>42185.267245370371</v>
      </c>
      <c r="O2808" t="b">
        <v>0</v>
      </c>
      <c r="P2808">
        <v>76</v>
      </c>
      <c r="Q2808" t="b">
        <v>1</v>
      </c>
      <c r="R2808" t="s">
        <v>8271</v>
      </c>
      <c r="S2808" s="4">
        <f t="shared" si="215"/>
        <v>112.1</v>
      </c>
      <c r="U2808" t="str">
        <f t="shared" si="218"/>
        <v>theater</v>
      </c>
      <c r="V2808" t="str">
        <f t="shared" si="219"/>
        <v>plays</v>
      </c>
    </row>
    <row r="2809" spans="1:22" ht="30" x14ac:dyDescent="0.25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v>42184.873124999998</v>
      </c>
      <c r="K2809">
        <v>1433019438</v>
      </c>
      <c r="L2809">
        <f t="shared" si="216"/>
        <v>2015</v>
      </c>
      <c r="M2809" t="str">
        <f t="shared" si="217"/>
        <v>May</v>
      </c>
      <c r="N2809" s="13">
        <v>42154.873124999998</v>
      </c>
      <c r="O2809" t="b">
        <v>0</v>
      </c>
      <c r="P2809">
        <v>93</v>
      </c>
      <c r="Q2809" t="b">
        <v>1</v>
      </c>
      <c r="R2809" t="s">
        <v>8271</v>
      </c>
      <c r="S2809" s="4">
        <f t="shared" si="215"/>
        <v>126</v>
      </c>
      <c r="U2809" t="str">
        <f t="shared" si="218"/>
        <v>theater</v>
      </c>
      <c r="V2809" t="str">
        <f t="shared" si="219"/>
        <v>plays</v>
      </c>
    </row>
    <row r="2810" spans="1:22" ht="60" x14ac:dyDescent="0.25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v>42238.84646990741</v>
      </c>
      <c r="K2810">
        <v>1437682735</v>
      </c>
      <c r="L2810">
        <f t="shared" si="216"/>
        <v>2015</v>
      </c>
      <c r="M2810" t="str">
        <f t="shared" si="217"/>
        <v>Jul</v>
      </c>
      <c r="N2810" s="13">
        <v>42208.84646990741</v>
      </c>
      <c r="O2810" t="b">
        <v>0</v>
      </c>
      <c r="P2810">
        <v>69</v>
      </c>
      <c r="Q2810" t="b">
        <v>1</v>
      </c>
      <c r="R2810" t="s">
        <v>8271</v>
      </c>
      <c r="S2810" s="4">
        <f t="shared" si="215"/>
        <v>100.24444444444444</v>
      </c>
      <c r="U2810" t="str">
        <f t="shared" si="218"/>
        <v>theater</v>
      </c>
      <c r="V2810" t="str">
        <f t="shared" si="219"/>
        <v>plays</v>
      </c>
    </row>
    <row r="2811" spans="1:22" ht="60" x14ac:dyDescent="0.25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v>42459.610416666663</v>
      </c>
      <c r="K2811">
        <v>1458647725</v>
      </c>
      <c r="L2811">
        <f t="shared" si="216"/>
        <v>2016</v>
      </c>
      <c r="M2811" t="str">
        <f t="shared" si="217"/>
        <v>Mar</v>
      </c>
      <c r="N2811" s="13">
        <v>42451.496817129635</v>
      </c>
      <c r="O2811" t="b">
        <v>0</v>
      </c>
      <c r="P2811">
        <v>21</v>
      </c>
      <c r="Q2811" t="b">
        <v>1</v>
      </c>
      <c r="R2811" t="s">
        <v>8271</v>
      </c>
      <c r="S2811" s="4">
        <f t="shared" si="215"/>
        <v>102.4</v>
      </c>
      <c r="U2811" t="str">
        <f t="shared" si="218"/>
        <v>theater</v>
      </c>
      <c r="V2811" t="str">
        <f t="shared" si="219"/>
        <v>plays</v>
      </c>
    </row>
    <row r="2812" spans="1:22" ht="45" x14ac:dyDescent="0.25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v>41791.165972222225</v>
      </c>
      <c r="K2812">
        <v>1398828064</v>
      </c>
      <c r="L2812">
        <f t="shared" si="216"/>
        <v>2014</v>
      </c>
      <c r="M2812" t="str">
        <f t="shared" si="217"/>
        <v>Apr</v>
      </c>
      <c r="N2812" s="13">
        <v>41759.13962962963</v>
      </c>
      <c r="O2812" t="b">
        <v>0</v>
      </c>
      <c r="P2812">
        <v>57</v>
      </c>
      <c r="Q2812" t="b">
        <v>1</v>
      </c>
      <c r="R2812" t="s">
        <v>8271</v>
      </c>
      <c r="S2812" s="4">
        <f t="shared" si="215"/>
        <v>108.2</v>
      </c>
      <c r="U2812" t="str">
        <f t="shared" si="218"/>
        <v>theater</v>
      </c>
      <c r="V2812" t="str">
        <f t="shared" si="219"/>
        <v>plays</v>
      </c>
    </row>
    <row r="2813" spans="1:22" ht="45" x14ac:dyDescent="0.25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v>42058.496562500004</v>
      </c>
      <c r="K2813">
        <v>1422100503</v>
      </c>
      <c r="L2813">
        <f t="shared" si="216"/>
        <v>2015</v>
      </c>
      <c r="M2813" t="str">
        <f t="shared" si="217"/>
        <v>Jan</v>
      </c>
      <c r="N2813" s="13">
        <v>42028.496562500004</v>
      </c>
      <c r="O2813" t="b">
        <v>0</v>
      </c>
      <c r="P2813">
        <v>108</v>
      </c>
      <c r="Q2813" t="b">
        <v>1</v>
      </c>
      <c r="R2813" t="s">
        <v>8271</v>
      </c>
      <c r="S2813" s="4">
        <f t="shared" si="215"/>
        <v>100.27</v>
      </c>
      <c r="U2813" t="str">
        <f t="shared" si="218"/>
        <v>theater</v>
      </c>
      <c r="V2813" t="str">
        <f t="shared" si="219"/>
        <v>plays</v>
      </c>
    </row>
    <row r="2814" spans="1:22" ht="45" x14ac:dyDescent="0.25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v>42100.166666666672</v>
      </c>
      <c r="K2814">
        <v>1424368298</v>
      </c>
      <c r="L2814">
        <f t="shared" si="216"/>
        <v>2015</v>
      </c>
      <c r="M2814" t="str">
        <f t="shared" si="217"/>
        <v>Feb</v>
      </c>
      <c r="N2814" s="13">
        <v>42054.74418981481</v>
      </c>
      <c r="O2814" t="b">
        <v>0</v>
      </c>
      <c r="P2814">
        <v>83</v>
      </c>
      <c r="Q2814" t="b">
        <v>1</v>
      </c>
      <c r="R2814" t="s">
        <v>8271</v>
      </c>
      <c r="S2814" s="4">
        <f t="shared" si="215"/>
        <v>113.3</v>
      </c>
      <c r="U2814" t="str">
        <f t="shared" si="218"/>
        <v>theater</v>
      </c>
      <c r="V2814" t="str">
        <f t="shared" si="219"/>
        <v>plays</v>
      </c>
    </row>
    <row r="2815" spans="1:22" ht="45" x14ac:dyDescent="0.25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v>42718.742604166662</v>
      </c>
      <c r="K2815">
        <v>1479577761</v>
      </c>
      <c r="L2815">
        <f t="shared" si="216"/>
        <v>2016</v>
      </c>
      <c r="M2815" t="str">
        <f t="shared" si="217"/>
        <v>Nov</v>
      </c>
      <c r="N2815" s="13">
        <v>42693.742604166662</v>
      </c>
      <c r="O2815" t="b">
        <v>0</v>
      </c>
      <c r="P2815">
        <v>96</v>
      </c>
      <c r="Q2815" t="b">
        <v>1</v>
      </c>
      <c r="R2815" t="s">
        <v>8271</v>
      </c>
      <c r="S2815" s="4">
        <f t="shared" si="215"/>
        <v>127.57571428571428</v>
      </c>
      <c r="U2815" t="str">
        <f t="shared" si="218"/>
        <v>theater</v>
      </c>
      <c r="V2815" t="str">
        <f t="shared" si="219"/>
        <v>plays</v>
      </c>
    </row>
    <row r="2816" spans="1:22" ht="45" x14ac:dyDescent="0.25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v>42133.399479166663</v>
      </c>
      <c r="K2816">
        <v>1428572115</v>
      </c>
      <c r="L2816">
        <f t="shared" si="216"/>
        <v>2015</v>
      </c>
      <c r="M2816" t="str">
        <f t="shared" si="217"/>
        <v>Apr</v>
      </c>
      <c r="N2816" s="13">
        <v>42103.399479166663</v>
      </c>
      <c r="O2816" t="b">
        <v>0</v>
      </c>
      <c r="P2816">
        <v>64</v>
      </c>
      <c r="Q2816" t="b">
        <v>1</v>
      </c>
      <c r="R2816" t="s">
        <v>8271</v>
      </c>
      <c r="S2816" s="4">
        <f t="shared" si="215"/>
        <v>107.73333333333333</v>
      </c>
      <c r="U2816" t="str">
        <f t="shared" si="218"/>
        <v>theater</v>
      </c>
      <c r="V2816" t="str">
        <f t="shared" si="219"/>
        <v>plays</v>
      </c>
    </row>
    <row r="2817" spans="1:22" ht="45" x14ac:dyDescent="0.25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v>42589.776724537034</v>
      </c>
      <c r="K2817">
        <v>1468003109</v>
      </c>
      <c r="L2817">
        <f t="shared" si="216"/>
        <v>2016</v>
      </c>
      <c r="M2817" t="str">
        <f t="shared" si="217"/>
        <v>Jul</v>
      </c>
      <c r="N2817" s="13">
        <v>42559.776724537034</v>
      </c>
      <c r="O2817" t="b">
        <v>0</v>
      </c>
      <c r="P2817">
        <v>14</v>
      </c>
      <c r="Q2817" t="b">
        <v>1</v>
      </c>
      <c r="R2817" t="s">
        <v>8271</v>
      </c>
      <c r="S2817" s="4">
        <f t="shared" si="215"/>
        <v>242</v>
      </c>
      <c r="U2817" t="str">
        <f t="shared" si="218"/>
        <v>theater</v>
      </c>
      <c r="V2817" t="str">
        <f t="shared" si="219"/>
        <v>plays</v>
      </c>
    </row>
    <row r="2818" spans="1:22" ht="45" x14ac:dyDescent="0.25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v>42218.666666666672</v>
      </c>
      <c r="K2818">
        <v>1435921992</v>
      </c>
      <c r="L2818">
        <f t="shared" si="216"/>
        <v>2015</v>
      </c>
      <c r="M2818" t="str">
        <f t="shared" si="217"/>
        <v>Jul</v>
      </c>
      <c r="N2818" s="13">
        <v>42188.467499999999</v>
      </c>
      <c r="O2818" t="b">
        <v>0</v>
      </c>
      <c r="P2818">
        <v>169</v>
      </c>
      <c r="Q2818" t="b">
        <v>1</v>
      </c>
      <c r="R2818" t="s">
        <v>8271</v>
      </c>
      <c r="S2818" s="4">
        <f t="shared" ref="S2818:S2881" si="220">E2818*100/D2818</f>
        <v>141.56666666666666</v>
      </c>
      <c r="U2818" t="str">
        <f t="shared" si="218"/>
        <v>theater</v>
      </c>
      <c r="V2818" t="str">
        <f t="shared" si="219"/>
        <v>plays</v>
      </c>
    </row>
    <row r="2819" spans="1:22" ht="60" x14ac:dyDescent="0.25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v>42063.634976851856</v>
      </c>
      <c r="K2819">
        <v>1421680462</v>
      </c>
      <c r="L2819">
        <f t="shared" ref="L2819:L2882" si="221">YEAR(N2819)</f>
        <v>2015</v>
      </c>
      <c r="M2819" t="str">
        <f t="shared" ref="M2819:M2882" si="222">TEXT(N2819, "MMM")</f>
        <v>Jan</v>
      </c>
      <c r="N2819" s="13">
        <v>42023.634976851856</v>
      </c>
      <c r="O2819" t="b">
        <v>0</v>
      </c>
      <c r="P2819">
        <v>33</v>
      </c>
      <c r="Q2819" t="b">
        <v>1</v>
      </c>
      <c r="R2819" t="s">
        <v>8271</v>
      </c>
      <c r="S2819" s="4">
        <f t="shared" si="220"/>
        <v>130</v>
      </c>
      <c r="U2819" t="str">
        <f t="shared" ref="U2819:U2882" si="223">LEFT(R2819, SEARCH("/",R2819,1)-1)</f>
        <v>theater</v>
      </c>
      <c r="V2819" t="str">
        <f t="shared" ref="V2819:V2882" si="224">RIGHT(R2819,LEN(R2819)-SEARCH("/",R2819,SEARCH("/",R2819,1)))</f>
        <v>plays</v>
      </c>
    </row>
    <row r="2820" spans="1:22" ht="45" x14ac:dyDescent="0.25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v>42270.598217592589</v>
      </c>
      <c r="K2820">
        <v>1441290086</v>
      </c>
      <c r="L2820">
        <f t="shared" si="221"/>
        <v>2015</v>
      </c>
      <c r="M2820" t="str">
        <f t="shared" si="222"/>
        <v>Sep</v>
      </c>
      <c r="N2820" s="13">
        <v>42250.598217592589</v>
      </c>
      <c r="O2820" t="b">
        <v>0</v>
      </c>
      <c r="P2820">
        <v>102</v>
      </c>
      <c r="Q2820" t="b">
        <v>1</v>
      </c>
      <c r="R2820" t="s">
        <v>8271</v>
      </c>
      <c r="S2820" s="4">
        <f t="shared" si="220"/>
        <v>106.03</v>
      </c>
      <c r="U2820" t="str">
        <f t="shared" si="223"/>
        <v>theater</v>
      </c>
      <c r="V2820" t="str">
        <f t="shared" si="224"/>
        <v>plays</v>
      </c>
    </row>
    <row r="2821" spans="1:22" ht="60" x14ac:dyDescent="0.25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v>42169.525567129633</v>
      </c>
      <c r="K2821">
        <v>1431693409</v>
      </c>
      <c r="L2821">
        <f t="shared" si="221"/>
        <v>2015</v>
      </c>
      <c r="M2821" t="str">
        <f t="shared" si="222"/>
        <v>May</v>
      </c>
      <c r="N2821" s="13">
        <v>42139.525567129633</v>
      </c>
      <c r="O2821" t="b">
        <v>0</v>
      </c>
      <c r="P2821">
        <v>104</v>
      </c>
      <c r="Q2821" t="b">
        <v>1</v>
      </c>
      <c r="R2821" t="s">
        <v>8271</v>
      </c>
      <c r="S2821" s="4">
        <f t="shared" si="220"/>
        <v>104.8</v>
      </c>
      <c r="U2821" t="str">
        <f t="shared" si="223"/>
        <v>theater</v>
      </c>
      <c r="V2821" t="str">
        <f t="shared" si="224"/>
        <v>plays</v>
      </c>
    </row>
    <row r="2822" spans="1:22" ht="60" x14ac:dyDescent="0.25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v>42426</v>
      </c>
      <c r="K2822">
        <v>1454337589</v>
      </c>
      <c r="L2822">
        <f t="shared" si="221"/>
        <v>2016</v>
      </c>
      <c r="M2822" t="str">
        <f t="shared" si="222"/>
        <v>Feb</v>
      </c>
      <c r="N2822" s="13">
        <v>42401.610983796301</v>
      </c>
      <c r="O2822" t="b">
        <v>0</v>
      </c>
      <c r="P2822">
        <v>20</v>
      </c>
      <c r="Q2822" t="b">
        <v>1</v>
      </c>
      <c r="R2822" t="s">
        <v>8271</v>
      </c>
      <c r="S2822" s="4">
        <f t="shared" si="220"/>
        <v>136</v>
      </c>
      <c r="U2822" t="str">
        <f t="shared" si="223"/>
        <v>theater</v>
      </c>
      <c r="V2822" t="str">
        <f t="shared" si="224"/>
        <v>plays</v>
      </c>
    </row>
    <row r="2823" spans="1:22" ht="60" x14ac:dyDescent="0.25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v>41905.922858796301</v>
      </c>
      <c r="K2823">
        <v>1408918135</v>
      </c>
      <c r="L2823">
        <f t="shared" si="221"/>
        <v>2014</v>
      </c>
      <c r="M2823" t="str">
        <f t="shared" si="222"/>
        <v>Aug</v>
      </c>
      <c r="N2823" s="13">
        <v>41875.922858796301</v>
      </c>
      <c r="O2823" t="b">
        <v>0</v>
      </c>
      <c r="P2823">
        <v>35</v>
      </c>
      <c r="Q2823" t="b">
        <v>1</v>
      </c>
      <c r="R2823" t="s">
        <v>8271</v>
      </c>
      <c r="S2823" s="4">
        <f t="shared" si="220"/>
        <v>100</v>
      </c>
      <c r="U2823" t="str">
        <f t="shared" si="223"/>
        <v>theater</v>
      </c>
      <c r="V2823" t="str">
        <f t="shared" si="224"/>
        <v>plays</v>
      </c>
    </row>
    <row r="2824" spans="1:22" ht="60" x14ac:dyDescent="0.25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v>42090.642268518524</v>
      </c>
      <c r="K2824">
        <v>1424881492</v>
      </c>
      <c r="L2824">
        <f t="shared" si="221"/>
        <v>2015</v>
      </c>
      <c r="M2824" t="str">
        <f t="shared" si="222"/>
        <v>Feb</v>
      </c>
      <c r="N2824" s="13">
        <v>42060.683935185181</v>
      </c>
      <c r="O2824" t="b">
        <v>0</v>
      </c>
      <c r="P2824">
        <v>94</v>
      </c>
      <c r="Q2824" t="b">
        <v>1</v>
      </c>
      <c r="R2824" t="s">
        <v>8271</v>
      </c>
      <c r="S2824" s="4">
        <f t="shared" si="220"/>
        <v>100</v>
      </c>
      <c r="U2824" t="str">
        <f t="shared" si="223"/>
        <v>theater</v>
      </c>
      <c r="V2824" t="str">
        <f t="shared" si="224"/>
        <v>plays</v>
      </c>
    </row>
    <row r="2825" spans="1:22" ht="60" x14ac:dyDescent="0.25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v>42094.957638888889</v>
      </c>
      <c r="K2825">
        <v>1425428206</v>
      </c>
      <c r="L2825">
        <f t="shared" si="221"/>
        <v>2015</v>
      </c>
      <c r="M2825" t="str">
        <f t="shared" si="222"/>
        <v>Mar</v>
      </c>
      <c r="N2825" s="13">
        <v>42067.011643518519</v>
      </c>
      <c r="O2825" t="b">
        <v>0</v>
      </c>
      <c r="P2825">
        <v>14</v>
      </c>
      <c r="Q2825" t="b">
        <v>1</v>
      </c>
      <c r="R2825" t="s">
        <v>8271</v>
      </c>
      <c r="S2825" s="4">
        <f t="shared" si="220"/>
        <v>124</v>
      </c>
      <c r="U2825" t="str">
        <f t="shared" si="223"/>
        <v>theater</v>
      </c>
      <c r="V2825" t="str">
        <f t="shared" si="224"/>
        <v>plays</v>
      </c>
    </row>
    <row r="2826" spans="1:22" ht="45" x14ac:dyDescent="0.25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v>42168.071527777778</v>
      </c>
      <c r="K2826">
        <v>1431412196</v>
      </c>
      <c r="L2826">
        <f t="shared" si="221"/>
        <v>2015</v>
      </c>
      <c r="M2826" t="str">
        <f t="shared" si="222"/>
        <v>May</v>
      </c>
      <c r="N2826" s="13">
        <v>42136.270787037036</v>
      </c>
      <c r="O2826" t="b">
        <v>0</v>
      </c>
      <c r="P2826">
        <v>15</v>
      </c>
      <c r="Q2826" t="b">
        <v>1</v>
      </c>
      <c r="R2826" t="s">
        <v>8271</v>
      </c>
      <c r="S2826" s="4">
        <f t="shared" si="220"/>
        <v>116.92307692307692</v>
      </c>
      <c r="U2826" t="str">
        <f t="shared" si="223"/>
        <v>theater</v>
      </c>
      <c r="V2826" t="str">
        <f t="shared" si="224"/>
        <v>plays</v>
      </c>
    </row>
    <row r="2827" spans="1:22" ht="60" x14ac:dyDescent="0.25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v>42342.792662037042</v>
      </c>
      <c r="K2827">
        <v>1446663686</v>
      </c>
      <c r="L2827">
        <f t="shared" si="221"/>
        <v>2015</v>
      </c>
      <c r="M2827" t="str">
        <f t="shared" si="222"/>
        <v>Nov</v>
      </c>
      <c r="N2827" s="13">
        <v>42312.792662037042</v>
      </c>
      <c r="O2827" t="b">
        <v>0</v>
      </c>
      <c r="P2827">
        <v>51</v>
      </c>
      <c r="Q2827" t="b">
        <v>1</v>
      </c>
      <c r="R2827" t="s">
        <v>8271</v>
      </c>
      <c r="S2827" s="4">
        <f t="shared" si="220"/>
        <v>103.33333333333333</v>
      </c>
      <c r="U2827" t="str">
        <f t="shared" si="223"/>
        <v>theater</v>
      </c>
      <c r="V2827" t="str">
        <f t="shared" si="224"/>
        <v>plays</v>
      </c>
    </row>
    <row r="2828" spans="1:22" ht="60" x14ac:dyDescent="0.25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v>42195.291666666672</v>
      </c>
      <c r="K2828">
        <v>1434415812</v>
      </c>
      <c r="L2828">
        <f t="shared" si="221"/>
        <v>2015</v>
      </c>
      <c r="M2828" t="str">
        <f t="shared" si="222"/>
        <v>Jun</v>
      </c>
      <c r="N2828" s="13">
        <v>42171.034861111111</v>
      </c>
      <c r="O2828" t="b">
        <v>0</v>
      </c>
      <c r="P2828">
        <v>19</v>
      </c>
      <c r="Q2828" t="b">
        <v>1</v>
      </c>
      <c r="R2828" t="s">
        <v>8271</v>
      </c>
      <c r="S2828" s="4">
        <f t="shared" si="220"/>
        <v>107.75</v>
      </c>
      <c r="U2828" t="str">
        <f t="shared" si="223"/>
        <v>theater</v>
      </c>
      <c r="V2828" t="str">
        <f t="shared" si="224"/>
        <v>plays</v>
      </c>
    </row>
    <row r="2829" spans="1:22" ht="60" x14ac:dyDescent="0.25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v>42524.6875</v>
      </c>
      <c r="K2829">
        <v>1462379066</v>
      </c>
      <c r="L2829">
        <f t="shared" si="221"/>
        <v>2016</v>
      </c>
      <c r="M2829" t="str">
        <f t="shared" si="222"/>
        <v>May</v>
      </c>
      <c r="N2829" s="13">
        <v>42494.683634259258</v>
      </c>
      <c r="O2829" t="b">
        <v>0</v>
      </c>
      <c r="P2829">
        <v>23</v>
      </c>
      <c r="Q2829" t="b">
        <v>1</v>
      </c>
      <c r="R2829" t="s">
        <v>8271</v>
      </c>
      <c r="S2829" s="4">
        <f t="shared" si="220"/>
        <v>120.25</v>
      </c>
      <c r="U2829" t="str">
        <f t="shared" si="223"/>
        <v>theater</v>
      </c>
      <c r="V2829" t="str">
        <f t="shared" si="224"/>
        <v>plays</v>
      </c>
    </row>
    <row r="2830" spans="1:22" ht="60" x14ac:dyDescent="0.25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v>42279.958333333328</v>
      </c>
      <c r="K2830">
        <v>1441606869</v>
      </c>
      <c r="L2830">
        <f t="shared" si="221"/>
        <v>2015</v>
      </c>
      <c r="M2830" t="str">
        <f t="shared" si="222"/>
        <v>Sep</v>
      </c>
      <c r="N2830" s="13">
        <v>42254.264687499999</v>
      </c>
      <c r="O2830" t="b">
        <v>0</v>
      </c>
      <c r="P2830">
        <v>97</v>
      </c>
      <c r="Q2830" t="b">
        <v>1</v>
      </c>
      <c r="R2830" t="s">
        <v>8271</v>
      </c>
      <c r="S2830" s="4">
        <f t="shared" si="220"/>
        <v>100.37894736842105</v>
      </c>
      <c r="U2830" t="str">
        <f t="shared" si="223"/>
        <v>theater</v>
      </c>
      <c r="V2830" t="str">
        <f t="shared" si="224"/>
        <v>plays</v>
      </c>
    </row>
    <row r="2831" spans="1:22" ht="60" x14ac:dyDescent="0.25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v>42523.434236111112</v>
      </c>
      <c r="K2831">
        <v>1462443918</v>
      </c>
      <c r="L2831">
        <f t="shared" si="221"/>
        <v>2016</v>
      </c>
      <c r="M2831" t="str">
        <f t="shared" si="222"/>
        <v>May</v>
      </c>
      <c r="N2831" s="13">
        <v>42495.434236111112</v>
      </c>
      <c r="O2831" t="b">
        <v>0</v>
      </c>
      <c r="P2831">
        <v>76</v>
      </c>
      <c r="Q2831" t="b">
        <v>1</v>
      </c>
      <c r="R2831" t="s">
        <v>8271</v>
      </c>
      <c r="S2831" s="4">
        <f t="shared" si="220"/>
        <v>106.52</v>
      </c>
      <c r="U2831" t="str">
        <f t="shared" si="223"/>
        <v>theater</v>
      </c>
      <c r="V2831" t="str">
        <f t="shared" si="224"/>
        <v>plays</v>
      </c>
    </row>
    <row r="2832" spans="1:22" ht="45" x14ac:dyDescent="0.25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v>41771.165972222225</v>
      </c>
      <c r="K2832">
        <v>1398802148</v>
      </c>
      <c r="L2832">
        <f t="shared" si="221"/>
        <v>2014</v>
      </c>
      <c r="M2832" t="str">
        <f t="shared" si="222"/>
        <v>Apr</v>
      </c>
      <c r="N2832" s="13">
        <v>41758.839675925927</v>
      </c>
      <c r="O2832" t="b">
        <v>0</v>
      </c>
      <c r="P2832">
        <v>11</v>
      </c>
      <c r="Q2832" t="b">
        <v>1</v>
      </c>
      <c r="R2832" t="s">
        <v>8271</v>
      </c>
      <c r="S2832" s="4">
        <f t="shared" si="220"/>
        <v>100</v>
      </c>
      <c r="U2832" t="str">
        <f t="shared" si="223"/>
        <v>theater</v>
      </c>
      <c r="V2832" t="str">
        <f t="shared" si="224"/>
        <v>plays</v>
      </c>
    </row>
    <row r="2833" spans="1:22" ht="45" x14ac:dyDescent="0.25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v>42201.824884259258</v>
      </c>
      <c r="K2833">
        <v>1434484070</v>
      </c>
      <c r="L2833">
        <f t="shared" si="221"/>
        <v>2015</v>
      </c>
      <c r="M2833" t="str">
        <f t="shared" si="222"/>
        <v>Jun</v>
      </c>
      <c r="N2833" s="13">
        <v>42171.824884259258</v>
      </c>
      <c r="O2833" t="b">
        <v>0</v>
      </c>
      <c r="P2833">
        <v>52</v>
      </c>
      <c r="Q2833" t="b">
        <v>1</v>
      </c>
      <c r="R2833" t="s">
        <v>8271</v>
      </c>
      <c r="S2833" s="4">
        <f t="shared" si="220"/>
        <v>110.66666666666667</v>
      </c>
      <c r="U2833" t="str">
        <f t="shared" si="223"/>
        <v>theater</v>
      </c>
      <c r="V2833" t="str">
        <f t="shared" si="224"/>
        <v>plays</v>
      </c>
    </row>
    <row r="2834" spans="1:22" ht="60" x14ac:dyDescent="0.25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v>41966.916666666672</v>
      </c>
      <c r="K2834">
        <v>1414342894</v>
      </c>
      <c r="L2834">
        <f t="shared" si="221"/>
        <v>2014</v>
      </c>
      <c r="M2834" t="str">
        <f t="shared" si="222"/>
        <v>Oct</v>
      </c>
      <c r="N2834" s="13">
        <v>41938.709421296298</v>
      </c>
      <c r="O2834" t="b">
        <v>0</v>
      </c>
      <c r="P2834">
        <v>95</v>
      </c>
      <c r="Q2834" t="b">
        <v>1</v>
      </c>
      <c r="R2834" t="s">
        <v>8271</v>
      </c>
      <c r="S2834" s="4">
        <f t="shared" si="220"/>
        <v>114.7196</v>
      </c>
      <c r="U2834" t="str">
        <f t="shared" si="223"/>
        <v>theater</v>
      </c>
      <c r="V2834" t="str">
        <f t="shared" si="224"/>
        <v>plays</v>
      </c>
    </row>
    <row r="2835" spans="1:22" x14ac:dyDescent="0.25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v>42288.083333333328</v>
      </c>
      <c r="K2835">
        <v>1442804633</v>
      </c>
      <c r="L2835">
        <f t="shared" si="221"/>
        <v>2015</v>
      </c>
      <c r="M2835" t="str">
        <f t="shared" si="222"/>
        <v>Sep</v>
      </c>
      <c r="N2835" s="13">
        <v>42268.127696759257</v>
      </c>
      <c r="O2835" t="b">
        <v>0</v>
      </c>
      <c r="P2835">
        <v>35</v>
      </c>
      <c r="Q2835" t="b">
        <v>1</v>
      </c>
      <c r="R2835" t="s">
        <v>8271</v>
      </c>
      <c r="S2835" s="4">
        <f t="shared" si="220"/>
        <v>108.25925925925925</v>
      </c>
      <c r="U2835" t="str">
        <f t="shared" si="223"/>
        <v>theater</v>
      </c>
      <c r="V2835" t="str">
        <f t="shared" si="224"/>
        <v>plays</v>
      </c>
    </row>
    <row r="2836" spans="1:22" ht="45" x14ac:dyDescent="0.25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v>42034.959837962961</v>
      </c>
      <c r="K2836">
        <v>1421362930</v>
      </c>
      <c r="L2836">
        <f t="shared" si="221"/>
        <v>2015</v>
      </c>
      <c r="M2836" t="str">
        <f t="shared" si="222"/>
        <v>Jan</v>
      </c>
      <c r="N2836" s="13">
        <v>42019.959837962961</v>
      </c>
      <c r="O2836" t="b">
        <v>0</v>
      </c>
      <c r="P2836">
        <v>21</v>
      </c>
      <c r="Q2836" t="b">
        <v>1</v>
      </c>
      <c r="R2836" t="s">
        <v>8271</v>
      </c>
      <c r="S2836" s="4">
        <f t="shared" si="220"/>
        <v>170</v>
      </c>
      <c r="U2836" t="str">
        <f t="shared" si="223"/>
        <v>theater</v>
      </c>
      <c r="V2836" t="str">
        <f t="shared" si="224"/>
        <v>plays</v>
      </c>
    </row>
    <row r="2837" spans="1:22" ht="45" x14ac:dyDescent="0.25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v>42343</v>
      </c>
      <c r="K2837">
        <v>1446742417</v>
      </c>
      <c r="L2837">
        <f t="shared" si="221"/>
        <v>2015</v>
      </c>
      <c r="M2837" t="str">
        <f t="shared" si="222"/>
        <v>Nov</v>
      </c>
      <c r="N2837" s="13">
        <v>42313.703900462962</v>
      </c>
      <c r="O2837" t="b">
        <v>0</v>
      </c>
      <c r="P2837">
        <v>93</v>
      </c>
      <c r="Q2837" t="b">
        <v>1</v>
      </c>
      <c r="R2837" t="s">
        <v>8271</v>
      </c>
      <c r="S2837" s="4">
        <f t="shared" si="220"/>
        <v>187.09899999999999</v>
      </c>
      <c r="U2837" t="str">
        <f t="shared" si="223"/>
        <v>theater</v>
      </c>
      <c r="V2837" t="str">
        <f t="shared" si="224"/>
        <v>plays</v>
      </c>
    </row>
    <row r="2838" spans="1:22" ht="60" x14ac:dyDescent="0.25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v>42784.207638888889</v>
      </c>
      <c r="K2838">
        <v>1484115418</v>
      </c>
      <c r="L2838">
        <f t="shared" si="221"/>
        <v>2017</v>
      </c>
      <c r="M2838" t="str">
        <f t="shared" si="222"/>
        <v>Jan</v>
      </c>
      <c r="N2838" s="13">
        <v>42746.261782407411</v>
      </c>
      <c r="O2838" t="b">
        <v>0</v>
      </c>
      <c r="P2838">
        <v>11</v>
      </c>
      <c r="Q2838" t="b">
        <v>1</v>
      </c>
      <c r="R2838" t="s">
        <v>8271</v>
      </c>
      <c r="S2838" s="4">
        <f t="shared" si="220"/>
        <v>107.77777777777777</v>
      </c>
      <c r="U2838" t="str">
        <f t="shared" si="223"/>
        <v>theater</v>
      </c>
      <c r="V2838" t="str">
        <f t="shared" si="224"/>
        <v>plays</v>
      </c>
    </row>
    <row r="2839" spans="1:22" ht="60" x14ac:dyDescent="0.25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v>42347.950046296297</v>
      </c>
      <c r="K2839">
        <v>1446241684</v>
      </c>
      <c r="L2839">
        <f t="shared" si="221"/>
        <v>2015</v>
      </c>
      <c r="M2839" t="str">
        <f t="shared" si="222"/>
        <v>Oct</v>
      </c>
      <c r="N2839" s="13">
        <v>42307.908379629633</v>
      </c>
      <c r="O2839" t="b">
        <v>0</v>
      </c>
      <c r="P2839">
        <v>21</v>
      </c>
      <c r="Q2839" t="b">
        <v>1</v>
      </c>
      <c r="R2839" t="s">
        <v>8271</v>
      </c>
      <c r="S2839" s="4">
        <f t="shared" si="220"/>
        <v>100</v>
      </c>
      <c r="U2839" t="str">
        <f t="shared" si="223"/>
        <v>theater</v>
      </c>
      <c r="V2839" t="str">
        <f t="shared" si="224"/>
        <v>plays</v>
      </c>
    </row>
    <row r="2840" spans="1:22" ht="45" x14ac:dyDescent="0.25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v>41864.916666666664</v>
      </c>
      <c r="K2840">
        <v>1406039696</v>
      </c>
      <c r="L2840">
        <f t="shared" si="221"/>
        <v>2014</v>
      </c>
      <c r="M2840" t="str">
        <f t="shared" si="222"/>
        <v>Jul</v>
      </c>
      <c r="N2840" s="13">
        <v>41842.607592592591</v>
      </c>
      <c r="O2840" t="b">
        <v>0</v>
      </c>
      <c r="P2840">
        <v>54</v>
      </c>
      <c r="Q2840" t="b">
        <v>1</v>
      </c>
      <c r="R2840" t="s">
        <v>8271</v>
      </c>
      <c r="S2840" s="4">
        <f t="shared" si="220"/>
        <v>120.25</v>
      </c>
      <c r="U2840" t="str">
        <f t="shared" si="223"/>
        <v>theater</v>
      </c>
      <c r="V2840" t="str">
        <f t="shared" si="224"/>
        <v>plays</v>
      </c>
    </row>
    <row r="2841" spans="1:22" ht="60" x14ac:dyDescent="0.25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v>41876.207638888889</v>
      </c>
      <c r="K2841">
        <v>1406958354</v>
      </c>
      <c r="L2841">
        <f t="shared" si="221"/>
        <v>2014</v>
      </c>
      <c r="M2841" t="str">
        <f t="shared" si="222"/>
        <v>Aug</v>
      </c>
      <c r="N2841" s="13">
        <v>41853.240208333329</v>
      </c>
      <c r="O2841" t="b">
        <v>0</v>
      </c>
      <c r="P2841">
        <v>31</v>
      </c>
      <c r="Q2841" t="b">
        <v>1</v>
      </c>
      <c r="R2841" t="s">
        <v>8271</v>
      </c>
      <c r="S2841" s="4">
        <f t="shared" si="220"/>
        <v>111.42857142857143</v>
      </c>
      <c r="U2841" t="str">
        <f t="shared" si="223"/>
        <v>theater</v>
      </c>
      <c r="V2841" t="str">
        <f t="shared" si="224"/>
        <v>plays</v>
      </c>
    </row>
    <row r="2842" spans="1:22" ht="60" x14ac:dyDescent="0.25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v>42081.708333333328</v>
      </c>
      <c r="K2842">
        <v>1424825479</v>
      </c>
      <c r="L2842">
        <f t="shared" si="221"/>
        <v>2015</v>
      </c>
      <c r="M2842" t="str">
        <f t="shared" si="222"/>
        <v>Feb</v>
      </c>
      <c r="N2842" s="13">
        <v>42060.035636574074</v>
      </c>
      <c r="O2842" t="b">
        <v>0</v>
      </c>
      <c r="P2842">
        <v>132</v>
      </c>
      <c r="Q2842" t="b">
        <v>1</v>
      </c>
      <c r="R2842" t="s">
        <v>8271</v>
      </c>
      <c r="S2842" s="4">
        <f t="shared" si="220"/>
        <v>104</v>
      </c>
      <c r="U2842" t="str">
        <f t="shared" si="223"/>
        <v>theater</v>
      </c>
      <c r="V2842" t="str">
        <f t="shared" si="224"/>
        <v>plays</v>
      </c>
    </row>
    <row r="2843" spans="1:22" ht="60" x14ac:dyDescent="0.25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v>42351.781215277777</v>
      </c>
      <c r="K2843">
        <v>1444844697</v>
      </c>
      <c r="L2843">
        <f t="shared" si="221"/>
        <v>2015</v>
      </c>
      <c r="M2843" t="str">
        <f t="shared" si="222"/>
        <v>Oct</v>
      </c>
      <c r="N2843" s="13">
        <v>42291.739548611105</v>
      </c>
      <c r="O2843" t="b">
        <v>0</v>
      </c>
      <c r="P2843">
        <v>1</v>
      </c>
      <c r="Q2843" t="b">
        <v>0</v>
      </c>
      <c r="R2843" t="s">
        <v>8271</v>
      </c>
      <c r="S2843" s="4">
        <f t="shared" si="220"/>
        <v>1</v>
      </c>
      <c r="U2843" t="str">
        <f t="shared" si="223"/>
        <v>theater</v>
      </c>
      <c r="V2843" t="str">
        <f t="shared" si="224"/>
        <v>plays</v>
      </c>
    </row>
    <row r="2844" spans="1:22" ht="60" x14ac:dyDescent="0.25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v>41811.458333333336</v>
      </c>
      <c r="K2844">
        <v>1401058295</v>
      </c>
      <c r="L2844">
        <f t="shared" si="221"/>
        <v>2014</v>
      </c>
      <c r="M2844" t="str">
        <f t="shared" si="222"/>
        <v>May</v>
      </c>
      <c r="N2844" s="13">
        <v>41784.952488425923</v>
      </c>
      <c r="O2844" t="b">
        <v>0</v>
      </c>
      <c r="P2844">
        <v>0</v>
      </c>
      <c r="Q2844" t="b">
        <v>0</v>
      </c>
      <c r="R2844" t="s">
        <v>8271</v>
      </c>
      <c r="S2844" s="4">
        <f t="shared" si="220"/>
        <v>0</v>
      </c>
      <c r="U2844" t="str">
        <f t="shared" si="223"/>
        <v>theater</v>
      </c>
      <c r="V2844" t="str">
        <f t="shared" si="224"/>
        <v>plays</v>
      </c>
    </row>
    <row r="2845" spans="1:22" ht="60" x14ac:dyDescent="0.25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v>42534.166666666672</v>
      </c>
      <c r="K2845">
        <v>1462210950</v>
      </c>
      <c r="L2845">
        <f t="shared" si="221"/>
        <v>2016</v>
      </c>
      <c r="M2845" t="str">
        <f t="shared" si="222"/>
        <v>May</v>
      </c>
      <c r="N2845" s="13">
        <v>42492.737847222219</v>
      </c>
      <c r="O2845" t="b">
        <v>0</v>
      </c>
      <c r="P2845">
        <v>0</v>
      </c>
      <c r="Q2845" t="b">
        <v>0</v>
      </c>
      <c r="R2845" t="s">
        <v>8271</v>
      </c>
      <c r="S2845" s="4">
        <f t="shared" si="220"/>
        <v>0</v>
      </c>
      <c r="U2845" t="str">
        <f t="shared" si="223"/>
        <v>theater</v>
      </c>
      <c r="V2845" t="str">
        <f t="shared" si="224"/>
        <v>plays</v>
      </c>
    </row>
    <row r="2846" spans="1:22" ht="60" x14ac:dyDescent="0.25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v>42739.546064814815</v>
      </c>
      <c r="K2846">
        <v>1480943180</v>
      </c>
      <c r="L2846">
        <f t="shared" si="221"/>
        <v>2016</v>
      </c>
      <c r="M2846" t="str">
        <f t="shared" si="222"/>
        <v>Dec</v>
      </c>
      <c r="N2846" s="13">
        <v>42709.546064814815</v>
      </c>
      <c r="O2846" t="b">
        <v>0</v>
      </c>
      <c r="P2846">
        <v>1</v>
      </c>
      <c r="Q2846" t="b">
        <v>0</v>
      </c>
      <c r="R2846" t="s">
        <v>8271</v>
      </c>
      <c r="S2846" s="4">
        <f t="shared" si="220"/>
        <v>5.4545454545454541</v>
      </c>
      <c r="U2846" t="str">
        <f t="shared" si="223"/>
        <v>theater</v>
      </c>
      <c r="V2846" t="str">
        <f t="shared" si="224"/>
        <v>plays</v>
      </c>
    </row>
    <row r="2847" spans="1:22" ht="45" x14ac:dyDescent="0.25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v>42163.016585648147</v>
      </c>
      <c r="K2847">
        <v>1428539033</v>
      </c>
      <c r="L2847">
        <f t="shared" si="221"/>
        <v>2015</v>
      </c>
      <c r="M2847" t="str">
        <f t="shared" si="222"/>
        <v>Apr</v>
      </c>
      <c r="N2847" s="13">
        <v>42103.016585648147</v>
      </c>
      <c r="O2847" t="b">
        <v>0</v>
      </c>
      <c r="P2847">
        <v>39</v>
      </c>
      <c r="Q2847" t="b">
        <v>0</v>
      </c>
      <c r="R2847" t="s">
        <v>8271</v>
      </c>
      <c r="S2847" s="4">
        <f t="shared" si="220"/>
        <v>31.546666666666667</v>
      </c>
      <c r="U2847" t="str">
        <f t="shared" si="223"/>
        <v>theater</v>
      </c>
      <c r="V2847" t="str">
        <f t="shared" si="224"/>
        <v>plays</v>
      </c>
    </row>
    <row r="2848" spans="1:22" ht="60" x14ac:dyDescent="0.25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v>42153.692060185189</v>
      </c>
      <c r="K2848">
        <v>1429029394</v>
      </c>
      <c r="L2848">
        <f t="shared" si="221"/>
        <v>2015</v>
      </c>
      <c r="M2848" t="str">
        <f t="shared" si="222"/>
        <v>Apr</v>
      </c>
      <c r="N2848" s="13">
        <v>42108.692060185189</v>
      </c>
      <c r="O2848" t="b">
        <v>0</v>
      </c>
      <c r="P2848">
        <v>0</v>
      </c>
      <c r="Q2848" t="b">
        <v>0</v>
      </c>
      <c r="R2848" t="s">
        <v>8271</v>
      </c>
      <c r="S2848" s="4">
        <f t="shared" si="220"/>
        <v>0</v>
      </c>
      <c r="U2848" t="str">
        <f t="shared" si="223"/>
        <v>theater</v>
      </c>
      <c r="V2848" t="str">
        <f t="shared" si="224"/>
        <v>plays</v>
      </c>
    </row>
    <row r="2849" spans="1:22" ht="60" x14ac:dyDescent="0.25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v>42513.806307870371</v>
      </c>
      <c r="K2849">
        <v>1458847265</v>
      </c>
      <c r="L2849">
        <f t="shared" si="221"/>
        <v>2016</v>
      </c>
      <c r="M2849" t="str">
        <f t="shared" si="222"/>
        <v>Mar</v>
      </c>
      <c r="N2849" s="13">
        <v>42453.806307870371</v>
      </c>
      <c r="O2849" t="b">
        <v>0</v>
      </c>
      <c r="P2849">
        <v>0</v>
      </c>
      <c r="Q2849" t="b">
        <v>0</v>
      </c>
      <c r="R2849" t="s">
        <v>8271</v>
      </c>
      <c r="S2849" s="4">
        <f t="shared" si="220"/>
        <v>0</v>
      </c>
      <c r="U2849" t="str">
        <f t="shared" si="223"/>
        <v>theater</v>
      </c>
      <c r="V2849" t="str">
        <f t="shared" si="224"/>
        <v>plays</v>
      </c>
    </row>
    <row r="2850" spans="1:22" ht="60" x14ac:dyDescent="0.25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v>42153.648831018523</v>
      </c>
      <c r="K2850">
        <v>1430321659</v>
      </c>
      <c r="L2850">
        <f t="shared" si="221"/>
        <v>2015</v>
      </c>
      <c r="M2850" t="str">
        <f t="shared" si="222"/>
        <v>Apr</v>
      </c>
      <c r="N2850" s="13">
        <v>42123.648831018523</v>
      </c>
      <c r="O2850" t="b">
        <v>0</v>
      </c>
      <c r="P2850">
        <v>3</v>
      </c>
      <c r="Q2850" t="b">
        <v>0</v>
      </c>
      <c r="R2850" t="s">
        <v>8271</v>
      </c>
      <c r="S2850" s="4">
        <f t="shared" si="220"/>
        <v>0.2</v>
      </c>
      <c r="U2850" t="str">
        <f t="shared" si="223"/>
        <v>theater</v>
      </c>
      <c r="V2850" t="str">
        <f t="shared" si="224"/>
        <v>plays</v>
      </c>
    </row>
    <row r="2851" spans="1:22" ht="60" x14ac:dyDescent="0.25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v>42483.428240740745</v>
      </c>
      <c r="K2851">
        <v>1458814600</v>
      </c>
      <c r="L2851">
        <f t="shared" si="221"/>
        <v>2016</v>
      </c>
      <c r="M2851" t="str">
        <f t="shared" si="222"/>
        <v>Mar</v>
      </c>
      <c r="N2851" s="13">
        <v>42453.428240740745</v>
      </c>
      <c r="O2851" t="b">
        <v>0</v>
      </c>
      <c r="P2851">
        <v>1</v>
      </c>
      <c r="Q2851" t="b">
        <v>0</v>
      </c>
      <c r="R2851" t="s">
        <v>8271</v>
      </c>
      <c r="S2851" s="4">
        <f t="shared" si="220"/>
        <v>1</v>
      </c>
      <c r="U2851" t="str">
        <f t="shared" si="223"/>
        <v>theater</v>
      </c>
      <c r="V2851" t="str">
        <f t="shared" si="224"/>
        <v>plays</v>
      </c>
    </row>
    <row r="2852" spans="1:22" ht="60" x14ac:dyDescent="0.25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v>41888.007071759261</v>
      </c>
      <c r="K2852">
        <v>1407370211</v>
      </c>
      <c r="L2852">
        <f t="shared" si="221"/>
        <v>2014</v>
      </c>
      <c r="M2852" t="str">
        <f t="shared" si="222"/>
        <v>Aug</v>
      </c>
      <c r="N2852" s="13">
        <v>41858.007071759261</v>
      </c>
      <c r="O2852" t="b">
        <v>0</v>
      </c>
      <c r="P2852">
        <v>13</v>
      </c>
      <c r="Q2852" t="b">
        <v>0</v>
      </c>
      <c r="R2852" t="s">
        <v>8271</v>
      </c>
      <c r="S2852" s="4">
        <f t="shared" si="220"/>
        <v>3.8875000000000002</v>
      </c>
      <c r="U2852" t="str">
        <f t="shared" si="223"/>
        <v>theater</v>
      </c>
      <c r="V2852" t="str">
        <f t="shared" si="224"/>
        <v>plays</v>
      </c>
    </row>
    <row r="2853" spans="1:22" ht="60" x14ac:dyDescent="0.25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v>42398.970138888893</v>
      </c>
      <c r="K2853">
        <v>1453334629</v>
      </c>
      <c r="L2853">
        <f t="shared" si="221"/>
        <v>2016</v>
      </c>
      <c r="M2853" t="str">
        <f t="shared" si="222"/>
        <v>Jan</v>
      </c>
      <c r="N2853" s="13">
        <v>42390.002650462964</v>
      </c>
      <c r="O2853" t="b">
        <v>0</v>
      </c>
      <c r="P2853">
        <v>0</v>
      </c>
      <c r="Q2853" t="b">
        <v>0</v>
      </c>
      <c r="R2853" t="s">
        <v>8271</v>
      </c>
      <c r="S2853" s="4">
        <f t="shared" si="220"/>
        <v>0</v>
      </c>
      <c r="U2853" t="str">
        <f t="shared" si="223"/>
        <v>theater</v>
      </c>
      <c r="V2853" t="str">
        <f t="shared" si="224"/>
        <v>plays</v>
      </c>
    </row>
    <row r="2854" spans="1:22" ht="45" x14ac:dyDescent="0.25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v>41811.045173611114</v>
      </c>
      <c r="K2854">
        <v>1400720703</v>
      </c>
      <c r="L2854">
        <f t="shared" si="221"/>
        <v>2014</v>
      </c>
      <c r="M2854" t="str">
        <f t="shared" si="222"/>
        <v>May</v>
      </c>
      <c r="N2854" s="13">
        <v>41781.045173611114</v>
      </c>
      <c r="O2854" t="b">
        <v>0</v>
      </c>
      <c r="P2854">
        <v>6</v>
      </c>
      <c r="Q2854" t="b">
        <v>0</v>
      </c>
      <c r="R2854" t="s">
        <v>8271</v>
      </c>
      <c r="S2854" s="4">
        <f t="shared" si="220"/>
        <v>1.9</v>
      </c>
      <c r="U2854" t="str">
        <f t="shared" si="223"/>
        <v>theater</v>
      </c>
      <c r="V2854" t="str">
        <f t="shared" si="224"/>
        <v>plays</v>
      </c>
    </row>
    <row r="2855" spans="1:22" ht="60" x14ac:dyDescent="0.25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v>41896.190937499996</v>
      </c>
      <c r="K2855">
        <v>1405485297</v>
      </c>
      <c r="L2855">
        <f t="shared" si="221"/>
        <v>2014</v>
      </c>
      <c r="M2855" t="str">
        <f t="shared" si="222"/>
        <v>Jul</v>
      </c>
      <c r="N2855" s="13">
        <v>41836.190937499996</v>
      </c>
      <c r="O2855" t="b">
        <v>0</v>
      </c>
      <c r="P2855">
        <v>0</v>
      </c>
      <c r="Q2855" t="b">
        <v>0</v>
      </c>
      <c r="R2855" t="s">
        <v>8271</v>
      </c>
      <c r="S2855" s="4">
        <f t="shared" si="220"/>
        <v>0</v>
      </c>
      <c r="U2855" t="str">
        <f t="shared" si="223"/>
        <v>theater</v>
      </c>
      <c r="V2855" t="str">
        <f t="shared" si="224"/>
        <v>plays</v>
      </c>
    </row>
    <row r="2856" spans="1:22" ht="45" x14ac:dyDescent="0.25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v>42131.71665509259</v>
      </c>
      <c r="K2856">
        <v>1429290719</v>
      </c>
      <c r="L2856">
        <f t="shared" si="221"/>
        <v>2015</v>
      </c>
      <c r="M2856" t="str">
        <f t="shared" si="222"/>
        <v>Apr</v>
      </c>
      <c r="N2856" s="13">
        <v>42111.71665509259</v>
      </c>
      <c r="O2856" t="b">
        <v>0</v>
      </c>
      <c r="P2856">
        <v>14</v>
      </c>
      <c r="Q2856" t="b">
        <v>0</v>
      </c>
      <c r="R2856" t="s">
        <v>8271</v>
      </c>
      <c r="S2856" s="4">
        <f t="shared" si="220"/>
        <v>41.7</v>
      </c>
      <c r="U2856" t="str">
        <f t="shared" si="223"/>
        <v>theater</v>
      </c>
      <c r="V2856" t="str">
        <f t="shared" si="224"/>
        <v>plays</v>
      </c>
    </row>
    <row r="2857" spans="1:22" ht="60" x14ac:dyDescent="0.25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v>42398.981944444444</v>
      </c>
      <c r="K2857">
        <v>1451607071</v>
      </c>
      <c r="L2857">
        <f t="shared" si="221"/>
        <v>2016</v>
      </c>
      <c r="M2857" t="str">
        <f t="shared" si="222"/>
        <v>Jan</v>
      </c>
      <c r="N2857" s="13">
        <v>42370.007766203707</v>
      </c>
      <c r="O2857" t="b">
        <v>0</v>
      </c>
      <c r="P2857">
        <v>5</v>
      </c>
      <c r="Q2857" t="b">
        <v>0</v>
      </c>
      <c r="R2857" t="s">
        <v>8271</v>
      </c>
      <c r="S2857" s="4">
        <f t="shared" si="220"/>
        <v>50</v>
      </c>
      <c r="U2857" t="str">
        <f t="shared" si="223"/>
        <v>theater</v>
      </c>
      <c r="V2857" t="str">
        <f t="shared" si="224"/>
        <v>plays</v>
      </c>
    </row>
    <row r="2858" spans="1:22" ht="45" x14ac:dyDescent="0.25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v>42224.898611111115</v>
      </c>
      <c r="K2858">
        <v>1433897647</v>
      </c>
      <c r="L2858">
        <f t="shared" si="221"/>
        <v>2015</v>
      </c>
      <c r="M2858" t="str">
        <f t="shared" si="222"/>
        <v>Jun</v>
      </c>
      <c r="N2858" s="13">
        <v>42165.037581018521</v>
      </c>
      <c r="O2858" t="b">
        <v>0</v>
      </c>
      <c r="P2858">
        <v>6</v>
      </c>
      <c r="Q2858" t="b">
        <v>0</v>
      </c>
      <c r="R2858" t="s">
        <v>8271</v>
      </c>
      <c r="S2858" s="4">
        <f t="shared" si="220"/>
        <v>4.8666666666666663</v>
      </c>
      <c r="U2858" t="str">
        <f t="shared" si="223"/>
        <v>theater</v>
      </c>
      <c r="V2858" t="str">
        <f t="shared" si="224"/>
        <v>plays</v>
      </c>
    </row>
    <row r="2859" spans="1:22" ht="60" x14ac:dyDescent="0.25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v>42786.75</v>
      </c>
      <c r="K2859">
        <v>1482444295</v>
      </c>
      <c r="L2859">
        <f t="shared" si="221"/>
        <v>2016</v>
      </c>
      <c r="M2859" t="str">
        <f t="shared" si="222"/>
        <v>Dec</v>
      </c>
      <c r="N2859" s="13">
        <v>42726.920081018514</v>
      </c>
      <c r="O2859" t="b">
        <v>0</v>
      </c>
      <c r="P2859">
        <v>15</v>
      </c>
      <c r="Q2859" t="b">
        <v>0</v>
      </c>
      <c r="R2859" t="s">
        <v>8271</v>
      </c>
      <c r="S2859" s="4">
        <f t="shared" si="220"/>
        <v>19.736842105263158</v>
      </c>
      <c r="U2859" t="str">
        <f t="shared" si="223"/>
        <v>theater</v>
      </c>
      <c r="V2859" t="str">
        <f t="shared" si="224"/>
        <v>plays</v>
      </c>
    </row>
    <row r="2860" spans="1:22" ht="60" x14ac:dyDescent="0.25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v>41978.477777777778</v>
      </c>
      <c r="K2860">
        <v>1415711095</v>
      </c>
      <c r="L2860">
        <f t="shared" si="221"/>
        <v>2014</v>
      </c>
      <c r="M2860" t="str">
        <f t="shared" si="222"/>
        <v>Nov</v>
      </c>
      <c r="N2860" s="13">
        <v>41954.545081018514</v>
      </c>
      <c r="O2860" t="b">
        <v>0</v>
      </c>
      <c r="P2860">
        <v>0</v>
      </c>
      <c r="Q2860" t="b">
        <v>0</v>
      </c>
      <c r="R2860" t="s">
        <v>8271</v>
      </c>
      <c r="S2860" s="4">
        <f t="shared" si="220"/>
        <v>0</v>
      </c>
      <c r="U2860" t="str">
        <f t="shared" si="223"/>
        <v>theater</v>
      </c>
      <c r="V2860" t="str">
        <f t="shared" si="224"/>
        <v>plays</v>
      </c>
    </row>
    <row r="2861" spans="1:22" ht="45" x14ac:dyDescent="0.25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v>42293.362314814818</v>
      </c>
      <c r="K2861">
        <v>1439800904</v>
      </c>
      <c r="L2861">
        <f t="shared" si="221"/>
        <v>2015</v>
      </c>
      <c r="M2861" t="str">
        <f t="shared" si="222"/>
        <v>Aug</v>
      </c>
      <c r="N2861" s="13">
        <v>42233.362314814818</v>
      </c>
      <c r="O2861" t="b">
        <v>0</v>
      </c>
      <c r="P2861">
        <v>1</v>
      </c>
      <c r="Q2861" t="b">
        <v>0</v>
      </c>
      <c r="R2861" t="s">
        <v>8271</v>
      </c>
      <c r="S2861" s="4">
        <f t="shared" si="220"/>
        <v>1.75</v>
      </c>
      <c r="U2861" t="str">
        <f t="shared" si="223"/>
        <v>theater</v>
      </c>
      <c r="V2861" t="str">
        <f t="shared" si="224"/>
        <v>plays</v>
      </c>
    </row>
    <row r="2862" spans="1:22" ht="60" x14ac:dyDescent="0.25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v>42540.800648148142</v>
      </c>
      <c r="K2862">
        <v>1461179576</v>
      </c>
      <c r="L2862">
        <f t="shared" si="221"/>
        <v>2016</v>
      </c>
      <c r="M2862" t="str">
        <f t="shared" si="222"/>
        <v>Apr</v>
      </c>
      <c r="N2862" s="13">
        <v>42480.800648148142</v>
      </c>
      <c r="O2862" t="b">
        <v>0</v>
      </c>
      <c r="P2862">
        <v>9</v>
      </c>
      <c r="Q2862" t="b">
        <v>0</v>
      </c>
      <c r="R2862" t="s">
        <v>8271</v>
      </c>
      <c r="S2862" s="4">
        <f t="shared" si="220"/>
        <v>6.65</v>
      </c>
      <c r="U2862" t="str">
        <f t="shared" si="223"/>
        <v>theater</v>
      </c>
      <c r="V2862" t="str">
        <f t="shared" si="224"/>
        <v>plays</v>
      </c>
    </row>
    <row r="2863" spans="1:22" ht="60" x14ac:dyDescent="0.25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v>42271.590833333335</v>
      </c>
      <c r="K2863">
        <v>1441894248</v>
      </c>
      <c r="L2863">
        <f t="shared" si="221"/>
        <v>2015</v>
      </c>
      <c r="M2863" t="str">
        <f t="shared" si="222"/>
        <v>Sep</v>
      </c>
      <c r="N2863" s="13">
        <v>42257.590833333335</v>
      </c>
      <c r="O2863" t="b">
        <v>0</v>
      </c>
      <c r="P2863">
        <v>3</v>
      </c>
      <c r="Q2863" t="b">
        <v>0</v>
      </c>
      <c r="R2863" t="s">
        <v>8271</v>
      </c>
      <c r="S2863" s="4">
        <f t="shared" si="220"/>
        <v>32</v>
      </c>
      <c r="U2863" t="str">
        <f t="shared" si="223"/>
        <v>theater</v>
      </c>
      <c r="V2863" t="str">
        <f t="shared" si="224"/>
        <v>plays</v>
      </c>
    </row>
    <row r="2864" spans="1:22" ht="45" x14ac:dyDescent="0.25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v>41814.789687500001</v>
      </c>
      <c r="K2864">
        <v>1401044229</v>
      </c>
      <c r="L2864">
        <f t="shared" si="221"/>
        <v>2014</v>
      </c>
      <c r="M2864" t="str">
        <f t="shared" si="222"/>
        <v>May</v>
      </c>
      <c r="N2864" s="13">
        <v>41784.789687500001</v>
      </c>
      <c r="O2864" t="b">
        <v>0</v>
      </c>
      <c r="P2864">
        <v>3</v>
      </c>
      <c r="Q2864" t="b">
        <v>0</v>
      </c>
      <c r="R2864" t="s">
        <v>8271</v>
      </c>
      <c r="S2864" s="4">
        <f t="shared" si="220"/>
        <v>0.43307086614173229</v>
      </c>
      <c r="U2864" t="str">
        <f t="shared" si="223"/>
        <v>theater</v>
      </c>
      <c r="V2864" t="str">
        <f t="shared" si="224"/>
        <v>plays</v>
      </c>
    </row>
    <row r="2865" spans="1:22" ht="60" x14ac:dyDescent="0.25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v>41891.675034722226</v>
      </c>
      <c r="K2865">
        <v>1405095123</v>
      </c>
      <c r="L2865">
        <f t="shared" si="221"/>
        <v>2014</v>
      </c>
      <c r="M2865" t="str">
        <f t="shared" si="222"/>
        <v>Jul</v>
      </c>
      <c r="N2865" s="13">
        <v>41831.675034722226</v>
      </c>
      <c r="O2865" t="b">
        <v>0</v>
      </c>
      <c r="P2865">
        <v>1</v>
      </c>
      <c r="Q2865" t="b">
        <v>0</v>
      </c>
      <c r="R2865" t="s">
        <v>8271</v>
      </c>
      <c r="S2865" s="4">
        <f t="shared" si="220"/>
        <v>0.04</v>
      </c>
      <c r="U2865" t="str">
        <f t="shared" si="223"/>
        <v>theater</v>
      </c>
      <c r="V2865" t="str">
        <f t="shared" si="224"/>
        <v>plays</v>
      </c>
    </row>
    <row r="2866" spans="1:22" x14ac:dyDescent="0.25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v>42202.554166666669</v>
      </c>
      <c r="K2866">
        <v>1434552207</v>
      </c>
      <c r="L2866">
        <f t="shared" si="221"/>
        <v>2015</v>
      </c>
      <c r="M2866" t="str">
        <f t="shared" si="222"/>
        <v>Jun</v>
      </c>
      <c r="N2866" s="13">
        <v>42172.613506944443</v>
      </c>
      <c r="O2866" t="b">
        <v>0</v>
      </c>
      <c r="P2866">
        <v>3</v>
      </c>
      <c r="Q2866" t="b">
        <v>0</v>
      </c>
      <c r="R2866" t="s">
        <v>8271</v>
      </c>
      <c r="S2866" s="4">
        <f t="shared" si="220"/>
        <v>1.6</v>
      </c>
      <c r="U2866" t="str">
        <f t="shared" si="223"/>
        <v>theater</v>
      </c>
      <c r="V2866" t="str">
        <f t="shared" si="224"/>
        <v>plays</v>
      </c>
    </row>
    <row r="2867" spans="1:22" ht="60" x14ac:dyDescent="0.25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v>42010.114108796297</v>
      </c>
      <c r="K2867">
        <v>1415328259</v>
      </c>
      <c r="L2867">
        <f t="shared" si="221"/>
        <v>2014</v>
      </c>
      <c r="M2867" t="str">
        <f t="shared" si="222"/>
        <v>Nov</v>
      </c>
      <c r="N2867" s="13">
        <v>41950.114108796297</v>
      </c>
      <c r="O2867" t="b">
        <v>0</v>
      </c>
      <c r="P2867">
        <v>0</v>
      </c>
      <c r="Q2867" t="b">
        <v>0</v>
      </c>
      <c r="R2867" t="s">
        <v>8271</v>
      </c>
      <c r="S2867" s="4">
        <f t="shared" si="220"/>
        <v>0</v>
      </c>
      <c r="U2867" t="str">
        <f t="shared" si="223"/>
        <v>theater</v>
      </c>
      <c r="V2867" t="str">
        <f t="shared" si="224"/>
        <v>plays</v>
      </c>
    </row>
    <row r="2868" spans="1:22" ht="45" x14ac:dyDescent="0.25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v>42657.916666666672</v>
      </c>
      <c r="K2868">
        <v>1473893721</v>
      </c>
      <c r="L2868">
        <f t="shared" si="221"/>
        <v>2016</v>
      </c>
      <c r="M2868" t="str">
        <f t="shared" si="222"/>
        <v>Sep</v>
      </c>
      <c r="N2868" s="13">
        <v>42627.955104166671</v>
      </c>
      <c r="O2868" t="b">
        <v>0</v>
      </c>
      <c r="P2868">
        <v>2</v>
      </c>
      <c r="Q2868" t="b">
        <v>0</v>
      </c>
      <c r="R2868" t="s">
        <v>8271</v>
      </c>
      <c r="S2868" s="4">
        <f t="shared" si="220"/>
        <v>0.9</v>
      </c>
      <c r="U2868" t="str">
        <f t="shared" si="223"/>
        <v>theater</v>
      </c>
      <c r="V2868" t="str">
        <f t="shared" si="224"/>
        <v>plays</v>
      </c>
    </row>
    <row r="2869" spans="1:22" ht="60" x14ac:dyDescent="0.25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v>42555.166666666672</v>
      </c>
      <c r="K2869">
        <v>1465533672</v>
      </c>
      <c r="L2869">
        <f t="shared" si="221"/>
        <v>2016</v>
      </c>
      <c r="M2869" t="str">
        <f t="shared" si="222"/>
        <v>Jun</v>
      </c>
      <c r="N2869" s="13">
        <v>42531.195277777777</v>
      </c>
      <c r="O2869" t="b">
        <v>0</v>
      </c>
      <c r="P2869">
        <v>10</v>
      </c>
      <c r="Q2869" t="b">
        <v>0</v>
      </c>
      <c r="R2869" t="s">
        <v>8271</v>
      </c>
      <c r="S2869" s="4">
        <f t="shared" si="220"/>
        <v>20.16</v>
      </c>
      <c r="U2869" t="str">
        <f t="shared" si="223"/>
        <v>theater</v>
      </c>
      <c r="V2869" t="str">
        <f t="shared" si="224"/>
        <v>plays</v>
      </c>
    </row>
    <row r="2870" spans="1:22" ht="60" x14ac:dyDescent="0.25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v>42648.827013888891</v>
      </c>
      <c r="K2870">
        <v>1473105054</v>
      </c>
      <c r="L2870">
        <f t="shared" si="221"/>
        <v>2016</v>
      </c>
      <c r="M2870" t="str">
        <f t="shared" si="222"/>
        <v>Sep</v>
      </c>
      <c r="N2870" s="13">
        <v>42618.827013888891</v>
      </c>
      <c r="O2870" t="b">
        <v>0</v>
      </c>
      <c r="P2870">
        <v>60</v>
      </c>
      <c r="Q2870" t="b">
        <v>0</v>
      </c>
      <c r="R2870" t="s">
        <v>8271</v>
      </c>
      <c r="S2870" s="4">
        <f t="shared" si="220"/>
        <v>42.011733333333332</v>
      </c>
      <c r="U2870" t="str">
        <f t="shared" si="223"/>
        <v>theater</v>
      </c>
      <c r="V2870" t="str">
        <f t="shared" si="224"/>
        <v>plays</v>
      </c>
    </row>
    <row r="2871" spans="1:22" ht="60" x14ac:dyDescent="0.25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v>42570.593530092592</v>
      </c>
      <c r="K2871">
        <v>1466345681</v>
      </c>
      <c r="L2871">
        <f t="shared" si="221"/>
        <v>2016</v>
      </c>
      <c r="M2871" t="str">
        <f t="shared" si="222"/>
        <v>Jun</v>
      </c>
      <c r="N2871" s="13">
        <v>42540.593530092592</v>
      </c>
      <c r="O2871" t="b">
        <v>0</v>
      </c>
      <c r="P2871">
        <v>5</v>
      </c>
      <c r="Q2871" t="b">
        <v>0</v>
      </c>
      <c r="R2871" t="s">
        <v>8271</v>
      </c>
      <c r="S2871" s="4">
        <f t="shared" si="220"/>
        <v>0.88500000000000001</v>
      </c>
      <c r="U2871" t="str">
        <f t="shared" si="223"/>
        <v>theater</v>
      </c>
      <c r="V2871" t="str">
        <f t="shared" si="224"/>
        <v>plays</v>
      </c>
    </row>
    <row r="2872" spans="1:22" ht="60" x14ac:dyDescent="0.25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v>41776.189409722225</v>
      </c>
      <c r="K2872">
        <v>1397709165</v>
      </c>
      <c r="L2872">
        <f t="shared" si="221"/>
        <v>2014</v>
      </c>
      <c r="M2872" t="str">
        <f t="shared" si="222"/>
        <v>Apr</v>
      </c>
      <c r="N2872" s="13">
        <v>41746.189409722225</v>
      </c>
      <c r="O2872" t="b">
        <v>0</v>
      </c>
      <c r="P2872">
        <v>9</v>
      </c>
      <c r="Q2872" t="b">
        <v>0</v>
      </c>
      <c r="R2872" t="s">
        <v>8271</v>
      </c>
      <c r="S2872" s="4">
        <f t="shared" si="220"/>
        <v>15</v>
      </c>
      <c r="U2872" t="str">
        <f t="shared" si="223"/>
        <v>theater</v>
      </c>
      <c r="V2872" t="str">
        <f t="shared" si="224"/>
        <v>plays</v>
      </c>
    </row>
    <row r="2873" spans="1:22" ht="45" x14ac:dyDescent="0.25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v>41994.738576388889</v>
      </c>
      <c r="K2873">
        <v>1417455813</v>
      </c>
      <c r="L2873">
        <f t="shared" si="221"/>
        <v>2014</v>
      </c>
      <c r="M2873" t="str">
        <f t="shared" si="222"/>
        <v>Dec</v>
      </c>
      <c r="N2873" s="13">
        <v>41974.738576388889</v>
      </c>
      <c r="O2873" t="b">
        <v>0</v>
      </c>
      <c r="P2873">
        <v>13</v>
      </c>
      <c r="Q2873" t="b">
        <v>0</v>
      </c>
      <c r="R2873" t="s">
        <v>8271</v>
      </c>
      <c r="S2873" s="4">
        <f t="shared" si="220"/>
        <v>4.67</v>
      </c>
      <c r="U2873" t="str">
        <f t="shared" si="223"/>
        <v>theater</v>
      </c>
      <c r="V2873" t="str">
        <f t="shared" si="224"/>
        <v>plays</v>
      </c>
    </row>
    <row r="2874" spans="1:22" ht="45" x14ac:dyDescent="0.25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v>42175.11618055556</v>
      </c>
      <c r="K2874">
        <v>1429584438</v>
      </c>
      <c r="L2874">
        <f t="shared" si="221"/>
        <v>2015</v>
      </c>
      <c r="M2874" t="str">
        <f t="shared" si="222"/>
        <v>Apr</v>
      </c>
      <c r="N2874" s="13">
        <v>42115.11618055556</v>
      </c>
      <c r="O2874" t="b">
        <v>0</v>
      </c>
      <c r="P2874">
        <v>0</v>
      </c>
      <c r="Q2874" t="b">
        <v>0</v>
      </c>
      <c r="R2874" t="s">
        <v>8271</v>
      </c>
      <c r="S2874" s="4">
        <f t="shared" si="220"/>
        <v>0</v>
      </c>
      <c r="U2874" t="str">
        <f t="shared" si="223"/>
        <v>theater</v>
      </c>
      <c r="V2874" t="str">
        <f t="shared" si="224"/>
        <v>plays</v>
      </c>
    </row>
    <row r="2875" spans="1:22" ht="60" x14ac:dyDescent="0.25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v>42032.817488425921</v>
      </c>
      <c r="K2875">
        <v>1419881831</v>
      </c>
      <c r="L2875">
        <f t="shared" si="221"/>
        <v>2014</v>
      </c>
      <c r="M2875" t="str">
        <f t="shared" si="222"/>
        <v>Dec</v>
      </c>
      <c r="N2875" s="13">
        <v>42002.817488425921</v>
      </c>
      <c r="O2875" t="b">
        <v>0</v>
      </c>
      <c r="P2875">
        <v>8</v>
      </c>
      <c r="Q2875" t="b">
        <v>0</v>
      </c>
      <c r="R2875" t="s">
        <v>8271</v>
      </c>
      <c r="S2875" s="4">
        <f t="shared" si="220"/>
        <v>38.119999999999997</v>
      </c>
      <c r="U2875" t="str">
        <f t="shared" si="223"/>
        <v>theater</v>
      </c>
      <c r="V2875" t="str">
        <f t="shared" si="224"/>
        <v>plays</v>
      </c>
    </row>
    <row r="2876" spans="1:22" ht="60" x14ac:dyDescent="0.25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v>42752.84474537037</v>
      </c>
      <c r="K2876">
        <v>1482092186</v>
      </c>
      <c r="L2876">
        <f t="shared" si="221"/>
        <v>2016</v>
      </c>
      <c r="M2876" t="str">
        <f t="shared" si="222"/>
        <v>Dec</v>
      </c>
      <c r="N2876" s="13">
        <v>42722.84474537037</v>
      </c>
      <c r="O2876" t="b">
        <v>0</v>
      </c>
      <c r="P2876">
        <v>3</v>
      </c>
      <c r="Q2876" t="b">
        <v>0</v>
      </c>
      <c r="R2876" t="s">
        <v>8271</v>
      </c>
      <c r="S2876" s="4">
        <f t="shared" si="220"/>
        <v>5.42</v>
      </c>
      <c r="U2876" t="str">
        <f t="shared" si="223"/>
        <v>theater</v>
      </c>
      <c r="V2876" t="str">
        <f t="shared" si="224"/>
        <v>plays</v>
      </c>
    </row>
    <row r="2877" spans="1:22" ht="60" x14ac:dyDescent="0.25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v>42495.128391203703</v>
      </c>
      <c r="K2877">
        <v>1459825493</v>
      </c>
      <c r="L2877">
        <f t="shared" si="221"/>
        <v>2016</v>
      </c>
      <c r="M2877" t="str">
        <f t="shared" si="222"/>
        <v>Apr</v>
      </c>
      <c r="N2877" s="13">
        <v>42465.128391203703</v>
      </c>
      <c r="O2877" t="b">
        <v>0</v>
      </c>
      <c r="P2877">
        <v>3</v>
      </c>
      <c r="Q2877" t="b">
        <v>0</v>
      </c>
      <c r="R2877" t="s">
        <v>8271</v>
      </c>
      <c r="S2877" s="4">
        <f t="shared" si="220"/>
        <v>3.5000000000000003E-2</v>
      </c>
      <c r="U2877" t="str">
        <f t="shared" si="223"/>
        <v>theater</v>
      </c>
      <c r="V2877" t="str">
        <f t="shared" si="224"/>
        <v>plays</v>
      </c>
    </row>
    <row r="2878" spans="1:22" ht="60" x14ac:dyDescent="0.25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v>42201.743969907402</v>
      </c>
      <c r="K2878">
        <v>1434477079</v>
      </c>
      <c r="L2878">
        <f t="shared" si="221"/>
        <v>2015</v>
      </c>
      <c r="M2878" t="str">
        <f t="shared" si="222"/>
        <v>Jun</v>
      </c>
      <c r="N2878" s="13">
        <v>42171.743969907402</v>
      </c>
      <c r="O2878" t="b">
        <v>0</v>
      </c>
      <c r="P2878">
        <v>0</v>
      </c>
      <c r="Q2878" t="b">
        <v>0</v>
      </c>
      <c r="R2878" t="s">
        <v>8271</v>
      </c>
      <c r="S2878" s="4">
        <f t="shared" si="220"/>
        <v>0</v>
      </c>
      <c r="U2878" t="str">
        <f t="shared" si="223"/>
        <v>theater</v>
      </c>
      <c r="V2878" t="str">
        <f t="shared" si="224"/>
        <v>plays</v>
      </c>
    </row>
    <row r="2879" spans="1:22" ht="60" x14ac:dyDescent="0.25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v>42704.708333333328</v>
      </c>
      <c r="K2879">
        <v>1477781724</v>
      </c>
      <c r="L2879">
        <f t="shared" si="221"/>
        <v>2016</v>
      </c>
      <c r="M2879" t="str">
        <f t="shared" si="222"/>
        <v>Oct</v>
      </c>
      <c r="N2879" s="13">
        <v>42672.955138888887</v>
      </c>
      <c r="O2879" t="b">
        <v>0</v>
      </c>
      <c r="P2879">
        <v>6</v>
      </c>
      <c r="Q2879" t="b">
        <v>0</v>
      </c>
      <c r="R2879" t="s">
        <v>8271</v>
      </c>
      <c r="S2879" s="4">
        <f t="shared" si="220"/>
        <v>10.833333333333334</v>
      </c>
      <c r="U2879" t="str">
        <f t="shared" si="223"/>
        <v>theater</v>
      </c>
      <c r="V2879" t="str">
        <f t="shared" si="224"/>
        <v>plays</v>
      </c>
    </row>
    <row r="2880" spans="1:22" ht="45" x14ac:dyDescent="0.25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v>42188.615682870368</v>
      </c>
      <c r="K2880">
        <v>1430750795</v>
      </c>
      <c r="L2880">
        <f t="shared" si="221"/>
        <v>2015</v>
      </c>
      <c r="M2880" t="str">
        <f t="shared" si="222"/>
        <v>May</v>
      </c>
      <c r="N2880" s="13">
        <v>42128.615682870368</v>
      </c>
      <c r="O2880" t="b">
        <v>0</v>
      </c>
      <c r="P2880">
        <v>4</v>
      </c>
      <c r="Q2880" t="b">
        <v>0</v>
      </c>
      <c r="R2880" t="s">
        <v>8271</v>
      </c>
      <c r="S2880" s="4">
        <f t="shared" si="220"/>
        <v>2.1</v>
      </c>
      <c r="U2880" t="str">
        <f t="shared" si="223"/>
        <v>theater</v>
      </c>
      <c r="V2880" t="str">
        <f t="shared" si="224"/>
        <v>plays</v>
      </c>
    </row>
    <row r="2881" spans="1:22" ht="45" x14ac:dyDescent="0.25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v>42389.725243055553</v>
      </c>
      <c r="K2881">
        <v>1450718661</v>
      </c>
      <c r="L2881">
        <f t="shared" si="221"/>
        <v>2015</v>
      </c>
      <c r="M2881" t="str">
        <f t="shared" si="222"/>
        <v>Dec</v>
      </c>
      <c r="N2881" s="13">
        <v>42359.725243055553</v>
      </c>
      <c r="O2881" t="b">
        <v>0</v>
      </c>
      <c r="P2881">
        <v>1</v>
      </c>
      <c r="Q2881" t="b">
        <v>0</v>
      </c>
      <c r="R2881" t="s">
        <v>8271</v>
      </c>
      <c r="S2881" s="4">
        <f t="shared" si="220"/>
        <v>0.25892857142857145</v>
      </c>
      <c r="U2881" t="str">
        <f t="shared" si="223"/>
        <v>theater</v>
      </c>
      <c r="V2881" t="str">
        <f t="shared" si="224"/>
        <v>plays</v>
      </c>
    </row>
    <row r="2882" spans="1:22" ht="60" x14ac:dyDescent="0.25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v>42236.711805555555</v>
      </c>
      <c r="K2882">
        <v>1436305452</v>
      </c>
      <c r="L2882">
        <f t="shared" si="221"/>
        <v>2015</v>
      </c>
      <c r="M2882" t="str">
        <f t="shared" si="222"/>
        <v>Jul</v>
      </c>
      <c r="N2882" s="13">
        <v>42192.905694444446</v>
      </c>
      <c r="O2882" t="b">
        <v>0</v>
      </c>
      <c r="P2882">
        <v>29</v>
      </c>
      <c r="Q2882" t="b">
        <v>0</v>
      </c>
      <c r="R2882" t="s">
        <v>8271</v>
      </c>
      <c r="S2882" s="4">
        <f t="shared" ref="S2882:S2945" si="225">E2882*100/D2882</f>
        <v>23.333333333333332</v>
      </c>
      <c r="U2882" t="str">
        <f t="shared" si="223"/>
        <v>theater</v>
      </c>
      <c r="V2882" t="str">
        <f t="shared" si="224"/>
        <v>plays</v>
      </c>
    </row>
    <row r="2883" spans="1:22" ht="60" x14ac:dyDescent="0.25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v>41976.639305555553</v>
      </c>
      <c r="K2883">
        <v>1412432436</v>
      </c>
      <c r="L2883">
        <f t="shared" ref="L2883:L2946" si="226">YEAR(N2883)</f>
        <v>2014</v>
      </c>
      <c r="M2883" t="str">
        <f t="shared" ref="M2883:M2946" si="227">TEXT(N2883, "MMM")</f>
        <v>Oct</v>
      </c>
      <c r="N2883" s="13">
        <v>41916.597638888888</v>
      </c>
      <c r="O2883" t="b">
        <v>0</v>
      </c>
      <c r="P2883">
        <v>0</v>
      </c>
      <c r="Q2883" t="b">
        <v>0</v>
      </c>
      <c r="R2883" t="s">
        <v>8271</v>
      </c>
      <c r="S2883" s="4">
        <f t="shared" si="225"/>
        <v>0</v>
      </c>
      <c r="U2883" t="str">
        <f t="shared" ref="U2883:U2946" si="228">LEFT(R2883, SEARCH("/",R2883,1)-1)</f>
        <v>theater</v>
      </c>
      <c r="V2883" t="str">
        <f t="shared" ref="V2883:V2946" si="229">RIGHT(R2883,LEN(R2883)-SEARCH("/",R2883,SEARCH("/",R2883,1)))</f>
        <v>plays</v>
      </c>
    </row>
    <row r="2884" spans="1:22" ht="60" x14ac:dyDescent="0.25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v>42491.596273148149</v>
      </c>
      <c r="K2884">
        <v>1459520318</v>
      </c>
      <c r="L2884">
        <f t="shared" si="226"/>
        <v>2016</v>
      </c>
      <c r="M2884" t="str">
        <f t="shared" si="227"/>
        <v>Apr</v>
      </c>
      <c r="N2884" s="13">
        <v>42461.596273148149</v>
      </c>
      <c r="O2884" t="b">
        <v>0</v>
      </c>
      <c r="P2884">
        <v>4</v>
      </c>
      <c r="Q2884" t="b">
        <v>0</v>
      </c>
      <c r="R2884" t="s">
        <v>8271</v>
      </c>
      <c r="S2884" s="4">
        <f t="shared" si="225"/>
        <v>33.6</v>
      </c>
      <c r="U2884" t="str">
        <f t="shared" si="228"/>
        <v>theater</v>
      </c>
      <c r="V2884" t="str">
        <f t="shared" si="229"/>
        <v>plays</v>
      </c>
    </row>
    <row r="2885" spans="1:22" ht="60" x14ac:dyDescent="0.25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v>42406.207638888889</v>
      </c>
      <c r="K2885">
        <v>1451684437</v>
      </c>
      <c r="L2885">
        <f t="shared" si="226"/>
        <v>2016</v>
      </c>
      <c r="M2885" t="str">
        <f t="shared" si="227"/>
        <v>Jan</v>
      </c>
      <c r="N2885" s="13">
        <v>42370.90320601852</v>
      </c>
      <c r="O2885" t="b">
        <v>0</v>
      </c>
      <c r="P2885">
        <v>5</v>
      </c>
      <c r="Q2885" t="b">
        <v>0</v>
      </c>
      <c r="R2885" t="s">
        <v>8271</v>
      </c>
      <c r="S2885" s="4">
        <f t="shared" si="225"/>
        <v>19.079999999999998</v>
      </c>
      <c r="U2885" t="str">
        <f t="shared" si="228"/>
        <v>theater</v>
      </c>
      <c r="V2885" t="str">
        <f t="shared" si="229"/>
        <v>plays</v>
      </c>
    </row>
    <row r="2886" spans="1:22" ht="45" x14ac:dyDescent="0.25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v>41978.727256944447</v>
      </c>
      <c r="K2886">
        <v>1415208435</v>
      </c>
      <c r="L2886">
        <f t="shared" si="226"/>
        <v>2014</v>
      </c>
      <c r="M2886" t="str">
        <f t="shared" si="227"/>
        <v>Nov</v>
      </c>
      <c r="N2886" s="13">
        <v>41948.727256944447</v>
      </c>
      <c r="O2886" t="b">
        <v>0</v>
      </c>
      <c r="P2886">
        <v>4</v>
      </c>
      <c r="Q2886" t="b">
        <v>0</v>
      </c>
      <c r="R2886" t="s">
        <v>8271</v>
      </c>
      <c r="S2886" s="4">
        <f t="shared" si="225"/>
        <v>0.41111111111111109</v>
      </c>
      <c r="U2886" t="str">
        <f t="shared" si="228"/>
        <v>theater</v>
      </c>
      <c r="V2886" t="str">
        <f t="shared" si="229"/>
        <v>plays</v>
      </c>
    </row>
    <row r="2887" spans="1:22" ht="30" x14ac:dyDescent="0.25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v>42077.034733796296</v>
      </c>
      <c r="K2887">
        <v>1423705801</v>
      </c>
      <c r="L2887">
        <f t="shared" si="226"/>
        <v>2015</v>
      </c>
      <c r="M2887" t="str">
        <f t="shared" si="227"/>
        <v>Feb</v>
      </c>
      <c r="N2887" s="13">
        <v>42047.07640046296</v>
      </c>
      <c r="O2887" t="b">
        <v>0</v>
      </c>
      <c r="P2887">
        <v>5</v>
      </c>
      <c r="Q2887" t="b">
        <v>0</v>
      </c>
      <c r="R2887" t="s">
        <v>8271</v>
      </c>
      <c r="S2887" s="4">
        <f t="shared" si="225"/>
        <v>32.5</v>
      </c>
      <c r="U2887" t="str">
        <f t="shared" si="228"/>
        <v>theater</v>
      </c>
      <c r="V2887" t="str">
        <f t="shared" si="229"/>
        <v>plays</v>
      </c>
    </row>
    <row r="2888" spans="1:22" ht="60" x14ac:dyDescent="0.25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v>42266.165972222225</v>
      </c>
      <c r="K2888">
        <v>1442243484</v>
      </c>
      <c r="L2888">
        <f t="shared" si="226"/>
        <v>2015</v>
      </c>
      <c r="M2888" t="str">
        <f t="shared" si="227"/>
        <v>Sep</v>
      </c>
      <c r="N2888" s="13">
        <v>42261.632916666669</v>
      </c>
      <c r="O2888" t="b">
        <v>0</v>
      </c>
      <c r="P2888">
        <v>1</v>
      </c>
      <c r="Q2888" t="b">
        <v>0</v>
      </c>
      <c r="R2888" t="s">
        <v>8271</v>
      </c>
      <c r="S2888" s="4">
        <f t="shared" si="225"/>
        <v>5</v>
      </c>
      <c r="U2888" t="str">
        <f t="shared" si="228"/>
        <v>theater</v>
      </c>
      <c r="V2888" t="str">
        <f t="shared" si="229"/>
        <v>plays</v>
      </c>
    </row>
    <row r="2889" spans="1:22" ht="60" x14ac:dyDescent="0.25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v>42015.427361111113</v>
      </c>
      <c r="K2889">
        <v>1418379324</v>
      </c>
      <c r="L2889">
        <f t="shared" si="226"/>
        <v>2014</v>
      </c>
      <c r="M2889" t="str">
        <f t="shared" si="227"/>
        <v>Dec</v>
      </c>
      <c r="N2889" s="13">
        <v>41985.427361111113</v>
      </c>
      <c r="O2889" t="b">
        <v>0</v>
      </c>
      <c r="P2889">
        <v>1</v>
      </c>
      <c r="Q2889" t="b">
        <v>0</v>
      </c>
      <c r="R2889" t="s">
        <v>8271</v>
      </c>
      <c r="S2889" s="4">
        <f t="shared" si="225"/>
        <v>0.16666666666666666</v>
      </c>
      <c r="U2889" t="str">
        <f t="shared" si="228"/>
        <v>theater</v>
      </c>
      <c r="V2889" t="str">
        <f t="shared" si="229"/>
        <v>plays</v>
      </c>
    </row>
    <row r="2890" spans="1:22" ht="60" x14ac:dyDescent="0.25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v>41930.207638888889</v>
      </c>
      <c r="K2890">
        <v>1412945440</v>
      </c>
      <c r="L2890">
        <f t="shared" si="226"/>
        <v>2014</v>
      </c>
      <c r="M2890" t="str">
        <f t="shared" si="227"/>
        <v>Oct</v>
      </c>
      <c r="N2890" s="13">
        <v>41922.535185185188</v>
      </c>
      <c r="O2890" t="b">
        <v>0</v>
      </c>
      <c r="P2890">
        <v>0</v>
      </c>
      <c r="Q2890" t="b">
        <v>0</v>
      </c>
      <c r="R2890" t="s">
        <v>8271</v>
      </c>
      <c r="S2890" s="4">
        <f t="shared" si="225"/>
        <v>0</v>
      </c>
      <c r="U2890" t="str">
        <f t="shared" si="228"/>
        <v>theater</v>
      </c>
      <c r="V2890" t="str">
        <f t="shared" si="229"/>
        <v>plays</v>
      </c>
    </row>
    <row r="2891" spans="1:22" ht="45" x14ac:dyDescent="0.25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v>41880.863252314812</v>
      </c>
      <c r="K2891">
        <v>1406752985</v>
      </c>
      <c r="L2891">
        <f t="shared" si="226"/>
        <v>2014</v>
      </c>
      <c r="M2891" t="str">
        <f t="shared" si="227"/>
        <v>Jul</v>
      </c>
      <c r="N2891" s="13">
        <v>41850.863252314812</v>
      </c>
      <c r="O2891" t="b">
        <v>0</v>
      </c>
      <c r="P2891">
        <v>14</v>
      </c>
      <c r="Q2891" t="b">
        <v>0</v>
      </c>
      <c r="R2891" t="s">
        <v>8271</v>
      </c>
      <c r="S2891" s="4">
        <f t="shared" si="225"/>
        <v>38.06666666666667</v>
      </c>
      <c r="U2891" t="str">
        <f t="shared" si="228"/>
        <v>theater</v>
      </c>
      <c r="V2891" t="str">
        <f t="shared" si="229"/>
        <v>plays</v>
      </c>
    </row>
    <row r="2892" spans="1:22" ht="60" x14ac:dyDescent="0.25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v>41860.125</v>
      </c>
      <c r="K2892">
        <v>1405100992</v>
      </c>
      <c r="L2892">
        <f t="shared" si="226"/>
        <v>2014</v>
      </c>
      <c r="M2892" t="str">
        <f t="shared" si="227"/>
        <v>Jul</v>
      </c>
      <c r="N2892" s="13">
        <v>41831.742962962962</v>
      </c>
      <c r="O2892" t="b">
        <v>0</v>
      </c>
      <c r="P2892">
        <v>3</v>
      </c>
      <c r="Q2892" t="b">
        <v>0</v>
      </c>
      <c r="R2892" t="s">
        <v>8271</v>
      </c>
      <c r="S2892" s="4">
        <f t="shared" si="225"/>
        <v>1.05</v>
      </c>
      <c r="U2892" t="str">
        <f t="shared" si="228"/>
        <v>theater</v>
      </c>
      <c r="V2892" t="str">
        <f t="shared" si="229"/>
        <v>plays</v>
      </c>
    </row>
    <row r="2893" spans="1:22" ht="60" x14ac:dyDescent="0.25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v>42475.84175925926</v>
      </c>
      <c r="K2893">
        <v>1455570728</v>
      </c>
      <c r="L2893">
        <f t="shared" si="226"/>
        <v>2016</v>
      </c>
      <c r="M2893" t="str">
        <f t="shared" si="227"/>
        <v>Feb</v>
      </c>
      <c r="N2893" s="13">
        <v>42415.883425925931</v>
      </c>
      <c r="O2893" t="b">
        <v>0</v>
      </c>
      <c r="P2893">
        <v>10</v>
      </c>
      <c r="Q2893" t="b">
        <v>0</v>
      </c>
      <c r="R2893" t="s">
        <v>8271</v>
      </c>
      <c r="S2893" s="4">
        <f t="shared" si="225"/>
        <v>2.73</v>
      </c>
      <c r="U2893" t="str">
        <f t="shared" si="228"/>
        <v>theater</v>
      </c>
      <c r="V2893" t="str">
        <f t="shared" si="229"/>
        <v>plays</v>
      </c>
    </row>
    <row r="2894" spans="1:22" ht="45" x14ac:dyDescent="0.25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v>41876.875</v>
      </c>
      <c r="K2894">
        <v>1408381704</v>
      </c>
      <c r="L2894">
        <f t="shared" si="226"/>
        <v>2014</v>
      </c>
      <c r="M2894" t="str">
        <f t="shared" si="227"/>
        <v>Aug</v>
      </c>
      <c r="N2894" s="13">
        <v>41869.714166666665</v>
      </c>
      <c r="O2894" t="b">
        <v>0</v>
      </c>
      <c r="P2894">
        <v>17</v>
      </c>
      <c r="Q2894" t="b">
        <v>0</v>
      </c>
      <c r="R2894" t="s">
        <v>8271</v>
      </c>
      <c r="S2894" s="4">
        <f t="shared" si="225"/>
        <v>9.0909090909090917</v>
      </c>
      <c r="U2894" t="str">
        <f t="shared" si="228"/>
        <v>theater</v>
      </c>
      <c r="V2894" t="str">
        <f t="shared" si="229"/>
        <v>plays</v>
      </c>
    </row>
    <row r="2895" spans="1:22" ht="30" x14ac:dyDescent="0.25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v>42013.083333333328</v>
      </c>
      <c r="K2895">
        <v>1415644395</v>
      </c>
      <c r="L2895">
        <f t="shared" si="226"/>
        <v>2014</v>
      </c>
      <c r="M2895" t="str">
        <f t="shared" si="227"/>
        <v>Nov</v>
      </c>
      <c r="N2895" s="13">
        <v>41953.773090277777</v>
      </c>
      <c r="O2895" t="b">
        <v>0</v>
      </c>
      <c r="P2895">
        <v>2</v>
      </c>
      <c r="Q2895" t="b">
        <v>0</v>
      </c>
      <c r="R2895" t="s">
        <v>8271</v>
      </c>
      <c r="S2895" s="4">
        <f t="shared" si="225"/>
        <v>0.5</v>
      </c>
      <c r="U2895" t="str">
        <f t="shared" si="228"/>
        <v>theater</v>
      </c>
      <c r="V2895" t="str">
        <f t="shared" si="229"/>
        <v>plays</v>
      </c>
    </row>
    <row r="2896" spans="1:22" ht="30" x14ac:dyDescent="0.25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v>42097.944618055553</v>
      </c>
      <c r="K2896">
        <v>1422920415</v>
      </c>
      <c r="L2896">
        <f t="shared" si="226"/>
        <v>2015</v>
      </c>
      <c r="M2896" t="str">
        <f t="shared" si="227"/>
        <v>Feb</v>
      </c>
      <c r="N2896" s="13">
        <v>42037.986284722225</v>
      </c>
      <c r="O2896" t="b">
        <v>0</v>
      </c>
      <c r="P2896">
        <v>0</v>
      </c>
      <c r="Q2896" t="b">
        <v>0</v>
      </c>
      <c r="R2896" t="s">
        <v>8271</v>
      </c>
      <c r="S2896" s="4">
        <f t="shared" si="225"/>
        <v>0</v>
      </c>
      <c r="U2896" t="str">
        <f t="shared" si="228"/>
        <v>theater</v>
      </c>
      <c r="V2896" t="str">
        <f t="shared" si="229"/>
        <v>plays</v>
      </c>
    </row>
    <row r="2897" spans="1:22" ht="60" x14ac:dyDescent="0.25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v>41812.875</v>
      </c>
      <c r="K2897">
        <v>1403356792</v>
      </c>
      <c r="L2897">
        <f t="shared" si="226"/>
        <v>2014</v>
      </c>
      <c r="M2897" t="str">
        <f t="shared" si="227"/>
        <v>Jun</v>
      </c>
      <c r="N2897" s="13">
        <v>41811.555462962962</v>
      </c>
      <c r="O2897" t="b">
        <v>0</v>
      </c>
      <c r="P2897">
        <v>4</v>
      </c>
      <c r="Q2897" t="b">
        <v>0</v>
      </c>
      <c r="R2897" t="s">
        <v>8271</v>
      </c>
      <c r="S2897" s="4">
        <f t="shared" si="225"/>
        <v>4.5999999999999996</v>
      </c>
      <c r="U2897" t="str">
        <f t="shared" si="228"/>
        <v>theater</v>
      </c>
      <c r="V2897" t="str">
        <f t="shared" si="229"/>
        <v>plays</v>
      </c>
    </row>
    <row r="2898" spans="1:22" ht="45" x14ac:dyDescent="0.25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v>42716.25</v>
      </c>
      <c r="K2898">
        <v>1480283321</v>
      </c>
      <c r="L2898">
        <f t="shared" si="226"/>
        <v>2016</v>
      </c>
      <c r="M2898" t="str">
        <f t="shared" si="227"/>
        <v>Nov</v>
      </c>
      <c r="N2898" s="13">
        <v>42701.908807870372</v>
      </c>
      <c r="O2898" t="b">
        <v>0</v>
      </c>
      <c r="P2898">
        <v>12</v>
      </c>
      <c r="Q2898" t="b">
        <v>0</v>
      </c>
      <c r="R2898" t="s">
        <v>8271</v>
      </c>
      <c r="S2898" s="4">
        <f t="shared" si="225"/>
        <v>20.833333333333332</v>
      </c>
      <c r="U2898" t="str">
        <f t="shared" si="228"/>
        <v>theater</v>
      </c>
      <c r="V2898" t="str">
        <f t="shared" si="229"/>
        <v>plays</v>
      </c>
    </row>
    <row r="2899" spans="1:22" ht="60" x14ac:dyDescent="0.25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v>42288.645196759258</v>
      </c>
      <c r="K2899">
        <v>1441985458</v>
      </c>
      <c r="L2899">
        <f t="shared" si="226"/>
        <v>2015</v>
      </c>
      <c r="M2899" t="str">
        <f t="shared" si="227"/>
        <v>Sep</v>
      </c>
      <c r="N2899" s="13">
        <v>42258.646504629629</v>
      </c>
      <c r="O2899" t="b">
        <v>0</v>
      </c>
      <c r="P2899">
        <v>3</v>
      </c>
      <c r="Q2899" t="b">
        <v>0</v>
      </c>
      <c r="R2899" t="s">
        <v>8271</v>
      </c>
      <c r="S2899" s="4">
        <f t="shared" si="225"/>
        <v>4.583333333333333</v>
      </c>
      <c r="U2899" t="str">
        <f t="shared" si="228"/>
        <v>theater</v>
      </c>
      <c r="V2899" t="str">
        <f t="shared" si="229"/>
        <v>plays</v>
      </c>
    </row>
    <row r="2900" spans="1:22" ht="60" x14ac:dyDescent="0.25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v>42308.664965277778</v>
      </c>
      <c r="K2900">
        <v>1443715053</v>
      </c>
      <c r="L2900">
        <f t="shared" si="226"/>
        <v>2015</v>
      </c>
      <c r="M2900" t="str">
        <f t="shared" si="227"/>
        <v>Oct</v>
      </c>
      <c r="N2900" s="13">
        <v>42278.664965277778</v>
      </c>
      <c r="O2900" t="b">
        <v>0</v>
      </c>
      <c r="P2900">
        <v>12</v>
      </c>
      <c r="Q2900" t="b">
        <v>0</v>
      </c>
      <c r="R2900" t="s">
        <v>8271</v>
      </c>
      <c r="S2900" s="4">
        <f t="shared" si="225"/>
        <v>4.2133333333333329</v>
      </c>
      <c r="U2900" t="str">
        <f t="shared" si="228"/>
        <v>theater</v>
      </c>
      <c r="V2900" t="str">
        <f t="shared" si="229"/>
        <v>plays</v>
      </c>
    </row>
    <row r="2901" spans="1:22" ht="60" x14ac:dyDescent="0.25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v>42575.078217592592</v>
      </c>
      <c r="K2901">
        <v>1464141158</v>
      </c>
      <c r="L2901">
        <f t="shared" si="226"/>
        <v>2016</v>
      </c>
      <c r="M2901" t="str">
        <f t="shared" si="227"/>
        <v>May</v>
      </c>
      <c r="N2901" s="13">
        <v>42515.078217592592</v>
      </c>
      <c r="O2901" t="b">
        <v>0</v>
      </c>
      <c r="P2901">
        <v>0</v>
      </c>
      <c r="Q2901" t="b">
        <v>0</v>
      </c>
      <c r="R2901" t="s">
        <v>8271</v>
      </c>
      <c r="S2901" s="4">
        <f t="shared" si="225"/>
        <v>0</v>
      </c>
      <c r="U2901" t="str">
        <f t="shared" si="228"/>
        <v>theater</v>
      </c>
      <c r="V2901" t="str">
        <f t="shared" si="229"/>
        <v>plays</v>
      </c>
    </row>
    <row r="2902" spans="1:22" ht="60" x14ac:dyDescent="0.25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v>41860.234166666669</v>
      </c>
      <c r="K2902">
        <v>1404970632</v>
      </c>
      <c r="L2902">
        <f t="shared" si="226"/>
        <v>2014</v>
      </c>
      <c r="M2902" t="str">
        <f t="shared" si="227"/>
        <v>Jul</v>
      </c>
      <c r="N2902" s="13">
        <v>41830.234166666669</v>
      </c>
      <c r="O2902" t="b">
        <v>0</v>
      </c>
      <c r="P2902">
        <v>7</v>
      </c>
      <c r="Q2902" t="b">
        <v>0</v>
      </c>
      <c r="R2902" t="s">
        <v>8271</v>
      </c>
      <c r="S2902" s="4">
        <f t="shared" si="225"/>
        <v>61.909090909090907</v>
      </c>
      <c r="U2902" t="str">
        <f t="shared" si="228"/>
        <v>theater</v>
      </c>
      <c r="V2902" t="str">
        <f t="shared" si="229"/>
        <v>plays</v>
      </c>
    </row>
    <row r="2903" spans="1:22" ht="60" x14ac:dyDescent="0.25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v>42042.904386574075</v>
      </c>
      <c r="K2903">
        <v>1418161339</v>
      </c>
      <c r="L2903">
        <f t="shared" si="226"/>
        <v>2014</v>
      </c>
      <c r="M2903" t="str">
        <f t="shared" si="227"/>
        <v>Dec</v>
      </c>
      <c r="N2903" s="13">
        <v>41982.904386574075</v>
      </c>
      <c r="O2903" t="b">
        <v>0</v>
      </c>
      <c r="P2903">
        <v>2</v>
      </c>
      <c r="Q2903" t="b">
        <v>0</v>
      </c>
      <c r="R2903" t="s">
        <v>8271</v>
      </c>
      <c r="S2903" s="4">
        <f t="shared" si="225"/>
        <v>0.8</v>
      </c>
      <c r="U2903" t="str">
        <f t="shared" si="228"/>
        <v>theater</v>
      </c>
      <c r="V2903" t="str">
        <f t="shared" si="229"/>
        <v>plays</v>
      </c>
    </row>
    <row r="2904" spans="1:22" ht="45" x14ac:dyDescent="0.25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v>42240.439768518518</v>
      </c>
      <c r="K2904">
        <v>1437820396</v>
      </c>
      <c r="L2904">
        <f t="shared" si="226"/>
        <v>2015</v>
      </c>
      <c r="M2904" t="str">
        <f t="shared" si="227"/>
        <v>Jul</v>
      </c>
      <c r="N2904" s="13">
        <v>42210.439768518518</v>
      </c>
      <c r="O2904" t="b">
        <v>0</v>
      </c>
      <c r="P2904">
        <v>1</v>
      </c>
      <c r="Q2904" t="b">
        <v>0</v>
      </c>
      <c r="R2904" t="s">
        <v>8271</v>
      </c>
      <c r="S2904" s="4">
        <f t="shared" si="225"/>
        <v>1.6666666666666666E-2</v>
      </c>
      <c r="U2904" t="str">
        <f t="shared" si="228"/>
        <v>theater</v>
      </c>
      <c r="V2904" t="str">
        <f t="shared" si="229"/>
        <v>plays</v>
      </c>
    </row>
    <row r="2905" spans="1:22" ht="60" x14ac:dyDescent="0.25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v>42256.166874999995</v>
      </c>
      <c r="K2905">
        <v>1436587218</v>
      </c>
      <c r="L2905">
        <f t="shared" si="226"/>
        <v>2015</v>
      </c>
      <c r="M2905" t="str">
        <f t="shared" si="227"/>
        <v>Jul</v>
      </c>
      <c r="N2905" s="13">
        <v>42196.166874999995</v>
      </c>
      <c r="O2905" t="b">
        <v>0</v>
      </c>
      <c r="P2905">
        <v>4</v>
      </c>
      <c r="Q2905" t="b">
        <v>0</v>
      </c>
      <c r="R2905" t="s">
        <v>8271</v>
      </c>
      <c r="S2905" s="4">
        <f t="shared" si="225"/>
        <v>0.78</v>
      </c>
      <c r="U2905" t="str">
        <f t="shared" si="228"/>
        <v>theater</v>
      </c>
      <c r="V2905" t="str">
        <f t="shared" si="229"/>
        <v>plays</v>
      </c>
    </row>
    <row r="2906" spans="1:22" ht="60" x14ac:dyDescent="0.25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v>41952.5</v>
      </c>
      <c r="K2906">
        <v>1414538031</v>
      </c>
      <c r="L2906">
        <f t="shared" si="226"/>
        <v>2014</v>
      </c>
      <c r="M2906" t="str">
        <f t="shared" si="227"/>
        <v>Oct</v>
      </c>
      <c r="N2906" s="13">
        <v>41940.967951388891</v>
      </c>
      <c r="O2906" t="b">
        <v>0</v>
      </c>
      <c r="P2906">
        <v>4</v>
      </c>
      <c r="Q2906" t="b">
        <v>0</v>
      </c>
      <c r="R2906" t="s">
        <v>8271</v>
      </c>
      <c r="S2906" s="4">
        <f t="shared" si="225"/>
        <v>5</v>
      </c>
      <c r="U2906" t="str">
        <f t="shared" si="228"/>
        <v>theater</v>
      </c>
      <c r="V2906" t="str">
        <f t="shared" si="229"/>
        <v>plays</v>
      </c>
    </row>
    <row r="2907" spans="1:22" ht="45" x14ac:dyDescent="0.25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v>42620.056863425925</v>
      </c>
      <c r="K2907">
        <v>1472001713</v>
      </c>
      <c r="L2907">
        <f t="shared" si="226"/>
        <v>2016</v>
      </c>
      <c r="M2907" t="str">
        <f t="shared" si="227"/>
        <v>Aug</v>
      </c>
      <c r="N2907" s="13">
        <v>42606.056863425925</v>
      </c>
      <c r="O2907" t="b">
        <v>0</v>
      </c>
      <c r="P2907">
        <v>17</v>
      </c>
      <c r="Q2907" t="b">
        <v>0</v>
      </c>
      <c r="R2907" t="s">
        <v>8271</v>
      </c>
      <c r="S2907" s="4">
        <f t="shared" si="225"/>
        <v>17.771428571428572</v>
      </c>
      <c r="U2907" t="str">
        <f t="shared" si="228"/>
        <v>theater</v>
      </c>
      <c r="V2907" t="str">
        <f t="shared" si="229"/>
        <v>plays</v>
      </c>
    </row>
    <row r="2908" spans="1:22" ht="60" x14ac:dyDescent="0.25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v>42217.041666666672</v>
      </c>
      <c r="K2908">
        <v>1436888066</v>
      </c>
      <c r="L2908">
        <f t="shared" si="226"/>
        <v>2015</v>
      </c>
      <c r="M2908" t="str">
        <f t="shared" si="227"/>
        <v>Jul</v>
      </c>
      <c r="N2908" s="13">
        <v>42199.648912037039</v>
      </c>
      <c r="O2908" t="b">
        <v>0</v>
      </c>
      <c r="P2908">
        <v>7</v>
      </c>
      <c r="Q2908" t="b">
        <v>0</v>
      </c>
      <c r="R2908" t="s">
        <v>8271</v>
      </c>
      <c r="S2908" s="4">
        <f t="shared" si="225"/>
        <v>9.4166666666666661</v>
      </c>
      <c r="U2908" t="str">
        <f t="shared" si="228"/>
        <v>theater</v>
      </c>
      <c r="V2908" t="str">
        <f t="shared" si="229"/>
        <v>plays</v>
      </c>
    </row>
    <row r="2909" spans="1:22" ht="60" x14ac:dyDescent="0.25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v>42504.877743055549</v>
      </c>
      <c r="K2909">
        <v>1458075837</v>
      </c>
      <c r="L2909">
        <f t="shared" si="226"/>
        <v>2016</v>
      </c>
      <c r="M2909" t="str">
        <f t="shared" si="227"/>
        <v>Mar</v>
      </c>
      <c r="N2909" s="13">
        <v>42444.877743055549</v>
      </c>
      <c r="O2909" t="b">
        <v>0</v>
      </c>
      <c r="P2909">
        <v>2</v>
      </c>
      <c r="Q2909" t="b">
        <v>0</v>
      </c>
      <c r="R2909" t="s">
        <v>8271</v>
      </c>
      <c r="S2909" s="4">
        <f t="shared" si="225"/>
        <v>0.08</v>
      </c>
      <c r="U2909" t="str">
        <f t="shared" si="228"/>
        <v>theater</v>
      </c>
      <c r="V2909" t="str">
        <f t="shared" si="229"/>
        <v>plays</v>
      </c>
    </row>
    <row r="2910" spans="1:22" ht="60" x14ac:dyDescent="0.25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v>42529.731701388882</v>
      </c>
      <c r="K2910">
        <v>1462815219</v>
      </c>
      <c r="L2910">
        <f t="shared" si="226"/>
        <v>2016</v>
      </c>
      <c r="M2910" t="str">
        <f t="shared" si="227"/>
        <v>May</v>
      </c>
      <c r="N2910" s="13">
        <v>42499.731701388882</v>
      </c>
      <c r="O2910" t="b">
        <v>0</v>
      </c>
      <c r="P2910">
        <v>5</v>
      </c>
      <c r="Q2910" t="b">
        <v>0</v>
      </c>
      <c r="R2910" t="s">
        <v>8271</v>
      </c>
      <c r="S2910" s="4">
        <f t="shared" si="225"/>
        <v>2.75</v>
      </c>
      <c r="U2910" t="str">
        <f t="shared" si="228"/>
        <v>theater</v>
      </c>
      <c r="V2910" t="str">
        <f t="shared" si="229"/>
        <v>plays</v>
      </c>
    </row>
    <row r="2911" spans="1:22" ht="60" x14ac:dyDescent="0.25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v>41968.823611111111</v>
      </c>
      <c r="K2911">
        <v>1413527001</v>
      </c>
      <c r="L2911">
        <f t="shared" si="226"/>
        <v>2014</v>
      </c>
      <c r="M2911" t="str">
        <f t="shared" si="227"/>
        <v>Oct</v>
      </c>
      <c r="N2911" s="13">
        <v>41929.266215277778</v>
      </c>
      <c r="O2911" t="b">
        <v>0</v>
      </c>
      <c r="P2911">
        <v>1</v>
      </c>
      <c r="Q2911" t="b">
        <v>0</v>
      </c>
      <c r="R2911" t="s">
        <v>8271</v>
      </c>
      <c r="S2911" s="4">
        <f t="shared" si="225"/>
        <v>1.1111111111111112E-2</v>
      </c>
      <c r="U2911" t="str">
        <f t="shared" si="228"/>
        <v>theater</v>
      </c>
      <c r="V2911" t="str">
        <f t="shared" si="229"/>
        <v>plays</v>
      </c>
    </row>
    <row r="2912" spans="1:22" ht="45" x14ac:dyDescent="0.25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v>42167.841284722221</v>
      </c>
      <c r="K2912">
        <v>1428955887</v>
      </c>
      <c r="L2912">
        <f t="shared" si="226"/>
        <v>2015</v>
      </c>
      <c r="M2912" t="str">
        <f t="shared" si="227"/>
        <v>Apr</v>
      </c>
      <c r="N2912" s="13">
        <v>42107.841284722221</v>
      </c>
      <c r="O2912" t="b">
        <v>0</v>
      </c>
      <c r="P2912">
        <v>1</v>
      </c>
      <c r="Q2912" t="b">
        <v>0</v>
      </c>
      <c r="R2912" t="s">
        <v>8271</v>
      </c>
      <c r="S2912" s="4">
        <f t="shared" si="225"/>
        <v>3.3333333333333335E-3</v>
      </c>
      <c r="U2912" t="str">
        <f t="shared" si="228"/>
        <v>theater</v>
      </c>
      <c r="V2912" t="str">
        <f t="shared" si="229"/>
        <v>plays</v>
      </c>
    </row>
    <row r="2913" spans="1:22" ht="60" x14ac:dyDescent="0.25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v>42182.768819444449</v>
      </c>
      <c r="K2913">
        <v>1431973626</v>
      </c>
      <c r="L2913">
        <f t="shared" si="226"/>
        <v>2015</v>
      </c>
      <c r="M2913" t="str">
        <f t="shared" si="227"/>
        <v>May</v>
      </c>
      <c r="N2913" s="13">
        <v>42142.768819444449</v>
      </c>
      <c r="O2913" t="b">
        <v>0</v>
      </c>
      <c r="P2913">
        <v>14</v>
      </c>
      <c r="Q2913" t="b">
        <v>0</v>
      </c>
      <c r="R2913" t="s">
        <v>8271</v>
      </c>
      <c r="S2913" s="4">
        <f t="shared" si="225"/>
        <v>36.5</v>
      </c>
      <c r="U2913" t="str">
        <f t="shared" si="228"/>
        <v>theater</v>
      </c>
      <c r="V2913" t="str">
        <f t="shared" si="229"/>
        <v>plays</v>
      </c>
    </row>
    <row r="2914" spans="1:22" ht="60" x14ac:dyDescent="0.25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v>42384.131643518514</v>
      </c>
      <c r="K2914">
        <v>1450235374</v>
      </c>
      <c r="L2914">
        <f t="shared" si="226"/>
        <v>2015</v>
      </c>
      <c r="M2914" t="str">
        <f t="shared" si="227"/>
        <v>Dec</v>
      </c>
      <c r="N2914" s="13">
        <v>42354.131643518514</v>
      </c>
      <c r="O2914" t="b">
        <v>0</v>
      </c>
      <c r="P2914">
        <v>26</v>
      </c>
      <c r="Q2914" t="b">
        <v>0</v>
      </c>
      <c r="R2914" t="s">
        <v>8271</v>
      </c>
      <c r="S2914" s="4">
        <f t="shared" si="225"/>
        <v>14.058171745152354</v>
      </c>
      <c r="U2914" t="str">
        <f t="shared" si="228"/>
        <v>theater</v>
      </c>
      <c r="V2914" t="str">
        <f t="shared" si="229"/>
        <v>plays</v>
      </c>
    </row>
    <row r="2915" spans="1:22" ht="60" x14ac:dyDescent="0.25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v>41888.922905092593</v>
      </c>
      <c r="K2915">
        <v>1404857339</v>
      </c>
      <c r="L2915">
        <f t="shared" si="226"/>
        <v>2014</v>
      </c>
      <c r="M2915" t="str">
        <f t="shared" si="227"/>
        <v>Jul</v>
      </c>
      <c r="N2915" s="13">
        <v>41828.922905092593</v>
      </c>
      <c r="O2915" t="b">
        <v>0</v>
      </c>
      <c r="P2915">
        <v>2</v>
      </c>
      <c r="Q2915" t="b">
        <v>0</v>
      </c>
      <c r="R2915" t="s">
        <v>8271</v>
      </c>
      <c r="S2915" s="4">
        <f t="shared" si="225"/>
        <v>0.02</v>
      </c>
      <c r="U2915" t="str">
        <f t="shared" si="228"/>
        <v>theater</v>
      </c>
      <c r="V2915" t="str">
        <f t="shared" si="229"/>
        <v>plays</v>
      </c>
    </row>
    <row r="2916" spans="1:22" ht="30" x14ac:dyDescent="0.25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v>42077.865671296298</v>
      </c>
      <c r="K2916">
        <v>1421185594</v>
      </c>
      <c r="L2916">
        <f t="shared" si="226"/>
        <v>2015</v>
      </c>
      <c r="M2916" t="str">
        <f t="shared" si="227"/>
        <v>Jan</v>
      </c>
      <c r="N2916" s="13">
        <v>42017.907337962963</v>
      </c>
      <c r="O2916" t="b">
        <v>0</v>
      </c>
      <c r="P2916">
        <v>1</v>
      </c>
      <c r="Q2916" t="b">
        <v>0</v>
      </c>
      <c r="R2916" t="s">
        <v>8271</v>
      </c>
      <c r="S2916" s="4">
        <f t="shared" si="225"/>
        <v>4.0000000000000001E-3</v>
      </c>
      <c r="U2916" t="str">
        <f t="shared" si="228"/>
        <v>theater</v>
      </c>
      <c r="V2916" t="str">
        <f t="shared" si="229"/>
        <v>plays</v>
      </c>
    </row>
    <row r="2917" spans="1:22" ht="45" x14ac:dyDescent="0.25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v>42445.356365740736</v>
      </c>
      <c r="K2917">
        <v>1455528790</v>
      </c>
      <c r="L2917">
        <f t="shared" si="226"/>
        <v>2016</v>
      </c>
      <c r="M2917" t="str">
        <f t="shared" si="227"/>
        <v>Feb</v>
      </c>
      <c r="N2917" s="13">
        <v>42415.398032407407</v>
      </c>
      <c r="O2917" t="b">
        <v>0</v>
      </c>
      <c r="P2917">
        <v>3</v>
      </c>
      <c r="Q2917" t="b">
        <v>0</v>
      </c>
      <c r="R2917" t="s">
        <v>8271</v>
      </c>
      <c r="S2917" s="4">
        <f t="shared" si="225"/>
        <v>61.1</v>
      </c>
      <c r="U2917" t="str">
        <f t="shared" si="228"/>
        <v>theater</v>
      </c>
      <c r="V2917" t="str">
        <f t="shared" si="229"/>
        <v>plays</v>
      </c>
    </row>
    <row r="2918" spans="1:22" ht="45" x14ac:dyDescent="0.25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v>41778.476724537039</v>
      </c>
      <c r="K2918">
        <v>1398511589</v>
      </c>
      <c r="L2918">
        <f t="shared" si="226"/>
        <v>2014</v>
      </c>
      <c r="M2918" t="str">
        <f t="shared" si="227"/>
        <v>Apr</v>
      </c>
      <c r="N2918" s="13">
        <v>41755.476724537039</v>
      </c>
      <c r="O2918" t="b">
        <v>0</v>
      </c>
      <c r="P2918">
        <v>7</v>
      </c>
      <c r="Q2918" t="b">
        <v>0</v>
      </c>
      <c r="R2918" t="s">
        <v>8271</v>
      </c>
      <c r="S2918" s="4">
        <f t="shared" si="225"/>
        <v>7.8378378378378377</v>
      </c>
      <c r="U2918" t="str">
        <f t="shared" si="228"/>
        <v>theater</v>
      </c>
      <c r="V2918" t="str">
        <f t="shared" si="229"/>
        <v>plays</v>
      </c>
    </row>
    <row r="2919" spans="1:22" ht="45" x14ac:dyDescent="0.25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v>42263.234340277777</v>
      </c>
      <c r="K2919">
        <v>1440826647</v>
      </c>
      <c r="L2919">
        <f t="shared" si="226"/>
        <v>2015</v>
      </c>
      <c r="M2919" t="str">
        <f t="shared" si="227"/>
        <v>Aug</v>
      </c>
      <c r="N2919" s="13">
        <v>42245.234340277777</v>
      </c>
      <c r="O2919" t="b">
        <v>0</v>
      </c>
      <c r="P2919">
        <v>9</v>
      </c>
      <c r="Q2919" t="b">
        <v>0</v>
      </c>
      <c r="R2919" t="s">
        <v>8271</v>
      </c>
      <c r="S2919" s="4">
        <f t="shared" si="225"/>
        <v>21.85</v>
      </c>
      <c r="U2919" t="str">
        <f t="shared" si="228"/>
        <v>theater</v>
      </c>
      <c r="V2919" t="str">
        <f t="shared" si="229"/>
        <v>plays</v>
      </c>
    </row>
    <row r="2920" spans="1:22" ht="45" x14ac:dyDescent="0.25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v>42306.629710648151</v>
      </c>
      <c r="K2920">
        <v>1443712007</v>
      </c>
      <c r="L2920">
        <f t="shared" si="226"/>
        <v>2015</v>
      </c>
      <c r="M2920" t="str">
        <f t="shared" si="227"/>
        <v>Oct</v>
      </c>
      <c r="N2920" s="13">
        <v>42278.629710648151</v>
      </c>
      <c r="O2920" t="b">
        <v>0</v>
      </c>
      <c r="P2920">
        <v>20</v>
      </c>
      <c r="Q2920" t="b">
        <v>0</v>
      </c>
      <c r="R2920" t="s">
        <v>8271</v>
      </c>
      <c r="S2920" s="4">
        <f t="shared" si="225"/>
        <v>27.24</v>
      </c>
      <c r="U2920" t="str">
        <f t="shared" si="228"/>
        <v>theater</v>
      </c>
      <c r="V2920" t="str">
        <f t="shared" si="229"/>
        <v>plays</v>
      </c>
    </row>
    <row r="2921" spans="1:22" ht="45" x14ac:dyDescent="0.25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v>41856.61954861111</v>
      </c>
      <c r="K2921">
        <v>1404658329</v>
      </c>
      <c r="L2921">
        <f t="shared" si="226"/>
        <v>2014</v>
      </c>
      <c r="M2921" t="str">
        <f t="shared" si="227"/>
        <v>Jul</v>
      </c>
      <c r="N2921" s="13">
        <v>41826.61954861111</v>
      </c>
      <c r="O2921" t="b">
        <v>0</v>
      </c>
      <c r="P2921">
        <v>6</v>
      </c>
      <c r="Q2921" t="b">
        <v>0</v>
      </c>
      <c r="R2921" t="s">
        <v>8271</v>
      </c>
      <c r="S2921" s="4">
        <f t="shared" si="225"/>
        <v>8.5</v>
      </c>
      <c r="U2921" t="str">
        <f t="shared" si="228"/>
        <v>theater</v>
      </c>
      <c r="V2921" t="str">
        <f t="shared" si="229"/>
        <v>plays</v>
      </c>
    </row>
    <row r="2922" spans="1:22" ht="60" x14ac:dyDescent="0.25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v>42088.750810185185</v>
      </c>
      <c r="K2922">
        <v>1424718070</v>
      </c>
      <c r="L2922">
        <f t="shared" si="226"/>
        <v>2015</v>
      </c>
      <c r="M2922" t="str">
        <f t="shared" si="227"/>
        <v>Feb</v>
      </c>
      <c r="N2922" s="13">
        <v>42058.792476851857</v>
      </c>
      <c r="O2922" t="b">
        <v>0</v>
      </c>
      <c r="P2922">
        <v>13</v>
      </c>
      <c r="Q2922" t="b">
        <v>0</v>
      </c>
      <c r="R2922" t="s">
        <v>8271</v>
      </c>
      <c r="S2922" s="4">
        <f t="shared" si="225"/>
        <v>26.84</v>
      </c>
      <c r="U2922" t="str">
        <f t="shared" si="228"/>
        <v>theater</v>
      </c>
      <c r="V2922" t="str">
        <f t="shared" si="229"/>
        <v>plays</v>
      </c>
    </row>
    <row r="2923" spans="1:22" ht="45" x14ac:dyDescent="0.25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v>41907.886620370373</v>
      </c>
      <c r="K2923">
        <v>1409087804</v>
      </c>
      <c r="L2923">
        <f t="shared" si="226"/>
        <v>2014</v>
      </c>
      <c r="M2923" t="str">
        <f t="shared" si="227"/>
        <v>Aug</v>
      </c>
      <c r="N2923" s="13">
        <v>41877.886620370373</v>
      </c>
      <c r="O2923" t="b">
        <v>0</v>
      </c>
      <c r="P2923">
        <v>3</v>
      </c>
      <c r="Q2923" t="b">
        <v>1</v>
      </c>
      <c r="R2923" t="s">
        <v>8305</v>
      </c>
      <c r="S2923" s="4">
        <f t="shared" si="225"/>
        <v>129</v>
      </c>
      <c r="U2923" t="str">
        <f t="shared" si="228"/>
        <v>theater</v>
      </c>
      <c r="V2923" t="str">
        <f t="shared" si="229"/>
        <v>musical</v>
      </c>
    </row>
    <row r="2924" spans="1:22" ht="60" x14ac:dyDescent="0.25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v>42142.874155092592</v>
      </c>
      <c r="K2924">
        <v>1428094727</v>
      </c>
      <c r="L2924">
        <f t="shared" si="226"/>
        <v>2015</v>
      </c>
      <c r="M2924" t="str">
        <f t="shared" si="227"/>
        <v>Apr</v>
      </c>
      <c r="N2924" s="13">
        <v>42097.874155092592</v>
      </c>
      <c r="O2924" t="b">
        <v>0</v>
      </c>
      <c r="P2924">
        <v>6</v>
      </c>
      <c r="Q2924" t="b">
        <v>1</v>
      </c>
      <c r="R2924" t="s">
        <v>8305</v>
      </c>
      <c r="S2924" s="4">
        <f t="shared" si="225"/>
        <v>100</v>
      </c>
      <c r="U2924" t="str">
        <f t="shared" si="228"/>
        <v>theater</v>
      </c>
      <c r="V2924" t="str">
        <f t="shared" si="229"/>
        <v>musical</v>
      </c>
    </row>
    <row r="2925" spans="1:22" ht="45" x14ac:dyDescent="0.25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v>42028.125</v>
      </c>
      <c r="K2925">
        <v>1420774779</v>
      </c>
      <c r="L2925">
        <f t="shared" si="226"/>
        <v>2015</v>
      </c>
      <c r="M2925" t="str">
        <f t="shared" si="227"/>
        <v>Jan</v>
      </c>
      <c r="N2925" s="13">
        <v>42013.15253472222</v>
      </c>
      <c r="O2925" t="b">
        <v>0</v>
      </c>
      <c r="P2925">
        <v>10</v>
      </c>
      <c r="Q2925" t="b">
        <v>1</v>
      </c>
      <c r="R2925" t="s">
        <v>8305</v>
      </c>
      <c r="S2925" s="4">
        <f t="shared" si="225"/>
        <v>100</v>
      </c>
      <c r="U2925" t="str">
        <f t="shared" si="228"/>
        <v>theater</v>
      </c>
      <c r="V2925" t="str">
        <f t="shared" si="229"/>
        <v>musical</v>
      </c>
    </row>
    <row r="2926" spans="1:22" ht="60" x14ac:dyDescent="0.25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v>42133.165972222225</v>
      </c>
      <c r="K2926">
        <v>1428585710</v>
      </c>
      <c r="L2926">
        <f t="shared" si="226"/>
        <v>2015</v>
      </c>
      <c r="M2926" t="str">
        <f t="shared" si="227"/>
        <v>Apr</v>
      </c>
      <c r="N2926" s="13">
        <v>42103.556828703702</v>
      </c>
      <c r="O2926" t="b">
        <v>0</v>
      </c>
      <c r="P2926">
        <v>147</v>
      </c>
      <c r="Q2926" t="b">
        <v>1</v>
      </c>
      <c r="R2926" t="s">
        <v>8305</v>
      </c>
      <c r="S2926" s="4">
        <f t="shared" si="225"/>
        <v>103.2</v>
      </c>
      <c r="U2926" t="str">
        <f t="shared" si="228"/>
        <v>theater</v>
      </c>
      <c r="V2926" t="str">
        <f t="shared" si="229"/>
        <v>musical</v>
      </c>
    </row>
    <row r="2927" spans="1:22" ht="45" x14ac:dyDescent="0.25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v>41893.584120370368</v>
      </c>
      <c r="K2927">
        <v>1407852068</v>
      </c>
      <c r="L2927">
        <f t="shared" si="226"/>
        <v>2014</v>
      </c>
      <c r="M2927" t="str">
        <f t="shared" si="227"/>
        <v>Aug</v>
      </c>
      <c r="N2927" s="13">
        <v>41863.584120370368</v>
      </c>
      <c r="O2927" t="b">
        <v>0</v>
      </c>
      <c r="P2927">
        <v>199</v>
      </c>
      <c r="Q2927" t="b">
        <v>1</v>
      </c>
      <c r="R2927" t="s">
        <v>8305</v>
      </c>
      <c r="S2927" s="4">
        <f t="shared" si="225"/>
        <v>102.44597777777778</v>
      </c>
      <c r="U2927" t="str">
        <f t="shared" si="228"/>
        <v>theater</v>
      </c>
      <c r="V2927" t="str">
        <f t="shared" si="229"/>
        <v>musical</v>
      </c>
    </row>
    <row r="2928" spans="1:22" ht="60" x14ac:dyDescent="0.25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v>42058.765960648147</v>
      </c>
      <c r="K2928">
        <v>1423506179</v>
      </c>
      <c r="L2928">
        <f t="shared" si="226"/>
        <v>2015</v>
      </c>
      <c r="M2928" t="str">
        <f t="shared" si="227"/>
        <v>Feb</v>
      </c>
      <c r="N2928" s="13">
        <v>42044.765960648147</v>
      </c>
      <c r="O2928" t="b">
        <v>0</v>
      </c>
      <c r="P2928">
        <v>50</v>
      </c>
      <c r="Q2928" t="b">
        <v>1</v>
      </c>
      <c r="R2928" t="s">
        <v>8305</v>
      </c>
      <c r="S2928" s="4">
        <f t="shared" si="225"/>
        <v>125</v>
      </c>
      <c r="U2928" t="str">
        <f t="shared" si="228"/>
        <v>theater</v>
      </c>
      <c r="V2928" t="str">
        <f t="shared" si="229"/>
        <v>musical</v>
      </c>
    </row>
    <row r="2929" spans="1:22" ht="60" x14ac:dyDescent="0.25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v>41835.208333333336</v>
      </c>
      <c r="K2929">
        <v>1402934629</v>
      </c>
      <c r="L2929">
        <f t="shared" si="226"/>
        <v>2014</v>
      </c>
      <c r="M2929" t="str">
        <f t="shared" si="227"/>
        <v>Jun</v>
      </c>
      <c r="N2929" s="13">
        <v>41806.669317129628</v>
      </c>
      <c r="O2929" t="b">
        <v>0</v>
      </c>
      <c r="P2929">
        <v>21</v>
      </c>
      <c r="Q2929" t="b">
        <v>1</v>
      </c>
      <c r="R2929" t="s">
        <v>8305</v>
      </c>
      <c r="S2929" s="4">
        <f t="shared" si="225"/>
        <v>130.83333333333334</v>
      </c>
      <c r="U2929" t="str">
        <f t="shared" si="228"/>
        <v>theater</v>
      </c>
      <c r="V2929" t="str">
        <f t="shared" si="229"/>
        <v>musical</v>
      </c>
    </row>
    <row r="2930" spans="1:22" ht="30" x14ac:dyDescent="0.25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v>42433.998217592598</v>
      </c>
      <c r="K2930">
        <v>1454543846</v>
      </c>
      <c r="L2930">
        <f t="shared" si="226"/>
        <v>2016</v>
      </c>
      <c r="M2930" t="str">
        <f t="shared" si="227"/>
        <v>Feb</v>
      </c>
      <c r="N2930" s="13">
        <v>42403.998217592598</v>
      </c>
      <c r="O2930" t="b">
        <v>0</v>
      </c>
      <c r="P2930">
        <v>24</v>
      </c>
      <c r="Q2930" t="b">
        <v>1</v>
      </c>
      <c r="R2930" t="s">
        <v>8305</v>
      </c>
      <c r="S2930" s="4">
        <f t="shared" si="225"/>
        <v>100</v>
      </c>
      <c r="U2930" t="str">
        <f t="shared" si="228"/>
        <v>theater</v>
      </c>
      <c r="V2930" t="str">
        <f t="shared" si="229"/>
        <v>musical</v>
      </c>
    </row>
    <row r="2931" spans="1:22" ht="60" x14ac:dyDescent="0.25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v>41784.564328703702</v>
      </c>
      <c r="K2931">
        <v>1398432758</v>
      </c>
      <c r="L2931">
        <f t="shared" si="226"/>
        <v>2014</v>
      </c>
      <c r="M2931" t="str">
        <f t="shared" si="227"/>
        <v>Apr</v>
      </c>
      <c r="N2931" s="13">
        <v>41754.564328703702</v>
      </c>
      <c r="O2931" t="b">
        <v>0</v>
      </c>
      <c r="P2931">
        <v>32</v>
      </c>
      <c r="Q2931" t="b">
        <v>1</v>
      </c>
      <c r="R2931" t="s">
        <v>8305</v>
      </c>
      <c r="S2931" s="4">
        <f t="shared" si="225"/>
        <v>102.06937499999999</v>
      </c>
      <c r="U2931" t="str">
        <f t="shared" si="228"/>
        <v>theater</v>
      </c>
      <c r="V2931" t="str">
        <f t="shared" si="229"/>
        <v>musical</v>
      </c>
    </row>
    <row r="2932" spans="1:22" ht="60" x14ac:dyDescent="0.25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v>42131.584074074075</v>
      </c>
      <c r="K2932">
        <v>1428415264</v>
      </c>
      <c r="L2932">
        <f t="shared" si="226"/>
        <v>2015</v>
      </c>
      <c r="M2932" t="str">
        <f t="shared" si="227"/>
        <v>Apr</v>
      </c>
      <c r="N2932" s="13">
        <v>42101.584074074075</v>
      </c>
      <c r="O2932" t="b">
        <v>0</v>
      </c>
      <c r="P2932">
        <v>62</v>
      </c>
      <c r="Q2932" t="b">
        <v>1</v>
      </c>
      <c r="R2932" t="s">
        <v>8305</v>
      </c>
      <c r="S2932" s="4">
        <f t="shared" si="225"/>
        <v>100.92</v>
      </c>
      <c r="U2932" t="str">
        <f t="shared" si="228"/>
        <v>theater</v>
      </c>
      <c r="V2932" t="str">
        <f t="shared" si="229"/>
        <v>musical</v>
      </c>
    </row>
    <row r="2933" spans="1:22" ht="60" x14ac:dyDescent="0.25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v>41897.255555555559</v>
      </c>
      <c r="K2933">
        <v>1408604363</v>
      </c>
      <c r="L2933">
        <f t="shared" si="226"/>
        <v>2014</v>
      </c>
      <c r="M2933" t="str">
        <f t="shared" si="227"/>
        <v>Aug</v>
      </c>
      <c r="N2933" s="13">
        <v>41872.291238425925</v>
      </c>
      <c r="O2933" t="b">
        <v>0</v>
      </c>
      <c r="P2933">
        <v>9</v>
      </c>
      <c r="Q2933" t="b">
        <v>1</v>
      </c>
      <c r="R2933" t="s">
        <v>8305</v>
      </c>
      <c r="S2933" s="4">
        <f t="shared" si="225"/>
        <v>106</v>
      </c>
      <c r="U2933" t="str">
        <f t="shared" si="228"/>
        <v>theater</v>
      </c>
      <c r="V2933" t="str">
        <f t="shared" si="229"/>
        <v>musical</v>
      </c>
    </row>
    <row r="2934" spans="1:22" ht="60" x14ac:dyDescent="0.25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v>42056.458333333328</v>
      </c>
      <c r="K2934">
        <v>1421812637</v>
      </c>
      <c r="L2934">
        <f t="shared" si="226"/>
        <v>2015</v>
      </c>
      <c r="M2934" t="str">
        <f t="shared" si="227"/>
        <v>Jan</v>
      </c>
      <c r="N2934" s="13">
        <v>42025.164780092593</v>
      </c>
      <c r="O2934" t="b">
        <v>0</v>
      </c>
      <c r="P2934">
        <v>38</v>
      </c>
      <c r="Q2934" t="b">
        <v>1</v>
      </c>
      <c r="R2934" t="s">
        <v>8305</v>
      </c>
      <c r="S2934" s="4">
        <f t="shared" si="225"/>
        <v>105.09677419354838</v>
      </c>
      <c r="U2934" t="str">
        <f t="shared" si="228"/>
        <v>theater</v>
      </c>
      <c r="V2934" t="str">
        <f t="shared" si="229"/>
        <v>musical</v>
      </c>
    </row>
    <row r="2935" spans="1:22" ht="60" x14ac:dyDescent="0.25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v>42525.956631944442</v>
      </c>
      <c r="K2935">
        <v>1462489053</v>
      </c>
      <c r="L2935">
        <f t="shared" si="226"/>
        <v>2016</v>
      </c>
      <c r="M2935" t="str">
        <f t="shared" si="227"/>
        <v>May</v>
      </c>
      <c r="N2935" s="13">
        <v>42495.956631944442</v>
      </c>
      <c r="O2935" t="b">
        <v>0</v>
      </c>
      <c r="P2935">
        <v>54</v>
      </c>
      <c r="Q2935" t="b">
        <v>1</v>
      </c>
      <c r="R2935" t="s">
        <v>8305</v>
      </c>
      <c r="S2935" s="4">
        <f t="shared" si="225"/>
        <v>102.76</v>
      </c>
      <c r="U2935" t="str">
        <f t="shared" si="228"/>
        <v>theater</v>
      </c>
      <c r="V2935" t="str">
        <f t="shared" si="229"/>
        <v>musical</v>
      </c>
    </row>
    <row r="2936" spans="1:22" ht="45" x14ac:dyDescent="0.25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v>41805.636157407411</v>
      </c>
      <c r="K2936">
        <v>1400253364</v>
      </c>
      <c r="L2936">
        <f t="shared" si="226"/>
        <v>2014</v>
      </c>
      <c r="M2936" t="str">
        <f t="shared" si="227"/>
        <v>May</v>
      </c>
      <c r="N2936" s="13">
        <v>41775.636157407411</v>
      </c>
      <c r="O2936" t="b">
        <v>0</v>
      </c>
      <c r="P2936">
        <v>37</v>
      </c>
      <c r="Q2936" t="b">
        <v>1</v>
      </c>
      <c r="R2936" t="s">
        <v>8305</v>
      </c>
      <c r="S2936" s="4">
        <f t="shared" si="225"/>
        <v>108</v>
      </c>
      <c r="U2936" t="str">
        <f t="shared" si="228"/>
        <v>theater</v>
      </c>
      <c r="V2936" t="str">
        <f t="shared" si="229"/>
        <v>musical</v>
      </c>
    </row>
    <row r="2937" spans="1:22" ht="45" x14ac:dyDescent="0.25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v>42611.708333333328</v>
      </c>
      <c r="K2937">
        <v>1467468008</v>
      </c>
      <c r="L2937">
        <f t="shared" si="226"/>
        <v>2016</v>
      </c>
      <c r="M2937" t="str">
        <f t="shared" si="227"/>
        <v>Jul</v>
      </c>
      <c r="N2937" s="13">
        <v>42553.583425925928</v>
      </c>
      <c r="O2937" t="b">
        <v>0</v>
      </c>
      <c r="P2937">
        <v>39</v>
      </c>
      <c r="Q2937" t="b">
        <v>1</v>
      </c>
      <c r="R2937" t="s">
        <v>8305</v>
      </c>
      <c r="S2937" s="4">
        <f t="shared" si="225"/>
        <v>100.88571428571429</v>
      </c>
      <c r="U2937" t="str">
        <f t="shared" si="228"/>
        <v>theater</v>
      </c>
      <c r="V2937" t="str">
        <f t="shared" si="229"/>
        <v>musical</v>
      </c>
    </row>
    <row r="2938" spans="1:22" ht="60" x14ac:dyDescent="0.25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v>41925.207638888889</v>
      </c>
      <c r="K2938">
        <v>1412091423</v>
      </c>
      <c r="L2938">
        <f t="shared" si="226"/>
        <v>2014</v>
      </c>
      <c r="M2938" t="str">
        <f t="shared" si="227"/>
        <v>Sep</v>
      </c>
      <c r="N2938" s="13">
        <v>41912.650729166664</v>
      </c>
      <c r="O2938" t="b">
        <v>0</v>
      </c>
      <c r="P2938">
        <v>34</v>
      </c>
      <c r="Q2938" t="b">
        <v>1</v>
      </c>
      <c r="R2938" t="s">
        <v>8305</v>
      </c>
      <c r="S2938" s="4">
        <f t="shared" si="225"/>
        <v>128</v>
      </c>
      <c r="U2938" t="str">
        <f t="shared" si="228"/>
        <v>theater</v>
      </c>
      <c r="V2938" t="str">
        <f t="shared" si="229"/>
        <v>musical</v>
      </c>
    </row>
    <row r="2939" spans="1:22" ht="30" x14ac:dyDescent="0.25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v>41833.457326388889</v>
      </c>
      <c r="K2939">
        <v>1402657113</v>
      </c>
      <c r="L2939">
        <f t="shared" si="226"/>
        <v>2014</v>
      </c>
      <c r="M2939" t="str">
        <f t="shared" si="227"/>
        <v>Jun</v>
      </c>
      <c r="N2939" s="13">
        <v>41803.457326388889</v>
      </c>
      <c r="O2939" t="b">
        <v>0</v>
      </c>
      <c r="P2939">
        <v>55</v>
      </c>
      <c r="Q2939" t="b">
        <v>1</v>
      </c>
      <c r="R2939" t="s">
        <v>8305</v>
      </c>
      <c r="S2939" s="4">
        <f t="shared" si="225"/>
        <v>133.33333333333334</v>
      </c>
      <c r="U2939" t="str">
        <f t="shared" si="228"/>
        <v>theater</v>
      </c>
      <c r="V2939" t="str">
        <f t="shared" si="229"/>
        <v>musical</v>
      </c>
    </row>
    <row r="2940" spans="1:22" ht="60" x14ac:dyDescent="0.25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v>42034.703865740739</v>
      </c>
      <c r="K2940">
        <v>1420044814</v>
      </c>
      <c r="L2940">
        <f t="shared" si="226"/>
        <v>2014</v>
      </c>
      <c r="M2940" t="str">
        <f t="shared" si="227"/>
        <v>Dec</v>
      </c>
      <c r="N2940" s="13">
        <v>42004.703865740739</v>
      </c>
      <c r="O2940" t="b">
        <v>0</v>
      </c>
      <c r="P2940">
        <v>32</v>
      </c>
      <c r="Q2940" t="b">
        <v>1</v>
      </c>
      <c r="R2940" t="s">
        <v>8305</v>
      </c>
      <c r="S2940" s="4">
        <f t="shared" si="225"/>
        <v>101.375</v>
      </c>
      <c r="U2940" t="str">
        <f t="shared" si="228"/>
        <v>theater</v>
      </c>
      <c r="V2940" t="str">
        <f t="shared" si="229"/>
        <v>musical</v>
      </c>
    </row>
    <row r="2941" spans="1:22" ht="60" x14ac:dyDescent="0.25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v>41879.041666666664</v>
      </c>
      <c r="K2941">
        <v>1406316312</v>
      </c>
      <c r="L2941">
        <f t="shared" si="226"/>
        <v>2014</v>
      </c>
      <c r="M2941" t="str">
        <f t="shared" si="227"/>
        <v>Jul</v>
      </c>
      <c r="N2941" s="13">
        <v>41845.809166666666</v>
      </c>
      <c r="O2941" t="b">
        <v>0</v>
      </c>
      <c r="P2941">
        <v>25</v>
      </c>
      <c r="Q2941" t="b">
        <v>1</v>
      </c>
      <c r="R2941" t="s">
        <v>8305</v>
      </c>
      <c r="S2941" s="4">
        <f t="shared" si="225"/>
        <v>102.875</v>
      </c>
      <c r="U2941" t="str">
        <f t="shared" si="228"/>
        <v>theater</v>
      </c>
      <c r="V2941" t="str">
        <f t="shared" si="229"/>
        <v>musical</v>
      </c>
    </row>
    <row r="2942" spans="1:22" ht="45" x14ac:dyDescent="0.25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v>42022.773356481484</v>
      </c>
      <c r="K2942">
        <v>1418150018</v>
      </c>
      <c r="L2942">
        <f t="shared" si="226"/>
        <v>2014</v>
      </c>
      <c r="M2942" t="str">
        <f t="shared" si="227"/>
        <v>Dec</v>
      </c>
      <c r="N2942" s="13">
        <v>41982.773356481484</v>
      </c>
      <c r="O2942" t="b">
        <v>0</v>
      </c>
      <c r="P2942">
        <v>33</v>
      </c>
      <c r="Q2942" t="b">
        <v>1</v>
      </c>
      <c r="R2942" t="s">
        <v>8305</v>
      </c>
      <c r="S2942" s="4">
        <f t="shared" si="225"/>
        <v>107.24</v>
      </c>
      <c r="U2942" t="str">
        <f t="shared" si="228"/>
        <v>theater</v>
      </c>
      <c r="V2942" t="str">
        <f t="shared" si="229"/>
        <v>musical</v>
      </c>
    </row>
    <row r="2943" spans="1:22" ht="60" x14ac:dyDescent="0.25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v>42064.960127314815</v>
      </c>
      <c r="K2943">
        <v>1422658955</v>
      </c>
      <c r="L2943">
        <f t="shared" si="226"/>
        <v>2015</v>
      </c>
      <c r="M2943" t="str">
        <f t="shared" si="227"/>
        <v>Jan</v>
      </c>
      <c r="N2943" s="13">
        <v>42034.960127314815</v>
      </c>
      <c r="O2943" t="b">
        <v>0</v>
      </c>
      <c r="P2943">
        <v>1</v>
      </c>
      <c r="Q2943" t="b">
        <v>0</v>
      </c>
      <c r="R2943" t="s">
        <v>8303</v>
      </c>
      <c r="S2943" s="4">
        <f t="shared" si="225"/>
        <v>4.0000000000000001E-3</v>
      </c>
      <c r="U2943" t="str">
        <f t="shared" si="228"/>
        <v>theater</v>
      </c>
      <c r="V2943" t="str">
        <f t="shared" si="229"/>
        <v>spaces</v>
      </c>
    </row>
    <row r="2944" spans="1:22" ht="60" x14ac:dyDescent="0.25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v>42354.845833333333</v>
      </c>
      <c r="K2944">
        <v>1448565459</v>
      </c>
      <c r="L2944">
        <f t="shared" si="226"/>
        <v>2015</v>
      </c>
      <c r="M2944" t="str">
        <f t="shared" si="227"/>
        <v>Nov</v>
      </c>
      <c r="N2944" s="13">
        <v>42334.803923611107</v>
      </c>
      <c r="O2944" t="b">
        <v>0</v>
      </c>
      <c r="P2944">
        <v>202</v>
      </c>
      <c r="Q2944" t="b">
        <v>0</v>
      </c>
      <c r="R2944" t="s">
        <v>8303</v>
      </c>
      <c r="S2944" s="4">
        <f t="shared" si="225"/>
        <v>20.425000000000001</v>
      </c>
      <c r="U2944" t="str">
        <f t="shared" si="228"/>
        <v>theater</v>
      </c>
      <c r="V2944" t="str">
        <f t="shared" si="229"/>
        <v>spaces</v>
      </c>
    </row>
    <row r="2945" spans="1:22" ht="60" x14ac:dyDescent="0.25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v>42107.129398148143</v>
      </c>
      <c r="K2945">
        <v>1426302380</v>
      </c>
      <c r="L2945">
        <f t="shared" si="226"/>
        <v>2015</v>
      </c>
      <c r="M2945" t="str">
        <f t="shared" si="227"/>
        <v>Mar</v>
      </c>
      <c r="N2945" s="13">
        <v>42077.129398148143</v>
      </c>
      <c r="O2945" t="b">
        <v>0</v>
      </c>
      <c r="P2945">
        <v>0</v>
      </c>
      <c r="Q2945" t="b">
        <v>0</v>
      </c>
      <c r="R2945" t="s">
        <v>8303</v>
      </c>
      <c r="S2945" s="4">
        <f t="shared" si="225"/>
        <v>0</v>
      </c>
      <c r="U2945" t="str">
        <f t="shared" si="228"/>
        <v>theater</v>
      </c>
      <c r="V2945" t="str">
        <f t="shared" si="229"/>
        <v>spaces</v>
      </c>
    </row>
    <row r="2946" spans="1:22" ht="45" x14ac:dyDescent="0.25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v>42162.9143287037</v>
      </c>
      <c r="K2946">
        <v>1431122198</v>
      </c>
      <c r="L2946">
        <f t="shared" si="226"/>
        <v>2015</v>
      </c>
      <c r="M2946" t="str">
        <f t="shared" si="227"/>
        <v>May</v>
      </c>
      <c r="N2946" s="13">
        <v>42132.9143287037</v>
      </c>
      <c r="O2946" t="b">
        <v>0</v>
      </c>
      <c r="P2946">
        <v>1</v>
      </c>
      <c r="Q2946" t="b">
        <v>0</v>
      </c>
      <c r="R2946" t="s">
        <v>8303</v>
      </c>
      <c r="S2946" s="4">
        <f t="shared" ref="S2946:S3009" si="230">E2946*100/D2946</f>
        <v>1</v>
      </c>
      <c r="U2946" t="str">
        <f t="shared" si="228"/>
        <v>theater</v>
      </c>
      <c r="V2946" t="str">
        <f t="shared" si="229"/>
        <v>spaces</v>
      </c>
    </row>
    <row r="2947" spans="1:22" ht="60" x14ac:dyDescent="0.25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v>42148.139583333337</v>
      </c>
      <c r="K2947">
        <v>1429845660</v>
      </c>
      <c r="L2947">
        <f t="shared" ref="L2947:L3010" si="231">YEAR(N2947)</f>
        <v>2015</v>
      </c>
      <c r="M2947" t="str">
        <f t="shared" ref="M2947:M3010" si="232">TEXT(N2947, "MMM")</f>
        <v>Apr</v>
      </c>
      <c r="N2947" s="13">
        <v>42118.139583333337</v>
      </c>
      <c r="O2947" t="b">
        <v>0</v>
      </c>
      <c r="P2947">
        <v>0</v>
      </c>
      <c r="Q2947" t="b">
        <v>0</v>
      </c>
      <c r="R2947" t="s">
        <v>8303</v>
      </c>
      <c r="S2947" s="4">
        <f t="shared" si="230"/>
        <v>0</v>
      </c>
      <c r="U2947" t="str">
        <f t="shared" ref="U2947:U3010" si="233">LEFT(R2947, SEARCH("/",R2947,1)-1)</f>
        <v>theater</v>
      </c>
      <c r="V2947" t="str">
        <f t="shared" ref="V2947:V3010" si="234">RIGHT(R2947,LEN(R2947)-SEARCH("/",R2947,SEARCH("/",R2947,1)))</f>
        <v>spaces</v>
      </c>
    </row>
    <row r="2948" spans="1:22" ht="60" x14ac:dyDescent="0.25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v>42597.531157407408</v>
      </c>
      <c r="K2948">
        <v>1468673092</v>
      </c>
      <c r="L2948">
        <f t="shared" si="231"/>
        <v>2016</v>
      </c>
      <c r="M2948" t="str">
        <f t="shared" si="232"/>
        <v>Jul</v>
      </c>
      <c r="N2948" s="13">
        <v>42567.531157407408</v>
      </c>
      <c r="O2948" t="b">
        <v>0</v>
      </c>
      <c r="P2948">
        <v>2</v>
      </c>
      <c r="Q2948" t="b">
        <v>0</v>
      </c>
      <c r="R2948" t="s">
        <v>8303</v>
      </c>
      <c r="S2948" s="4">
        <f t="shared" si="230"/>
        <v>0.1</v>
      </c>
      <c r="U2948" t="str">
        <f t="shared" si="233"/>
        <v>theater</v>
      </c>
      <c r="V2948" t="str">
        <f t="shared" si="234"/>
        <v>spaces</v>
      </c>
    </row>
    <row r="2949" spans="1:22" ht="60" x14ac:dyDescent="0.25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v>42698.715972222228</v>
      </c>
      <c r="K2949">
        <v>1475760567</v>
      </c>
      <c r="L2949">
        <f t="shared" si="231"/>
        <v>2016</v>
      </c>
      <c r="M2949" t="str">
        <f t="shared" si="232"/>
        <v>Oct</v>
      </c>
      <c r="N2949" s="13">
        <v>42649.562118055561</v>
      </c>
      <c r="O2949" t="b">
        <v>0</v>
      </c>
      <c r="P2949">
        <v>13</v>
      </c>
      <c r="Q2949" t="b">
        <v>0</v>
      </c>
      <c r="R2949" t="s">
        <v>8303</v>
      </c>
      <c r="S2949" s="4">
        <f t="shared" si="230"/>
        <v>4.2880000000000003</v>
      </c>
      <c r="U2949" t="str">
        <f t="shared" si="233"/>
        <v>theater</v>
      </c>
      <c r="V2949" t="str">
        <f t="shared" si="234"/>
        <v>spaces</v>
      </c>
    </row>
    <row r="2950" spans="1:22" ht="60" x14ac:dyDescent="0.25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v>42157.649224537032</v>
      </c>
      <c r="K2950">
        <v>1428075293</v>
      </c>
      <c r="L2950">
        <f t="shared" si="231"/>
        <v>2015</v>
      </c>
      <c r="M2950" t="str">
        <f t="shared" si="232"/>
        <v>Apr</v>
      </c>
      <c r="N2950" s="13">
        <v>42097.649224537032</v>
      </c>
      <c r="O2950" t="b">
        <v>0</v>
      </c>
      <c r="P2950">
        <v>9</v>
      </c>
      <c r="Q2950" t="b">
        <v>0</v>
      </c>
      <c r="R2950" t="s">
        <v>8303</v>
      </c>
      <c r="S2950" s="4">
        <f t="shared" si="230"/>
        <v>4.7999999999999996E-3</v>
      </c>
      <c r="U2950" t="str">
        <f t="shared" si="233"/>
        <v>theater</v>
      </c>
      <c r="V2950" t="str">
        <f t="shared" si="234"/>
        <v>spaces</v>
      </c>
    </row>
    <row r="2951" spans="1:22" ht="60" x14ac:dyDescent="0.25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v>42327.864780092597</v>
      </c>
      <c r="K2951">
        <v>1445370317</v>
      </c>
      <c r="L2951">
        <f t="shared" si="231"/>
        <v>2015</v>
      </c>
      <c r="M2951" t="str">
        <f t="shared" si="232"/>
        <v>Oct</v>
      </c>
      <c r="N2951" s="13">
        <v>42297.823113425926</v>
      </c>
      <c r="O2951" t="b">
        <v>0</v>
      </c>
      <c r="P2951">
        <v>2</v>
      </c>
      <c r="Q2951" t="b">
        <v>0</v>
      </c>
      <c r="R2951" t="s">
        <v>8303</v>
      </c>
      <c r="S2951" s="4">
        <f t="shared" si="230"/>
        <v>2.5</v>
      </c>
      <c r="U2951" t="str">
        <f t="shared" si="233"/>
        <v>theater</v>
      </c>
      <c r="V2951" t="str">
        <f t="shared" si="234"/>
        <v>spaces</v>
      </c>
    </row>
    <row r="2952" spans="1:22" ht="60" x14ac:dyDescent="0.25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v>42392.36518518519</v>
      </c>
      <c r="K2952">
        <v>1450946752</v>
      </c>
      <c r="L2952">
        <f t="shared" si="231"/>
        <v>2015</v>
      </c>
      <c r="M2952" t="str">
        <f t="shared" si="232"/>
        <v>Dec</v>
      </c>
      <c r="N2952" s="13">
        <v>42362.36518518519</v>
      </c>
      <c r="O2952" t="b">
        <v>0</v>
      </c>
      <c r="P2952">
        <v>0</v>
      </c>
      <c r="Q2952" t="b">
        <v>0</v>
      </c>
      <c r="R2952" t="s">
        <v>8303</v>
      </c>
      <c r="S2952" s="4">
        <f t="shared" si="230"/>
        <v>0</v>
      </c>
      <c r="U2952" t="str">
        <f t="shared" si="233"/>
        <v>theater</v>
      </c>
      <c r="V2952" t="str">
        <f t="shared" si="234"/>
        <v>spaces</v>
      </c>
    </row>
    <row r="2953" spans="1:22" ht="60" x14ac:dyDescent="0.25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v>41917.802928240737</v>
      </c>
      <c r="K2953">
        <v>1408648573</v>
      </c>
      <c r="L2953">
        <f t="shared" si="231"/>
        <v>2014</v>
      </c>
      <c r="M2953" t="str">
        <f t="shared" si="232"/>
        <v>Aug</v>
      </c>
      <c r="N2953" s="13">
        <v>41872.802928240737</v>
      </c>
      <c r="O2953" t="b">
        <v>0</v>
      </c>
      <c r="P2953">
        <v>58</v>
      </c>
      <c r="Q2953" t="b">
        <v>0</v>
      </c>
      <c r="R2953" t="s">
        <v>8303</v>
      </c>
      <c r="S2953" s="4">
        <f t="shared" si="230"/>
        <v>2.1920000000000002</v>
      </c>
      <c r="U2953" t="str">
        <f t="shared" si="233"/>
        <v>theater</v>
      </c>
      <c r="V2953" t="str">
        <f t="shared" si="234"/>
        <v>spaces</v>
      </c>
    </row>
    <row r="2954" spans="1:22" ht="60" x14ac:dyDescent="0.25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v>42660.166666666672</v>
      </c>
      <c r="K2954">
        <v>1473957239</v>
      </c>
      <c r="L2954">
        <f t="shared" si="231"/>
        <v>2016</v>
      </c>
      <c r="M2954" t="str">
        <f t="shared" si="232"/>
        <v>Sep</v>
      </c>
      <c r="N2954" s="13">
        <v>42628.690266203703</v>
      </c>
      <c r="O2954" t="b">
        <v>0</v>
      </c>
      <c r="P2954">
        <v>8</v>
      </c>
      <c r="Q2954" t="b">
        <v>0</v>
      </c>
      <c r="R2954" t="s">
        <v>8303</v>
      </c>
      <c r="S2954" s="4">
        <f t="shared" si="230"/>
        <v>8.0250000000000004</v>
      </c>
      <c r="U2954" t="str">
        <f t="shared" si="233"/>
        <v>theater</v>
      </c>
      <c r="V2954" t="str">
        <f t="shared" si="234"/>
        <v>spaces</v>
      </c>
    </row>
    <row r="2955" spans="1:22" ht="45" x14ac:dyDescent="0.25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v>42285.791909722218</v>
      </c>
      <c r="K2955">
        <v>1441738821</v>
      </c>
      <c r="L2955">
        <f t="shared" si="231"/>
        <v>2015</v>
      </c>
      <c r="M2955" t="str">
        <f t="shared" si="232"/>
        <v>Sep</v>
      </c>
      <c r="N2955" s="13">
        <v>42255.791909722218</v>
      </c>
      <c r="O2955" t="b">
        <v>0</v>
      </c>
      <c r="P2955">
        <v>3</v>
      </c>
      <c r="Q2955" t="b">
        <v>0</v>
      </c>
      <c r="R2955" t="s">
        <v>8303</v>
      </c>
      <c r="S2955" s="4">
        <f t="shared" si="230"/>
        <v>0.15125</v>
      </c>
      <c r="U2955" t="str">
        <f t="shared" si="233"/>
        <v>theater</v>
      </c>
      <c r="V2955" t="str">
        <f t="shared" si="234"/>
        <v>spaces</v>
      </c>
    </row>
    <row r="2956" spans="1:22" ht="45" x14ac:dyDescent="0.25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v>42810.541701388895</v>
      </c>
      <c r="K2956">
        <v>1487944803</v>
      </c>
      <c r="L2956">
        <f t="shared" si="231"/>
        <v>2017</v>
      </c>
      <c r="M2956" t="str">
        <f t="shared" si="232"/>
        <v>Feb</v>
      </c>
      <c r="N2956" s="13">
        <v>42790.583368055552</v>
      </c>
      <c r="O2956" t="b">
        <v>0</v>
      </c>
      <c r="P2956">
        <v>0</v>
      </c>
      <c r="Q2956" t="b">
        <v>0</v>
      </c>
      <c r="R2956" t="s">
        <v>8303</v>
      </c>
      <c r="S2956" s="4">
        <f t="shared" si="230"/>
        <v>0</v>
      </c>
      <c r="U2956" t="str">
        <f t="shared" si="233"/>
        <v>theater</v>
      </c>
      <c r="V2956" t="str">
        <f t="shared" si="234"/>
        <v>spaces</v>
      </c>
    </row>
    <row r="2957" spans="1:22" ht="45" x14ac:dyDescent="0.25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v>42171.741307870368</v>
      </c>
      <c r="K2957">
        <v>1431884849</v>
      </c>
      <c r="L2957">
        <f t="shared" si="231"/>
        <v>2015</v>
      </c>
      <c r="M2957" t="str">
        <f t="shared" si="232"/>
        <v>May</v>
      </c>
      <c r="N2957" s="13">
        <v>42141.741307870368</v>
      </c>
      <c r="O2957" t="b">
        <v>0</v>
      </c>
      <c r="P2957">
        <v>11</v>
      </c>
      <c r="Q2957" t="b">
        <v>0</v>
      </c>
      <c r="R2957" t="s">
        <v>8303</v>
      </c>
      <c r="S2957" s="4">
        <f t="shared" si="230"/>
        <v>59.583333333333336</v>
      </c>
      <c r="U2957" t="str">
        <f t="shared" si="233"/>
        <v>theater</v>
      </c>
      <c r="V2957" t="str">
        <f t="shared" si="234"/>
        <v>spaces</v>
      </c>
    </row>
    <row r="2958" spans="1:22" ht="60" x14ac:dyDescent="0.25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v>42494.958912037036</v>
      </c>
      <c r="K2958">
        <v>1459810850</v>
      </c>
      <c r="L2958">
        <f t="shared" si="231"/>
        <v>2016</v>
      </c>
      <c r="M2958" t="str">
        <f t="shared" si="232"/>
        <v>Apr</v>
      </c>
      <c r="N2958" s="13">
        <v>42464.958912037036</v>
      </c>
      <c r="O2958" t="b">
        <v>0</v>
      </c>
      <c r="P2958">
        <v>20</v>
      </c>
      <c r="Q2958" t="b">
        <v>0</v>
      </c>
      <c r="R2958" t="s">
        <v>8303</v>
      </c>
      <c r="S2958" s="4">
        <f t="shared" si="230"/>
        <v>16.734177215189874</v>
      </c>
      <c r="U2958" t="str">
        <f t="shared" si="233"/>
        <v>theater</v>
      </c>
      <c r="V2958" t="str">
        <f t="shared" si="234"/>
        <v>spaces</v>
      </c>
    </row>
    <row r="2959" spans="1:22" ht="45" x14ac:dyDescent="0.25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v>42090.969583333332</v>
      </c>
      <c r="K2959">
        <v>1422317772</v>
      </c>
      <c r="L2959">
        <f t="shared" si="231"/>
        <v>2015</v>
      </c>
      <c r="M2959" t="str">
        <f t="shared" si="232"/>
        <v>Jan</v>
      </c>
      <c r="N2959" s="13">
        <v>42031.011249999996</v>
      </c>
      <c r="O2959" t="b">
        <v>0</v>
      </c>
      <c r="P2959">
        <v>3</v>
      </c>
      <c r="Q2959" t="b">
        <v>0</v>
      </c>
      <c r="R2959" t="s">
        <v>8303</v>
      </c>
      <c r="S2959" s="4">
        <f t="shared" si="230"/>
        <v>1.8666666666666667</v>
      </c>
      <c r="U2959" t="str">
        <f t="shared" si="233"/>
        <v>theater</v>
      </c>
      <c r="V2959" t="str">
        <f t="shared" si="234"/>
        <v>spaces</v>
      </c>
    </row>
    <row r="2960" spans="1:22" ht="45" x14ac:dyDescent="0.25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v>42498.73746527778</v>
      </c>
      <c r="K2960">
        <v>1457548917</v>
      </c>
      <c r="L2960">
        <f t="shared" si="231"/>
        <v>2016</v>
      </c>
      <c r="M2960" t="str">
        <f t="shared" si="232"/>
        <v>Mar</v>
      </c>
      <c r="N2960" s="13">
        <v>42438.779131944444</v>
      </c>
      <c r="O2960" t="b">
        <v>0</v>
      </c>
      <c r="P2960">
        <v>0</v>
      </c>
      <c r="Q2960" t="b">
        <v>0</v>
      </c>
      <c r="R2960" t="s">
        <v>8303</v>
      </c>
      <c r="S2960" s="4">
        <f t="shared" si="230"/>
        <v>0</v>
      </c>
      <c r="U2960" t="str">
        <f t="shared" si="233"/>
        <v>theater</v>
      </c>
      <c r="V2960" t="str">
        <f t="shared" si="234"/>
        <v>spaces</v>
      </c>
    </row>
    <row r="2961" spans="1:22" ht="60" x14ac:dyDescent="0.25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v>42528.008391203708</v>
      </c>
      <c r="K2961">
        <v>1462666325</v>
      </c>
      <c r="L2961">
        <f t="shared" si="231"/>
        <v>2016</v>
      </c>
      <c r="M2961" t="str">
        <f t="shared" si="232"/>
        <v>May</v>
      </c>
      <c r="N2961" s="13">
        <v>42498.008391203708</v>
      </c>
      <c r="O2961" t="b">
        <v>0</v>
      </c>
      <c r="P2961">
        <v>0</v>
      </c>
      <c r="Q2961" t="b">
        <v>0</v>
      </c>
      <c r="R2961" t="s">
        <v>8303</v>
      </c>
      <c r="S2961" s="4">
        <f t="shared" si="230"/>
        <v>0</v>
      </c>
      <c r="U2961" t="str">
        <f t="shared" si="233"/>
        <v>theater</v>
      </c>
      <c r="V2961" t="str">
        <f t="shared" si="234"/>
        <v>spaces</v>
      </c>
    </row>
    <row r="2962" spans="1:22" ht="45" x14ac:dyDescent="0.25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v>41893.757210648146</v>
      </c>
      <c r="K2962">
        <v>1407867023</v>
      </c>
      <c r="L2962">
        <f t="shared" si="231"/>
        <v>2014</v>
      </c>
      <c r="M2962" t="str">
        <f t="shared" si="232"/>
        <v>Aug</v>
      </c>
      <c r="N2962" s="13">
        <v>41863.757210648146</v>
      </c>
      <c r="O2962" t="b">
        <v>0</v>
      </c>
      <c r="P2962">
        <v>0</v>
      </c>
      <c r="Q2962" t="b">
        <v>0</v>
      </c>
      <c r="R2962" t="s">
        <v>8303</v>
      </c>
      <c r="S2962" s="4">
        <f t="shared" si="230"/>
        <v>0</v>
      </c>
      <c r="U2962" t="str">
        <f t="shared" si="233"/>
        <v>theater</v>
      </c>
      <c r="V2962" t="str">
        <f t="shared" si="234"/>
        <v>spaces</v>
      </c>
    </row>
    <row r="2963" spans="1:22" ht="60" x14ac:dyDescent="0.25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v>42089.166666666672</v>
      </c>
      <c r="K2963">
        <v>1424927159</v>
      </c>
      <c r="L2963">
        <f t="shared" si="231"/>
        <v>2015</v>
      </c>
      <c r="M2963" t="str">
        <f t="shared" si="232"/>
        <v>Feb</v>
      </c>
      <c r="N2963" s="13">
        <v>42061.212488425925</v>
      </c>
      <c r="O2963" t="b">
        <v>0</v>
      </c>
      <c r="P2963">
        <v>108</v>
      </c>
      <c r="Q2963" t="b">
        <v>1</v>
      </c>
      <c r="R2963" t="s">
        <v>8271</v>
      </c>
      <c r="S2963" s="4">
        <f t="shared" si="230"/>
        <v>109.62</v>
      </c>
      <c r="U2963" t="str">
        <f t="shared" si="233"/>
        <v>theater</v>
      </c>
      <c r="V2963" t="str">
        <f t="shared" si="234"/>
        <v>plays</v>
      </c>
    </row>
    <row r="2964" spans="1:22" ht="60" x14ac:dyDescent="0.25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v>42064.290972222225</v>
      </c>
      <c r="K2964">
        <v>1422769906</v>
      </c>
      <c r="L2964">
        <f t="shared" si="231"/>
        <v>2015</v>
      </c>
      <c r="M2964" t="str">
        <f t="shared" si="232"/>
        <v>Feb</v>
      </c>
      <c r="N2964" s="13">
        <v>42036.24428240741</v>
      </c>
      <c r="O2964" t="b">
        <v>0</v>
      </c>
      <c r="P2964">
        <v>20</v>
      </c>
      <c r="Q2964" t="b">
        <v>1</v>
      </c>
      <c r="R2964" t="s">
        <v>8271</v>
      </c>
      <c r="S2964" s="4">
        <f t="shared" si="230"/>
        <v>121.8</v>
      </c>
      <c r="U2964" t="str">
        <f t="shared" si="233"/>
        <v>theater</v>
      </c>
      <c r="V2964" t="str">
        <f t="shared" si="234"/>
        <v>plays</v>
      </c>
    </row>
    <row r="2965" spans="1:22" ht="60" x14ac:dyDescent="0.25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v>42187.470185185186</v>
      </c>
      <c r="K2965">
        <v>1433243824</v>
      </c>
      <c r="L2965">
        <f t="shared" si="231"/>
        <v>2015</v>
      </c>
      <c r="M2965" t="str">
        <f t="shared" si="232"/>
        <v>Jun</v>
      </c>
      <c r="N2965" s="13">
        <v>42157.470185185186</v>
      </c>
      <c r="O2965" t="b">
        <v>0</v>
      </c>
      <c r="P2965">
        <v>98</v>
      </c>
      <c r="Q2965" t="b">
        <v>1</v>
      </c>
      <c r="R2965" t="s">
        <v>8271</v>
      </c>
      <c r="S2965" s="4">
        <f t="shared" si="230"/>
        <v>106.85</v>
      </c>
      <c r="U2965" t="str">
        <f t="shared" si="233"/>
        <v>theater</v>
      </c>
      <c r="V2965" t="str">
        <f t="shared" si="234"/>
        <v>plays</v>
      </c>
    </row>
    <row r="2966" spans="1:22" ht="60" x14ac:dyDescent="0.25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v>41857.897222222222</v>
      </c>
      <c r="K2966">
        <v>1404769819</v>
      </c>
      <c r="L2966">
        <f t="shared" si="231"/>
        <v>2014</v>
      </c>
      <c r="M2966" t="str">
        <f t="shared" si="232"/>
        <v>Jul</v>
      </c>
      <c r="N2966" s="13">
        <v>41827.909942129627</v>
      </c>
      <c r="O2966" t="b">
        <v>0</v>
      </c>
      <c r="P2966">
        <v>196</v>
      </c>
      <c r="Q2966" t="b">
        <v>1</v>
      </c>
      <c r="R2966" t="s">
        <v>8271</v>
      </c>
      <c r="S2966" s="4">
        <f t="shared" si="230"/>
        <v>100.71379999999999</v>
      </c>
      <c r="U2966" t="str">
        <f t="shared" si="233"/>
        <v>theater</v>
      </c>
      <c r="V2966" t="str">
        <f t="shared" si="234"/>
        <v>plays</v>
      </c>
    </row>
    <row r="2967" spans="1:22" ht="60" x14ac:dyDescent="0.25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v>42192.729548611111</v>
      </c>
      <c r="K2967">
        <v>1433698233</v>
      </c>
      <c r="L2967">
        <f t="shared" si="231"/>
        <v>2015</v>
      </c>
      <c r="M2967" t="str">
        <f t="shared" si="232"/>
        <v>Jun</v>
      </c>
      <c r="N2967" s="13">
        <v>42162.729548611111</v>
      </c>
      <c r="O2967" t="b">
        <v>0</v>
      </c>
      <c r="P2967">
        <v>39</v>
      </c>
      <c r="Q2967" t="b">
        <v>1</v>
      </c>
      <c r="R2967" t="s">
        <v>8271</v>
      </c>
      <c r="S2967" s="4">
        <f t="shared" si="230"/>
        <v>109</v>
      </c>
      <c r="U2967" t="str">
        <f t="shared" si="233"/>
        <v>theater</v>
      </c>
      <c r="V2967" t="str">
        <f t="shared" si="234"/>
        <v>plays</v>
      </c>
    </row>
    <row r="2968" spans="1:22" ht="60" x14ac:dyDescent="0.25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v>42263.738564814819</v>
      </c>
      <c r="K2968">
        <v>1439833412</v>
      </c>
      <c r="L2968">
        <f t="shared" si="231"/>
        <v>2015</v>
      </c>
      <c r="M2968" t="str">
        <f t="shared" si="232"/>
        <v>Aug</v>
      </c>
      <c r="N2968" s="13">
        <v>42233.738564814819</v>
      </c>
      <c r="O2968" t="b">
        <v>0</v>
      </c>
      <c r="P2968">
        <v>128</v>
      </c>
      <c r="Q2968" t="b">
        <v>1</v>
      </c>
      <c r="R2968" t="s">
        <v>8271</v>
      </c>
      <c r="S2968" s="4">
        <f t="shared" si="230"/>
        <v>113.63</v>
      </c>
      <c r="U2968" t="str">
        <f t="shared" si="233"/>
        <v>theater</v>
      </c>
      <c r="V2968" t="str">
        <f t="shared" si="234"/>
        <v>plays</v>
      </c>
    </row>
    <row r="2969" spans="1:22" ht="45" x14ac:dyDescent="0.25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v>42072.156157407408</v>
      </c>
      <c r="K2969">
        <v>1423284292</v>
      </c>
      <c r="L2969">
        <f t="shared" si="231"/>
        <v>2015</v>
      </c>
      <c r="M2969" t="str">
        <f t="shared" si="232"/>
        <v>Feb</v>
      </c>
      <c r="N2969" s="13">
        <v>42042.197824074072</v>
      </c>
      <c r="O2969" t="b">
        <v>0</v>
      </c>
      <c r="P2969">
        <v>71</v>
      </c>
      <c r="Q2969" t="b">
        <v>1</v>
      </c>
      <c r="R2969" t="s">
        <v>8271</v>
      </c>
      <c r="S2969" s="4">
        <f t="shared" si="230"/>
        <v>113.92</v>
      </c>
      <c r="U2969" t="str">
        <f t="shared" si="233"/>
        <v>theater</v>
      </c>
      <c r="V2969" t="str">
        <f t="shared" si="234"/>
        <v>plays</v>
      </c>
    </row>
    <row r="2970" spans="1:22" ht="30" x14ac:dyDescent="0.25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v>42599.165972222225</v>
      </c>
      <c r="K2970">
        <v>1470227660</v>
      </c>
      <c r="L2970">
        <f t="shared" si="231"/>
        <v>2016</v>
      </c>
      <c r="M2970" t="str">
        <f t="shared" si="232"/>
        <v>Aug</v>
      </c>
      <c r="N2970" s="13">
        <v>42585.523842592593</v>
      </c>
      <c r="O2970" t="b">
        <v>0</v>
      </c>
      <c r="P2970">
        <v>47</v>
      </c>
      <c r="Q2970" t="b">
        <v>1</v>
      </c>
      <c r="R2970" t="s">
        <v>8271</v>
      </c>
      <c r="S2970" s="4">
        <f t="shared" si="230"/>
        <v>106</v>
      </c>
      <c r="U2970" t="str">
        <f t="shared" si="233"/>
        <v>theater</v>
      </c>
      <c r="V2970" t="str">
        <f t="shared" si="234"/>
        <v>plays</v>
      </c>
    </row>
    <row r="2971" spans="1:22" ht="60" x14ac:dyDescent="0.25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v>42127.952083333337</v>
      </c>
      <c r="K2971">
        <v>1428087153</v>
      </c>
      <c r="L2971">
        <f t="shared" si="231"/>
        <v>2015</v>
      </c>
      <c r="M2971" t="str">
        <f t="shared" si="232"/>
        <v>Apr</v>
      </c>
      <c r="N2971" s="13">
        <v>42097.786493055552</v>
      </c>
      <c r="O2971" t="b">
        <v>0</v>
      </c>
      <c r="P2971">
        <v>17</v>
      </c>
      <c r="Q2971" t="b">
        <v>1</v>
      </c>
      <c r="R2971" t="s">
        <v>8271</v>
      </c>
      <c r="S2971" s="4">
        <f t="shared" si="230"/>
        <v>162.5</v>
      </c>
      <c r="U2971" t="str">
        <f t="shared" si="233"/>
        <v>theater</v>
      </c>
      <c r="V2971" t="str">
        <f t="shared" si="234"/>
        <v>plays</v>
      </c>
    </row>
    <row r="2972" spans="1:22" ht="45" x14ac:dyDescent="0.25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v>41838.669571759259</v>
      </c>
      <c r="K2972">
        <v>1403107451</v>
      </c>
      <c r="L2972">
        <f t="shared" si="231"/>
        <v>2014</v>
      </c>
      <c r="M2972" t="str">
        <f t="shared" si="232"/>
        <v>Jun</v>
      </c>
      <c r="N2972" s="13">
        <v>41808.669571759259</v>
      </c>
      <c r="O2972" t="b">
        <v>0</v>
      </c>
      <c r="P2972">
        <v>91</v>
      </c>
      <c r="Q2972" t="b">
        <v>1</v>
      </c>
      <c r="R2972" t="s">
        <v>8271</v>
      </c>
      <c r="S2972" s="4">
        <f t="shared" si="230"/>
        <v>106</v>
      </c>
      <c r="U2972" t="str">
        <f t="shared" si="233"/>
        <v>theater</v>
      </c>
      <c r="V2972" t="str">
        <f t="shared" si="234"/>
        <v>plays</v>
      </c>
    </row>
    <row r="2973" spans="1:22" ht="60" x14ac:dyDescent="0.25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v>41882.658310185187</v>
      </c>
      <c r="K2973">
        <v>1406908078</v>
      </c>
      <c r="L2973">
        <f t="shared" si="231"/>
        <v>2014</v>
      </c>
      <c r="M2973" t="str">
        <f t="shared" si="232"/>
        <v>Aug</v>
      </c>
      <c r="N2973" s="13">
        <v>41852.658310185187</v>
      </c>
      <c r="O2973" t="b">
        <v>0</v>
      </c>
      <c r="P2973">
        <v>43</v>
      </c>
      <c r="Q2973" t="b">
        <v>1</v>
      </c>
      <c r="R2973" t="s">
        <v>8271</v>
      </c>
      <c r="S2973" s="4">
        <f t="shared" si="230"/>
        <v>100.15625</v>
      </c>
      <c r="U2973" t="str">
        <f t="shared" si="233"/>
        <v>theater</v>
      </c>
      <c r="V2973" t="str">
        <f t="shared" si="234"/>
        <v>plays</v>
      </c>
    </row>
    <row r="2974" spans="1:22" ht="30" x14ac:dyDescent="0.25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v>42709.041666666672</v>
      </c>
      <c r="K2974">
        <v>1479609520</v>
      </c>
      <c r="L2974">
        <f t="shared" si="231"/>
        <v>2016</v>
      </c>
      <c r="M2974" t="str">
        <f t="shared" si="232"/>
        <v>Nov</v>
      </c>
      <c r="N2974" s="13">
        <v>42694.110185185185</v>
      </c>
      <c r="O2974" t="b">
        <v>0</v>
      </c>
      <c r="P2974">
        <v>17</v>
      </c>
      <c r="Q2974" t="b">
        <v>1</v>
      </c>
      <c r="R2974" t="s">
        <v>8271</v>
      </c>
      <c r="S2974" s="4">
        <f t="shared" si="230"/>
        <v>105.35</v>
      </c>
      <c r="U2974" t="str">
        <f t="shared" si="233"/>
        <v>theater</v>
      </c>
      <c r="V2974" t="str">
        <f t="shared" si="234"/>
        <v>plays</v>
      </c>
    </row>
    <row r="2975" spans="1:22" ht="60" x14ac:dyDescent="0.25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v>42370.166666666672</v>
      </c>
      <c r="K2975">
        <v>1449171508</v>
      </c>
      <c r="L2975">
        <f t="shared" si="231"/>
        <v>2015</v>
      </c>
      <c r="M2975" t="str">
        <f t="shared" si="232"/>
        <v>Dec</v>
      </c>
      <c r="N2975" s="13">
        <v>42341.818379629629</v>
      </c>
      <c r="O2975" t="b">
        <v>0</v>
      </c>
      <c r="P2975">
        <v>33</v>
      </c>
      <c r="Q2975" t="b">
        <v>1</v>
      </c>
      <c r="R2975" t="s">
        <v>8271</v>
      </c>
      <c r="S2975" s="4">
        <f t="shared" si="230"/>
        <v>174.8</v>
      </c>
      <c r="U2975" t="str">
        <f t="shared" si="233"/>
        <v>theater</v>
      </c>
      <c r="V2975" t="str">
        <f t="shared" si="234"/>
        <v>plays</v>
      </c>
    </row>
    <row r="2976" spans="1:22" ht="60" x14ac:dyDescent="0.25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v>41908.065972222219</v>
      </c>
      <c r="K2976">
        <v>1409275671</v>
      </c>
      <c r="L2976">
        <f t="shared" si="231"/>
        <v>2014</v>
      </c>
      <c r="M2976" t="str">
        <f t="shared" si="232"/>
        <v>Aug</v>
      </c>
      <c r="N2976" s="13">
        <v>41880.061006944445</v>
      </c>
      <c r="O2976" t="b">
        <v>0</v>
      </c>
      <c r="P2976">
        <v>87</v>
      </c>
      <c r="Q2976" t="b">
        <v>1</v>
      </c>
      <c r="R2976" t="s">
        <v>8271</v>
      </c>
      <c r="S2976" s="4">
        <f t="shared" si="230"/>
        <v>102</v>
      </c>
      <c r="U2976" t="str">
        <f t="shared" si="233"/>
        <v>theater</v>
      </c>
      <c r="V2976" t="str">
        <f t="shared" si="234"/>
        <v>plays</v>
      </c>
    </row>
    <row r="2977" spans="1:22" ht="60" x14ac:dyDescent="0.25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v>41970.125</v>
      </c>
      <c r="K2977">
        <v>1414599886</v>
      </c>
      <c r="L2977">
        <f t="shared" si="231"/>
        <v>2014</v>
      </c>
      <c r="M2977" t="str">
        <f t="shared" si="232"/>
        <v>Oct</v>
      </c>
      <c r="N2977" s="13">
        <v>41941.683865740742</v>
      </c>
      <c r="O2977" t="b">
        <v>0</v>
      </c>
      <c r="P2977">
        <v>113</v>
      </c>
      <c r="Q2977" t="b">
        <v>1</v>
      </c>
      <c r="R2977" t="s">
        <v>8271</v>
      </c>
      <c r="S2977" s="4">
        <f t="shared" si="230"/>
        <v>100.125</v>
      </c>
      <c r="U2977" t="str">
        <f t="shared" si="233"/>
        <v>theater</v>
      </c>
      <c r="V2977" t="str">
        <f t="shared" si="234"/>
        <v>plays</v>
      </c>
    </row>
    <row r="2978" spans="1:22" ht="45" x14ac:dyDescent="0.25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v>42442.5</v>
      </c>
      <c r="K2978">
        <v>1456421530</v>
      </c>
      <c r="L2978">
        <f t="shared" si="231"/>
        <v>2016</v>
      </c>
      <c r="M2978" t="str">
        <f t="shared" si="232"/>
        <v>Feb</v>
      </c>
      <c r="N2978" s="13">
        <v>42425.730671296296</v>
      </c>
      <c r="O2978" t="b">
        <v>0</v>
      </c>
      <c r="P2978">
        <v>14</v>
      </c>
      <c r="Q2978" t="b">
        <v>1</v>
      </c>
      <c r="R2978" t="s">
        <v>8271</v>
      </c>
      <c r="S2978" s="4">
        <f t="shared" si="230"/>
        <v>171.42857142857142</v>
      </c>
      <c r="U2978" t="str">
        <f t="shared" si="233"/>
        <v>theater</v>
      </c>
      <c r="V2978" t="str">
        <f t="shared" si="234"/>
        <v>plays</v>
      </c>
    </row>
    <row r="2979" spans="1:22" ht="60" x14ac:dyDescent="0.25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v>42086.093055555553</v>
      </c>
      <c r="K2979">
        <v>1421960934</v>
      </c>
      <c r="L2979">
        <f t="shared" si="231"/>
        <v>2015</v>
      </c>
      <c r="M2979" t="str">
        <f t="shared" si="232"/>
        <v>Jan</v>
      </c>
      <c r="N2979" s="13">
        <v>42026.88118055556</v>
      </c>
      <c r="O2979" t="b">
        <v>0</v>
      </c>
      <c r="P2979">
        <v>30</v>
      </c>
      <c r="Q2979" t="b">
        <v>1</v>
      </c>
      <c r="R2979" t="s">
        <v>8271</v>
      </c>
      <c r="S2979" s="4">
        <f t="shared" si="230"/>
        <v>113.56666666666666</v>
      </c>
      <c r="U2979" t="str">
        <f t="shared" si="233"/>
        <v>theater</v>
      </c>
      <c r="V2979" t="str">
        <f t="shared" si="234"/>
        <v>plays</v>
      </c>
    </row>
    <row r="2980" spans="1:22" ht="60" x14ac:dyDescent="0.25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v>41932.249305555553</v>
      </c>
      <c r="K2980">
        <v>1412954547</v>
      </c>
      <c r="L2980">
        <f t="shared" si="231"/>
        <v>2014</v>
      </c>
      <c r="M2980" t="str">
        <f t="shared" si="232"/>
        <v>Oct</v>
      </c>
      <c r="N2980" s="13">
        <v>41922.640590277777</v>
      </c>
      <c r="O2980" t="b">
        <v>0</v>
      </c>
      <c r="P2980">
        <v>16</v>
      </c>
      <c r="Q2980" t="b">
        <v>1</v>
      </c>
      <c r="R2980" t="s">
        <v>8271</v>
      </c>
      <c r="S2980" s="4">
        <f t="shared" si="230"/>
        <v>129.46666666666667</v>
      </c>
      <c r="U2980" t="str">
        <f t="shared" si="233"/>
        <v>theater</v>
      </c>
      <c r="V2980" t="str">
        <f t="shared" si="234"/>
        <v>plays</v>
      </c>
    </row>
    <row r="2981" spans="1:22" ht="60" x14ac:dyDescent="0.25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v>42010.25</v>
      </c>
      <c r="K2981">
        <v>1419104823</v>
      </c>
      <c r="L2981">
        <f t="shared" si="231"/>
        <v>2014</v>
      </c>
      <c r="M2981" t="str">
        <f t="shared" si="232"/>
        <v>Dec</v>
      </c>
      <c r="N2981" s="13">
        <v>41993.824340277773</v>
      </c>
      <c r="O2981" t="b">
        <v>0</v>
      </c>
      <c r="P2981">
        <v>46</v>
      </c>
      <c r="Q2981" t="b">
        <v>1</v>
      </c>
      <c r="R2981" t="s">
        <v>8271</v>
      </c>
      <c r="S2981" s="4">
        <f t="shared" si="230"/>
        <v>101.4</v>
      </c>
      <c r="U2981" t="str">
        <f t="shared" si="233"/>
        <v>theater</v>
      </c>
      <c r="V2981" t="str">
        <f t="shared" si="234"/>
        <v>plays</v>
      </c>
    </row>
    <row r="2982" spans="1:22" ht="45" x14ac:dyDescent="0.25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v>42240.083333333328</v>
      </c>
      <c r="K2982">
        <v>1438639130</v>
      </c>
      <c r="L2982">
        <f t="shared" si="231"/>
        <v>2015</v>
      </c>
      <c r="M2982" t="str">
        <f t="shared" si="232"/>
        <v>Aug</v>
      </c>
      <c r="N2982" s="13">
        <v>42219.915856481486</v>
      </c>
      <c r="O2982" t="b">
        <v>0</v>
      </c>
      <c r="P2982">
        <v>24</v>
      </c>
      <c r="Q2982" t="b">
        <v>1</v>
      </c>
      <c r="R2982" t="s">
        <v>8271</v>
      </c>
      <c r="S2982" s="4">
        <f t="shared" si="230"/>
        <v>109.16666666666667</v>
      </c>
      <c r="U2982" t="str">
        <f t="shared" si="233"/>
        <v>theater</v>
      </c>
      <c r="V2982" t="str">
        <f t="shared" si="234"/>
        <v>plays</v>
      </c>
    </row>
    <row r="2983" spans="1:22" ht="60" x14ac:dyDescent="0.25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v>42270.559675925921</v>
      </c>
      <c r="K2983">
        <v>1439126756</v>
      </c>
      <c r="L2983">
        <f t="shared" si="231"/>
        <v>2015</v>
      </c>
      <c r="M2983" t="str">
        <f t="shared" si="232"/>
        <v>Aug</v>
      </c>
      <c r="N2983" s="13">
        <v>42225.559675925921</v>
      </c>
      <c r="O2983" t="b">
        <v>1</v>
      </c>
      <c r="P2983">
        <v>97</v>
      </c>
      <c r="Q2983" t="b">
        <v>1</v>
      </c>
      <c r="R2983" t="s">
        <v>8303</v>
      </c>
      <c r="S2983" s="4">
        <f t="shared" si="230"/>
        <v>128.92500000000001</v>
      </c>
      <c r="U2983" t="str">
        <f t="shared" si="233"/>
        <v>theater</v>
      </c>
      <c r="V2983" t="str">
        <f t="shared" si="234"/>
        <v>spaces</v>
      </c>
    </row>
    <row r="2984" spans="1:22" ht="45" x14ac:dyDescent="0.25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v>42411.686840277776</v>
      </c>
      <c r="K2984">
        <v>1452616143</v>
      </c>
      <c r="L2984">
        <f t="shared" si="231"/>
        <v>2016</v>
      </c>
      <c r="M2984" t="str">
        <f t="shared" si="232"/>
        <v>Jan</v>
      </c>
      <c r="N2984" s="13">
        <v>42381.686840277776</v>
      </c>
      <c r="O2984" t="b">
        <v>1</v>
      </c>
      <c r="P2984">
        <v>59</v>
      </c>
      <c r="Q2984" t="b">
        <v>1</v>
      </c>
      <c r="R2984" t="s">
        <v>8303</v>
      </c>
      <c r="S2984" s="4">
        <f t="shared" si="230"/>
        <v>102.06</v>
      </c>
      <c r="U2984" t="str">
        <f t="shared" si="233"/>
        <v>theater</v>
      </c>
      <c r="V2984" t="str">
        <f t="shared" si="234"/>
        <v>spaces</v>
      </c>
    </row>
    <row r="2985" spans="1:22" ht="45" x14ac:dyDescent="0.25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v>41954.674027777779</v>
      </c>
      <c r="K2985">
        <v>1410534636</v>
      </c>
      <c r="L2985">
        <f t="shared" si="231"/>
        <v>2014</v>
      </c>
      <c r="M2985" t="str">
        <f t="shared" si="232"/>
        <v>Sep</v>
      </c>
      <c r="N2985" s="13">
        <v>41894.632361111115</v>
      </c>
      <c r="O2985" t="b">
        <v>1</v>
      </c>
      <c r="P2985">
        <v>1095</v>
      </c>
      <c r="Q2985" t="b">
        <v>1</v>
      </c>
      <c r="R2985" t="s">
        <v>8303</v>
      </c>
      <c r="S2985" s="4">
        <f t="shared" si="230"/>
        <v>146.53957758620689</v>
      </c>
      <c r="U2985" t="str">
        <f t="shared" si="233"/>
        <v>theater</v>
      </c>
      <c r="V2985" t="str">
        <f t="shared" si="234"/>
        <v>spaces</v>
      </c>
    </row>
    <row r="2986" spans="1:22" ht="60" x14ac:dyDescent="0.25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v>42606.278715277775</v>
      </c>
      <c r="K2986">
        <v>1469428881</v>
      </c>
      <c r="L2986">
        <f t="shared" si="231"/>
        <v>2016</v>
      </c>
      <c r="M2986" t="str">
        <f t="shared" si="232"/>
        <v>Jul</v>
      </c>
      <c r="N2986" s="13">
        <v>42576.278715277775</v>
      </c>
      <c r="O2986" t="b">
        <v>1</v>
      </c>
      <c r="P2986">
        <v>218</v>
      </c>
      <c r="Q2986" t="b">
        <v>1</v>
      </c>
      <c r="R2986" t="s">
        <v>8303</v>
      </c>
      <c r="S2986" s="4">
        <f t="shared" si="230"/>
        <v>100.352</v>
      </c>
      <c r="U2986" t="str">
        <f t="shared" si="233"/>
        <v>theater</v>
      </c>
      <c r="V2986" t="str">
        <f t="shared" si="234"/>
        <v>spaces</v>
      </c>
    </row>
    <row r="2987" spans="1:22" ht="60" x14ac:dyDescent="0.25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v>42674.166666666672</v>
      </c>
      <c r="K2987">
        <v>1476228128</v>
      </c>
      <c r="L2987">
        <f t="shared" si="231"/>
        <v>2016</v>
      </c>
      <c r="M2987" t="str">
        <f t="shared" si="232"/>
        <v>Oct</v>
      </c>
      <c r="N2987" s="13">
        <v>42654.973703703698</v>
      </c>
      <c r="O2987" t="b">
        <v>0</v>
      </c>
      <c r="P2987">
        <v>111</v>
      </c>
      <c r="Q2987" t="b">
        <v>1</v>
      </c>
      <c r="R2987" t="s">
        <v>8303</v>
      </c>
      <c r="S2987" s="4">
        <f t="shared" si="230"/>
        <v>121.65</v>
      </c>
      <c r="U2987" t="str">
        <f t="shared" si="233"/>
        <v>theater</v>
      </c>
      <c r="V2987" t="str">
        <f t="shared" si="234"/>
        <v>spaces</v>
      </c>
    </row>
    <row r="2988" spans="1:22" ht="45" x14ac:dyDescent="0.25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v>42491.458402777775</v>
      </c>
      <c r="K2988">
        <v>1456920006</v>
      </c>
      <c r="L2988">
        <f t="shared" si="231"/>
        <v>2016</v>
      </c>
      <c r="M2988" t="str">
        <f t="shared" si="232"/>
        <v>Mar</v>
      </c>
      <c r="N2988" s="13">
        <v>42431.500069444446</v>
      </c>
      <c r="O2988" t="b">
        <v>0</v>
      </c>
      <c r="P2988">
        <v>56</v>
      </c>
      <c r="Q2988" t="b">
        <v>1</v>
      </c>
      <c r="R2988" t="s">
        <v>8303</v>
      </c>
      <c r="S2988" s="4">
        <f t="shared" si="230"/>
        <v>105.5</v>
      </c>
      <c r="U2988" t="str">
        <f t="shared" si="233"/>
        <v>theater</v>
      </c>
      <c r="V2988" t="str">
        <f t="shared" si="234"/>
        <v>spaces</v>
      </c>
    </row>
    <row r="2989" spans="1:22" ht="60" x14ac:dyDescent="0.25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v>42656</v>
      </c>
      <c r="K2989">
        <v>1473837751</v>
      </c>
      <c r="L2989">
        <f t="shared" si="231"/>
        <v>2016</v>
      </c>
      <c r="M2989" t="str">
        <f t="shared" si="232"/>
        <v>Sep</v>
      </c>
      <c r="N2989" s="13">
        <v>42627.307303240741</v>
      </c>
      <c r="O2989" t="b">
        <v>0</v>
      </c>
      <c r="P2989">
        <v>265</v>
      </c>
      <c r="Q2989" t="b">
        <v>1</v>
      </c>
      <c r="R2989" t="s">
        <v>8303</v>
      </c>
      <c r="S2989" s="4">
        <f t="shared" si="230"/>
        <v>110.4008</v>
      </c>
      <c r="U2989" t="str">
        <f t="shared" si="233"/>
        <v>theater</v>
      </c>
      <c r="V2989" t="str">
        <f t="shared" si="234"/>
        <v>spaces</v>
      </c>
    </row>
    <row r="2990" spans="1:22" ht="60" x14ac:dyDescent="0.25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v>42541.362048611118</v>
      </c>
      <c r="K2990">
        <v>1463820081</v>
      </c>
      <c r="L2990">
        <f t="shared" si="231"/>
        <v>2016</v>
      </c>
      <c r="M2990" t="str">
        <f t="shared" si="232"/>
        <v>May</v>
      </c>
      <c r="N2990" s="13">
        <v>42511.362048611118</v>
      </c>
      <c r="O2990" t="b">
        <v>0</v>
      </c>
      <c r="P2990">
        <v>28</v>
      </c>
      <c r="Q2990" t="b">
        <v>1</v>
      </c>
      <c r="R2990" t="s">
        <v>8303</v>
      </c>
      <c r="S2990" s="4">
        <f t="shared" si="230"/>
        <v>100</v>
      </c>
      <c r="U2990" t="str">
        <f t="shared" si="233"/>
        <v>theater</v>
      </c>
      <c r="V2990" t="str">
        <f t="shared" si="234"/>
        <v>spaces</v>
      </c>
    </row>
    <row r="2991" spans="1:22" x14ac:dyDescent="0.25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v>42359.207638888889</v>
      </c>
      <c r="K2991">
        <v>1448756962</v>
      </c>
      <c r="L2991">
        <f t="shared" si="231"/>
        <v>2015</v>
      </c>
      <c r="M2991" t="str">
        <f t="shared" si="232"/>
        <v>Nov</v>
      </c>
      <c r="N2991" s="13">
        <v>42337.02039351852</v>
      </c>
      <c r="O2991" t="b">
        <v>0</v>
      </c>
      <c r="P2991">
        <v>364</v>
      </c>
      <c r="Q2991" t="b">
        <v>1</v>
      </c>
      <c r="R2991" t="s">
        <v>8303</v>
      </c>
      <c r="S2991" s="4">
        <f t="shared" si="230"/>
        <v>176.535</v>
      </c>
      <c r="U2991" t="str">
        <f t="shared" si="233"/>
        <v>theater</v>
      </c>
      <c r="V2991" t="str">
        <f t="shared" si="234"/>
        <v>spaces</v>
      </c>
    </row>
    <row r="2992" spans="1:22" ht="60" x14ac:dyDescent="0.25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v>42376.57430555555</v>
      </c>
      <c r="K2992">
        <v>1449150420</v>
      </c>
      <c r="L2992">
        <f t="shared" si="231"/>
        <v>2015</v>
      </c>
      <c r="M2992" t="str">
        <f t="shared" si="232"/>
        <v>Dec</v>
      </c>
      <c r="N2992" s="13">
        <v>42341.57430555555</v>
      </c>
      <c r="O2992" t="b">
        <v>0</v>
      </c>
      <c r="P2992">
        <v>27</v>
      </c>
      <c r="Q2992" t="b">
        <v>1</v>
      </c>
      <c r="R2992" t="s">
        <v>8303</v>
      </c>
      <c r="S2992" s="4">
        <f t="shared" si="230"/>
        <v>100</v>
      </c>
      <c r="U2992" t="str">
        <f t="shared" si="233"/>
        <v>theater</v>
      </c>
      <c r="V2992" t="str">
        <f t="shared" si="234"/>
        <v>spaces</v>
      </c>
    </row>
    <row r="2993" spans="1:22" ht="60" x14ac:dyDescent="0.25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v>42762.837152777778</v>
      </c>
      <c r="K2993">
        <v>1483646730</v>
      </c>
      <c r="L2993">
        <f t="shared" si="231"/>
        <v>2017</v>
      </c>
      <c r="M2993" t="str">
        <f t="shared" si="232"/>
        <v>Jan</v>
      </c>
      <c r="N2993" s="13">
        <v>42740.837152777778</v>
      </c>
      <c r="O2993" t="b">
        <v>0</v>
      </c>
      <c r="P2993">
        <v>93</v>
      </c>
      <c r="Q2993" t="b">
        <v>1</v>
      </c>
      <c r="R2993" t="s">
        <v>8303</v>
      </c>
      <c r="S2993" s="4">
        <f t="shared" si="230"/>
        <v>103.29411764705883</v>
      </c>
      <c r="U2993" t="str">
        <f t="shared" si="233"/>
        <v>theater</v>
      </c>
      <c r="V2993" t="str">
        <f t="shared" si="234"/>
        <v>spaces</v>
      </c>
    </row>
    <row r="2994" spans="1:22" ht="45" x14ac:dyDescent="0.25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v>42652.767476851848</v>
      </c>
      <c r="K2994">
        <v>1473445510</v>
      </c>
      <c r="L2994">
        <f t="shared" si="231"/>
        <v>2016</v>
      </c>
      <c r="M2994" t="str">
        <f t="shared" si="232"/>
        <v>Sep</v>
      </c>
      <c r="N2994" s="13">
        <v>42622.767476851848</v>
      </c>
      <c r="O2994" t="b">
        <v>0</v>
      </c>
      <c r="P2994">
        <v>64</v>
      </c>
      <c r="Q2994" t="b">
        <v>1</v>
      </c>
      <c r="R2994" t="s">
        <v>8303</v>
      </c>
      <c r="S2994" s="4">
        <f t="shared" si="230"/>
        <v>104.5</v>
      </c>
      <c r="U2994" t="str">
        <f t="shared" si="233"/>
        <v>theater</v>
      </c>
      <c r="V2994" t="str">
        <f t="shared" si="234"/>
        <v>spaces</v>
      </c>
    </row>
    <row r="2995" spans="1:22" x14ac:dyDescent="0.25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v>42420.838738425926</v>
      </c>
      <c r="K2995">
        <v>1453406867</v>
      </c>
      <c r="L2995">
        <f t="shared" si="231"/>
        <v>2016</v>
      </c>
      <c r="M2995" t="str">
        <f t="shared" si="232"/>
        <v>Jan</v>
      </c>
      <c r="N2995" s="13">
        <v>42390.838738425926</v>
      </c>
      <c r="O2995" t="b">
        <v>0</v>
      </c>
      <c r="P2995">
        <v>22</v>
      </c>
      <c r="Q2995" t="b">
        <v>1</v>
      </c>
      <c r="R2995" t="s">
        <v>8303</v>
      </c>
      <c r="S2995" s="4">
        <f t="shared" si="230"/>
        <v>100.3</v>
      </c>
      <c r="U2995" t="str">
        <f t="shared" si="233"/>
        <v>theater</v>
      </c>
      <c r="V2995" t="str">
        <f t="shared" si="234"/>
        <v>spaces</v>
      </c>
    </row>
    <row r="2996" spans="1:22" ht="45" x14ac:dyDescent="0.25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v>41915.478842592594</v>
      </c>
      <c r="K2996">
        <v>1409743772</v>
      </c>
      <c r="L2996">
        <f t="shared" si="231"/>
        <v>2014</v>
      </c>
      <c r="M2996" t="str">
        <f t="shared" si="232"/>
        <v>Sep</v>
      </c>
      <c r="N2996" s="13">
        <v>41885.478842592594</v>
      </c>
      <c r="O2996" t="b">
        <v>0</v>
      </c>
      <c r="P2996">
        <v>59</v>
      </c>
      <c r="Q2996" t="b">
        <v>1</v>
      </c>
      <c r="R2996" t="s">
        <v>8303</v>
      </c>
      <c r="S2996" s="4">
        <f t="shared" si="230"/>
        <v>457.74666666666667</v>
      </c>
      <c r="U2996" t="str">
        <f t="shared" si="233"/>
        <v>theater</v>
      </c>
      <c r="V2996" t="str">
        <f t="shared" si="234"/>
        <v>spaces</v>
      </c>
    </row>
    <row r="2997" spans="1:22" ht="60" x14ac:dyDescent="0.25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v>42754.665173611109</v>
      </c>
      <c r="K2997">
        <v>1482249471</v>
      </c>
      <c r="L2997">
        <f t="shared" si="231"/>
        <v>2016</v>
      </c>
      <c r="M2997" t="str">
        <f t="shared" si="232"/>
        <v>Dec</v>
      </c>
      <c r="N2997" s="13">
        <v>42724.665173611109</v>
      </c>
      <c r="O2997" t="b">
        <v>0</v>
      </c>
      <c r="P2997">
        <v>249</v>
      </c>
      <c r="Q2997" t="b">
        <v>1</v>
      </c>
      <c r="R2997" t="s">
        <v>8303</v>
      </c>
      <c r="S2997" s="4">
        <f t="shared" si="230"/>
        <v>104.96</v>
      </c>
      <c r="U2997" t="str">
        <f t="shared" si="233"/>
        <v>theater</v>
      </c>
      <c r="V2997" t="str">
        <f t="shared" si="234"/>
        <v>spaces</v>
      </c>
    </row>
    <row r="2998" spans="1:22" ht="45" x14ac:dyDescent="0.25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v>42150.912500000006</v>
      </c>
      <c r="K2998">
        <v>1427493240</v>
      </c>
      <c r="L2998">
        <f t="shared" si="231"/>
        <v>2015</v>
      </c>
      <c r="M2998" t="str">
        <f t="shared" si="232"/>
        <v>Mar</v>
      </c>
      <c r="N2998" s="13">
        <v>42090.912500000006</v>
      </c>
      <c r="O2998" t="b">
        <v>0</v>
      </c>
      <c r="P2998">
        <v>392</v>
      </c>
      <c r="Q2998" t="b">
        <v>1</v>
      </c>
      <c r="R2998" t="s">
        <v>8303</v>
      </c>
      <c r="S2998" s="4">
        <f t="shared" si="230"/>
        <v>171.94285714285715</v>
      </c>
      <c r="U2998" t="str">
        <f t="shared" si="233"/>
        <v>theater</v>
      </c>
      <c r="V2998" t="str">
        <f t="shared" si="234"/>
        <v>spaces</v>
      </c>
    </row>
    <row r="2999" spans="1:22" ht="60" x14ac:dyDescent="0.25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v>42793.207638888889</v>
      </c>
      <c r="K2999">
        <v>1486661793</v>
      </c>
      <c r="L2999">
        <f t="shared" si="231"/>
        <v>2017</v>
      </c>
      <c r="M2999" t="str">
        <f t="shared" si="232"/>
        <v>Feb</v>
      </c>
      <c r="N2999" s="13">
        <v>42775.733715277776</v>
      </c>
      <c r="O2999" t="b">
        <v>0</v>
      </c>
      <c r="P2999">
        <v>115</v>
      </c>
      <c r="Q2999" t="b">
        <v>1</v>
      </c>
      <c r="R2999" t="s">
        <v>8303</v>
      </c>
      <c r="S2999" s="4">
        <f t="shared" si="230"/>
        <v>103.73</v>
      </c>
      <c r="U2999" t="str">
        <f t="shared" si="233"/>
        <v>theater</v>
      </c>
      <c r="V2999" t="str">
        <f t="shared" si="234"/>
        <v>spaces</v>
      </c>
    </row>
    <row r="3000" spans="1:22" ht="60" x14ac:dyDescent="0.25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v>41806.184027777781</v>
      </c>
      <c r="K3000">
        <v>1400474329</v>
      </c>
      <c r="L3000">
        <f t="shared" si="231"/>
        <v>2014</v>
      </c>
      <c r="M3000" t="str">
        <f t="shared" si="232"/>
        <v>May</v>
      </c>
      <c r="N3000" s="13">
        <v>41778.193622685183</v>
      </c>
      <c r="O3000" t="b">
        <v>0</v>
      </c>
      <c r="P3000">
        <v>433</v>
      </c>
      <c r="Q3000" t="b">
        <v>1</v>
      </c>
      <c r="R3000" t="s">
        <v>8303</v>
      </c>
      <c r="S3000" s="4">
        <f t="shared" si="230"/>
        <v>103.029</v>
      </c>
      <c r="U3000" t="str">
        <f t="shared" si="233"/>
        <v>theater</v>
      </c>
      <c r="V3000" t="str">
        <f t="shared" si="234"/>
        <v>spaces</v>
      </c>
    </row>
    <row r="3001" spans="1:22" ht="60" x14ac:dyDescent="0.25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v>42795.083333333328</v>
      </c>
      <c r="K3001">
        <v>1487094360</v>
      </c>
      <c r="L3001">
        <f t="shared" si="231"/>
        <v>2017</v>
      </c>
      <c r="M3001" t="str">
        <f t="shared" si="232"/>
        <v>Feb</v>
      </c>
      <c r="N3001" s="13">
        <v>42780.740277777775</v>
      </c>
      <c r="O3001" t="b">
        <v>0</v>
      </c>
      <c r="P3001">
        <v>20</v>
      </c>
      <c r="Q3001" t="b">
        <v>1</v>
      </c>
      <c r="R3001" t="s">
        <v>8303</v>
      </c>
      <c r="S3001" s="4">
        <f t="shared" si="230"/>
        <v>118.88888888888889</v>
      </c>
      <c r="U3001" t="str">
        <f t="shared" si="233"/>
        <v>theater</v>
      </c>
      <c r="V3001" t="str">
        <f t="shared" si="234"/>
        <v>spaces</v>
      </c>
    </row>
    <row r="3002" spans="1:22" ht="60" x14ac:dyDescent="0.25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v>42766.75</v>
      </c>
      <c r="K3002">
        <v>1484682670</v>
      </c>
      <c r="L3002">
        <f t="shared" si="231"/>
        <v>2017</v>
      </c>
      <c r="M3002" t="str">
        <f t="shared" si="232"/>
        <v>Jan</v>
      </c>
      <c r="N3002" s="13">
        <v>42752.827199074076</v>
      </c>
      <c r="O3002" t="b">
        <v>0</v>
      </c>
      <c r="P3002">
        <v>8</v>
      </c>
      <c r="Q3002" t="b">
        <v>1</v>
      </c>
      <c r="R3002" t="s">
        <v>8303</v>
      </c>
      <c r="S3002" s="4">
        <f t="shared" si="230"/>
        <v>100</v>
      </c>
      <c r="U3002" t="str">
        <f t="shared" si="233"/>
        <v>theater</v>
      </c>
      <c r="V3002" t="str">
        <f t="shared" si="234"/>
        <v>spaces</v>
      </c>
    </row>
    <row r="3003" spans="1:22" ht="45" x14ac:dyDescent="0.25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v>42564.895625000005</v>
      </c>
      <c r="K3003">
        <v>1465853382</v>
      </c>
      <c r="L3003">
        <f t="shared" si="231"/>
        <v>2016</v>
      </c>
      <c r="M3003" t="str">
        <f t="shared" si="232"/>
        <v>Jun</v>
      </c>
      <c r="N3003" s="13">
        <v>42534.895625000005</v>
      </c>
      <c r="O3003" t="b">
        <v>0</v>
      </c>
      <c r="P3003">
        <v>175</v>
      </c>
      <c r="Q3003" t="b">
        <v>1</v>
      </c>
      <c r="R3003" t="s">
        <v>8303</v>
      </c>
      <c r="S3003" s="4">
        <f t="shared" si="230"/>
        <v>318.699889104519</v>
      </c>
      <c r="U3003" t="str">
        <f t="shared" si="233"/>
        <v>theater</v>
      </c>
      <c r="V3003" t="str">
        <f t="shared" si="234"/>
        <v>spaces</v>
      </c>
    </row>
    <row r="3004" spans="1:22" ht="30" x14ac:dyDescent="0.25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v>41269.83625</v>
      </c>
      <c r="K3004">
        <v>1353960252</v>
      </c>
      <c r="L3004">
        <f t="shared" si="231"/>
        <v>2012</v>
      </c>
      <c r="M3004" t="str">
        <f t="shared" si="232"/>
        <v>Nov</v>
      </c>
      <c r="N3004" s="13">
        <v>41239.83625</v>
      </c>
      <c r="O3004" t="b">
        <v>0</v>
      </c>
      <c r="P3004">
        <v>104</v>
      </c>
      <c r="Q3004" t="b">
        <v>1</v>
      </c>
      <c r="R3004" t="s">
        <v>8303</v>
      </c>
      <c r="S3004" s="4">
        <f t="shared" si="230"/>
        <v>108.50614285714286</v>
      </c>
      <c r="U3004" t="str">
        <f t="shared" si="233"/>
        <v>theater</v>
      </c>
      <c r="V3004" t="str">
        <f t="shared" si="234"/>
        <v>spaces</v>
      </c>
    </row>
    <row r="3005" spans="1:22" ht="60" x14ac:dyDescent="0.25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v>42430.249305555553</v>
      </c>
      <c r="K3005">
        <v>1454098976</v>
      </c>
      <c r="L3005">
        <f t="shared" si="231"/>
        <v>2016</v>
      </c>
      <c r="M3005" t="str">
        <f t="shared" si="232"/>
        <v>Jan</v>
      </c>
      <c r="N3005" s="13">
        <v>42398.849259259259</v>
      </c>
      <c r="O3005" t="b">
        <v>0</v>
      </c>
      <c r="P3005">
        <v>17</v>
      </c>
      <c r="Q3005" t="b">
        <v>1</v>
      </c>
      <c r="R3005" t="s">
        <v>8303</v>
      </c>
      <c r="S3005" s="4">
        <f t="shared" si="230"/>
        <v>101.16666666666667</v>
      </c>
      <c r="U3005" t="str">
        <f t="shared" si="233"/>
        <v>theater</v>
      </c>
      <c r="V3005" t="str">
        <f t="shared" si="234"/>
        <v>spaces</v>
      </c>
    </row>
    <row r="3006" spans="1:22" ht="60" x14ac:dyDescent="0.25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v>41958.922731481478</v>
      </c>
      <c r="K3006">
        <v>1413493724</v>
      </c>
      <c r="L3006">
        <f t="shared" si="231"/>
        <v>2014</v>
      </c>
      <c r="M3006" t="str">
        <f t="shared" si="232"/>
        <v>Oct</v>
      </c>
      <c r="N3006" s="13">
        <v>41928.881064814814</v>
      </c>
      <c r="O3006" t="b">
        <v>0</v>
      </c>
      <c r="P3006">
        <v>277</v>
      </c>
      <c r="Q3006" t="b">
        <v>1</v>
      </c>
      <c r="R3006" t="s">
        <v>8303</v>
      </c>
      <c r="S3006" s="4">
        <f t="shared" si="230"/>
        <v>112.815</v>
      </c>
      <c r="U3006" t="str">
        <f t="shared" si="233"/>
        <v>theater</v>
      </c>
      <c r="V3006" t="str">
        <f t="shared" si="234"/>
        <v>spaces</v>
      </c>
    </row>
    <row r="3007" spans="1:22" ht="60" x14ac:dyDescent="0.25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v>41918.674826388888</v>
      </c>
      <c r="K3007">
        <v>1410019905</v>
      </c>
      <c r="L3007">
        <f t="shared" si="231"/>
        <v>2014</v>
      </c>
      <c r="M3007" t="str">
        <f t="shared" si="232"/>
        <v>Sep</v>
      </c>
      <c r="N3007" s="13">
        <v>41888.674826388888</v>
      </c>
      <c r="O3007" t="b">
        <v>0</v>
      </c>
      <c r="P3007">
        <v>118</v>
      </c>
      <c r="Q3007" t="b">
        <v>1</v>
      </c>
      <c r="R3007" t="s">
        <v>8303</v>
      </c>
      <c r="S3007" s="4">
        <f t="shared" si="230"/>
        <v>120.49622641509434</v>
      </c>
      <c r="U3007" t="str">
        <f t="shared" si="233"/>
        <v>theater</v>
      </c>
      <c r="V3007" t="str">
        <f t="shared" si="234"/>
        <v>spaces</v>
      </c>
    </row>
    <row r="3008" spans="1:22" ht="45" x14ac:dyDescent="0.25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v>41987.756840277783</v>
      </c>
      <c r="K3008">
        <v>1415988591</v>
      </c>
      <c r="L3008">
        <f t="shared" si="231"/>
        <v>2014</v>
      </c>
      <c r="M3008" t="str">
        <f t="shared" si="232"/>
        <v>Nov</v>
      </c>
      <c r="N3008" s="13">
        <v>41957.756840277783</v>
      </c>
      <c r="O3008" t="b">
        <v>0</v>
      </c>
      <c r="P3008">
        <v>97</v>
      </c>
      <c r="Q3008" t="b">
        <v>1</v>
      </c>
      <c r="R3008" t="s">
        <v>8303</v>
      </c>
      <c r="S3008" s="4">
        <f t="shared" si="230"/>
        <v>107.75</v>
      </c>
      <c r="U3008" t="str">
        <f t="shared" si="233"/>
        <v>theater</v>
      </c>
      <c r="V3008" t="str">
        <f t="shared" si="234"/>
        <v>spaces</v>
      </c>
    </row>
    <row r="3009" spans="1:22" ht="30" x14ac:dyDescent="0.25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v>42119.216238425928</v>
      </c>
      <c r="K3009">
        <v>1428124283</v>
      </c>
      <c r="L3009">
        <f t="shared" si="231"/>
        <v>2015</v>
      </c>
      <c r="M3009" t="str">
        <f t="shared" si="232"/>
        <v>Apr</v>
      </c>
      <c r="N3009" s="13">
        <v>42098.216238425928</v>
      </c>
      <c r="O3009" t="b">
        <v>0</v>
      </c>
      <c r="P3009">
        <v>20</v>
      </c>
      <c r="Q3009" t="b">
        <v>1</v>
      </c>
      <c r="R3009" t="s">
        <v>8303</v>
      </c>
      <c r="S3009" s="4">
        <f t="shared" si="230"/>
        <v>180</v>
      </c>
      <c r="U3009" t="str">
        <f t="shared" si="233"/>
        <v>theater</v>
      </c>
      <c r="V3009" t="str">
        <f t="shared" si="234"/>
        <v>spaces</v>
      </c>
    </row>
    <row r="3010" spans="1:22" ht="45" x14ac:dyDescent="0.25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v>42390.212025462963</v>
      </c>
      <c r="K3010">
        <v>1450760719</v>
      </c>
      <c r="L3010">
        <f t="shared" si="231"/>
        <v>2015</v>
      </c>
      <c r="M3010" t="str">
        <f t="shared" si="232"/>
        <v>Dec</v>
      </c>
      <c r="N3010" s="13">
        <v>42360.212025462963</v>
      </c>
      <c r="O3010" t="b">
        <v>0</v>
      </c>
      <c r="P3010">
        <v>26</v>
      </c>
      <c r="Q3010" t="b">
        <v>1</v>
      </c>
      <c r="R3010" t="s">
        <v>8303</v>
      </c>
      <c r="S3010" s="4">
        <f t="shared" ref="S3010:S3073" si="235">E3010*100/D3010</f>
        <v>101.16666666666667</v>
      </c>
      <c r="U3010" t="str">
        <f t="shared" si="233"/>
        <v>theater</v>
      </c>
      <c r="V3010" t="str">
        <f t="shared" si="234"/>
        <v>spaces</v>
      </c>
    </row>
    <row r="3011" spans="1:22" ht="60" x14ac:dyDescent="0.25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v>41969.611574074079</v>
      </c>
      <c r="K3011">
        <v>1414417240</v>
      </c>
      <c r="L3011">
        <f t="shared" ref="L3011:L3074" si="236">YEAR(N3011)</f>
        <v>2014</v>
      </c>
      <c r="M3011" t="str">
        <f t="shared" ref="M3011:M3074" si="237">TEXT(N3011, "MMM")</f>
        <v>Oct</v>
      </c>
      <c r="N3011" s="13">
        <v>41939.569907407407</v>
      </c>
      <c r="O3011" t="b">
        <v>0</v>
      </c>
      <c r="P3011">
        <v>128</v>
      </c>
      <c r="Q3011" t="b">
        <v>1</v>
      </c>
      <c r="R3011" t="s">
        <v>8303</v>
      </c>
      <c r="S3011" s="4">
        <f t="shared" si="235"/>
        <v>119.756</v>
      </c>
      <c r="U3011" t="str">
        <f t="shared" ref="U3011:U3074" si="238">LEFT(R3011, SEARCH("/",R3011,1)-1)</f>
        <v>theater</v>
      </c>
      <c r="V3011" t="str">
        <f t="shared" ref="V3011:V3074" si="239">RIGHT(R3011,LEN(R3011)-SEARCH("/",R3011,SEARCH("/",R3011,1)))</f>
        <v>spaces</v>
      </c>
    </row>
    <row r="3012" spans="1:22" ht="60" x14ac:dyDescent="0.25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v>42056.832395833335</v>
      </c>
      <c r="K3012">
        <v>1419364719</v>
      </c>
      <c r="L3012">
        <f t="shared" si="236"/>
        <v>2014</v>
      </c>
      <c r="M3012" t="str">
        <f t="shared" si="237"/>
        <v>Dec</v>
      </c>
      <c r="N3012" s="13">
        <v>41996.832395833335</v>
      </c>
      <c r="O3012" t="b">
        <v>0</v>
      </c>
      <c r="P3012">
        <v>15</v>
      </c>
      <c r="Q3012" t="b">
        <v>1</v>
      </c>
      <c r="R3012" t="s">
        <v>8303</v>
      </c>
      <c r="S3012" s="4">
        <f t="shared" si="235"/>
        <v>158</v>
      </c>
      <c r="U3012" t="str">
        <f t="shared" si="238"/>
        <v>theater</v>
      </c>
      <c r="V3012" t="str">
        <f t="shared" si="239"/>
        <v>spaces</v>
      </c>
    </row>
    <row r="3013" spans="1:22" ht="45" x14ac:dyDescent="0.25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v>42361.957638888889</v>
      </c>
      <c r="K3013">
        <v>1448536516</v>
      </c>
      <c r="L3013">
        <f t="shared" si="236"/>
        <v>2015</v>
      </c>
      <c r="M3013" t="str">
        <f t="shared" si="237"/>
        <v>Nov</v>
      </c>
      <c r="N3013" s="13">
        <v>42334.468935185185</v>
      </c>
      <c r="O3013" t="b">
        <v>0</v>
      </c>
      <c r="P3013">
        <v>25</v>
      </c>
      <c r="Q3013" t="b">
        <v>1</v>
      </c>
      <c r="R3013" t="s">
        <v>8303</v>
      </c>
      <c r="S3013" s="4">
        <f t="shared" si="235"/>
        <v>123.66666666666667</v>
      </c>
      <c r="U3013" t="str">
        <f t="shared" si="238"/>
        <v>theater</v>
      </c>
      <c r="V3013" t="str">
        <f t="shared" si="239"/>
        <v>spaces</v>
      </c>
    </row>
    <row r="3014" spans="1:22" ht="45" x14ac:dyDescent="0.25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v>42045.702893518523</v>
      </c>
      <c r="K3014">
        <v>1421772730</v>
      </c>
      <c r="L3014">
        <f t="shared" si="236"/>
        <v>2015</v>
      </c>
      <c r="M3014" t="str">
        <f t="shared" si="237"/>
        <v>Jan</v>
      </c>
      <c r="N3014" s="13">
        <v>42024.702893518523</v>
      </c>
      <c r="O3014" t="b">
        <v>0</v>
      </c>
      <c r="P3014">
        <v>55</v>
      </c>
      <c r="Q3014" t="b">
        <v>1</v>
      </c>
      <c r="R3014" t="s">
        <v>8303</v>
      </c>
      <c r="S3014" s="4">
        <f t="shared" si="235"/>
        <v>117.125</v>
      </c>
      <c r="U3014" t="str">
        <f t="shared" si="238"/>
        <v>theater</v>
      </c>
      <c r="V3014" t="str">
        <f t="shared" si="239"/>
        <v>spaces</v>
      </c>
    </row>
    <row r="3015" spans="1:22" ht="45" x14ac:dyDescent="0.25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v>42176.836215277777</v>
      </c>
      <c r="K3015">
        <v>1432325049</v>
      </c>
      <c r="L3015">
        <f t="shared" si="236"/>
        <v>2015</v>
      </c>
      <c r="M3015" t="str">
        <f t="shared" si="237"/>
        <v>May</v>
      </c>
      <c r="N3015" s="13">
        <v>42146.836215277777</v>
      </c>
      <c r="O3015" t="b">
        <v>0</v>
      </c>
      <c r="P3015">
        <v>107</v>
      </c>
      <c r="Q3015" t="b">
        <v>1</v>
      </c>
      <c r="R3015" t="s">
        <v>8303</v>
      </c>
      <c r="S3015" s="4">
        <f t="shared" si="235"/>
        <v>156.96</v>
      </c>
      <c r="U3015" t="str">
        <f t="shared" si="238"/>
        <v>theater</v>
      </c>
      <c r="V3015" t="str">
        <f t="shared" si="239"/>
        <v>spaces</v>
      </c>
    </row>
    <row r="3016" spans="1:22" ht="60" x14ac:dyDescent="0.25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v>41948.208333333336</v>
      </c>
      <c r="K3016">
        <v>1412737080</v>
      </c>
      <c r="L3016">
        <f t="shared" si="236"/>
        <v>2014</v>
      </c>
      <c r="M3016" t="str">
        <f t="shared" si="237"/>
        <v>Oct</v>
      </c>
      <c r="N3016" s="13">
        <v>41920.123611111114</v>
      </c>
      <c r="O3016" t="b">
        <v>0</v>
      </c>
      <c r="P3016">
        <v>557</v>
      </c>
      <c r="Q3016" t="b">
        <v>1</v>
      </c>
      <c r="R3016" t="s">
        <v>8303</v>
      </c>
      <c r="S3016" s="4">
        <f t="shared" si="235"/>
        <v>113.104</v>
      </c>
      <c r="U3016" t="str">
        <f t="shared" si="238"/>
        <v>theater</v>
      </c>
      <c r="V3016" t="str">
        <f t="shared" si="239"/>
        <v>spaces</v>
      </c>
    </row>
    <row r="3017" spans="1:22" ht="45" x14ac:dyDescent="0.25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v>41801.166666666664</v>
      </c>
      <c r="K3017">
        <v>1401125238</v>
      </c>
      <c r="L3017">
        <f t="shared" si="236"/>
        <v>2014</v>
      </c>
      <c r="M3017" t="str">
        <f t="shared" si="237"/>
        <v>May</v>
      </c>
      <c r="N3017" s="13">
        <v>41785.72729166667</v>
      </c>
      <c r="O3017" t="b">
        <v>0</v>
      </c>
      <c r="P3017">
        <v>40</v>
      </c>
      <c r="Q3017" t="b">
        <v>1</v>
      </c>
      <c r="R3017" t="s">
        <v>8303</v>
      </c>
      <c r="S3017" s="4">
        <f t="shared" si="235"/>
        <v>103.17647058823529</v>
      </c>
      <c r="U3017" t="str">
        <f t="shared" si="238"/>
        <v>theater</v>
      </c>
      <c r="V3017" t="str">
        <f t="shared" si="239"/>
        <v>spaces</v>
      </c>
    </row>
    <row r="3018" spans="1:22" ht="60" x14ac:dyDescent="0.25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v>41838.548055555555</v>
      </c>
      <c r="K3018">
        <v>1400504952</v>
      </c>
      <c r="L3018">
        <f t="shared" si="236"/>
        <v>2014</v>
      </c>
      <c r="M3018" t="str">
        <f t="shared" si="237"/>
        <v>May</v>
      </c>
      <c r="N3018" s="13">
        <v>41778.548055555555</v>
      </c>
      <c r="O3018" t="b">
        <v>0</v>
      </c>
      <c r="P3018">
        <v>36</v>
      </c>
      <c r="Q3018" t="b">
        <v>1</v>
      </c>
      <c r="R3018" t="s">
        <v>8303</v>
      </c>
      <c r="S3018" s="4">
        <f t="shared" si="235"/>
        <v>102.61176470588235</v>
      </c>
      <c r="U3018" t="str">
        <f t="shared" si="238"/>
        <v>theater</v>
      </c>
      <c r="V3018" t="str">
        <f t="shared" si="239"/>
        <v>spaces</v>
      </c>
    </row>
    <row r="3019" spans="1:22" ht="60" x14ac:dyDescent="0.25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v>41871.850034722222</v>
      </c>
      <c r="K3019">
        <v>1405974243</v>
      </c>
      <c r="L3019">
        <f t="shared" si="236"/>
        <v>2014</v>
      </c>
      <c r="M3019" t="str">
        <f t="shared" si="237"/>
        <v>Jul</v>
      </c>
      <c r="N3019" s="13">
        <v>41841.850034722222</v>
      </c>
      <c r="O3019" t="b">
        <v>0</v>
      </c>
      <c r="P3019">
        <v>159</v>
      </c>
      <c r="Q3019" t="b">
        <v>1</v>
      </c>
      <c r="R3019" t="s">
        <v>8303</v>
      </c>
      <c r="S3019" s="4">
        <f t="shared" si="235"/>
        <v>105.84090909090909</v>
      </c>
      <c r="U3019" t="str">
        <f t="shared" si="238"/>
        <v>theater</v>
      </c>
      <c r="V3019" t="str">
        <f t="shared" si="239"/>
        <v>spaces</v>
      </c>
    </row>
    <row r="3020" spans="1:22" ht="60" x14ac:dyDescent="0.25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v>42205.916666666672</v>
      </c>
      <c r="K3020">
        <v>1433747376</v>
      </c>
      <c r="L3020">
        <f t="shared" si="236"/>
        <v>2015</v>
      </c>
      <c r="M3020" t="str">
        <f t="shared" si="237"/>
        <v>Jun</v>
      </c>
      <c r="N3020" s="13">
        <v>42163.29833333334</v>
      </c>
      <c r="O3020" t="b">
        <v>0</v>
      </c>
      <c r="P3020">
        <v>41</v>
      </c>
      <c r="Q3020" t="b">
        <v>1</v>
      </c>
      <c r="R3020" t="s">
        <v>8303</v>
      </c>
      <c r="S3020" s="4">
        <f t="shared" si="235"/>
        <v>100.71428571428571</v>
      </c>
      <c r="U3020" t="str">
        <f t="shared" si="238"/>
        <v>theater</v>
      </c>
      <c r="V3020" t="str">
        <f t="shared" si="239"/>
        <v>spaces</v>
      </c>
    </row>
    <row r="3021" spans="1:22" ht="60" x14ac:dyDescent="0.25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v>41786.125</v>
      </c>
      <c r="K3021">
        <v>1398801620</v>
      </c>
      <c r="L3021">
        <f t="shared" si="236"/>
        <v>2014</v>
      </c>
      <c r="M3021" t="str">
        <f t="shared" si="237"/>
        <v>Apr</v>
      </c>
      <c r="N3021" s="13">
        <v>41758.833564814813</v>
      </c>
      <c r="O3021" t="b">
        <v>0</v>
      </c>
      <c r="P3021">
        <v>226</v>
      </c>
      <c r="Q3021" t="b">
        <v>1</v>
      </c>
      <c r="R3021" t="s">
        <v>8303</v>
      </c>
      <c r="S3021" s="4">
        <f t="shared" si="235"/>
        <v>121.23333333333333</v>
      </c>
      <c r="U3021" t="str">
        <f t="shared" si="238"/>
        <v>theater</v>
      </c>
      <c r="V3021" t="str">
        <f t="shared" si="239"/>
        <v>spaces</v>
      </c>
    </row>
    <row r="3022" spans="1:22" ht="60" x14ac:dyDescent="0.25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v>42230.846446759257</v>
      </c>
      <c r="K3022">
        <v>1434399533</v>
      </c>
      <c r="L3022">
        <f t="shared" si="236"/>
        <v>2015</v>
      </c>
      <c r="M3022" t="str">
        <f t="shared" si="237"/>
        <v>Jun</v>
      </c>
      <c r="N3022" s="13">
        <v>42170.846446759257</v>
      </c>
      <c r="O3022" t="b">
        <v>0</v>
      </c>
      <c r="P3022">
        <v>30</v>
      </c>
      <c r="Q3022" t="b">
        <v>1</v>
      </c>
      <c r="R3022" t="s">
        <v>8303</v>
      </c>
      <c r="S3022" s="4">
        <f t="shared" si="235"/>
        <v>100.57142857142857</v>
      </c>
      <c r="U3022" t="str">
        <f t="shared" si="238"/>
        <v>theater</v>
      </c>
      <c r="V3022" t="str">
        <f t="shared" si="239"/>
        <v>spaces</v>
      </c>
    </row>
    <row r="3023" spans="1:22" ht="45" x14ac:dyDescent="0.25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v>42696.249305555553</v>
      </c>
      <c r="K3023">
        <v>1476715869</v>
      </c>
      <c r="L3023">
        <f t="shared" si="236"/>
        <v>2016</v>
      </c>
      <c r="M3023" t="str">
        <f t="shared" si="237"/>
        <v>Oct</v>
      </c>
      <c r="N3023" s="13">
        <v>42660.618854166663</v>
      </c>
      <c r="O3023" t="b">
        <v>0</v>
      </c>
      <c r="P3023">
        <v>103</v>
      </c>
      <c r="Q3023" t="b">
        <v>1</v>
      </c>
      <c r="R3023" t="s">
        <v>8303</v>
      </c>
      <c r="S3023" s="4">
        <f t="shared" si="235"/>
        <v>116.02222222222223</v>
      </c>
      <c r="U3023" t="str">
        <f t="shared" si="238"/>
        <v>theater</v>
      </c>
      <c r="V3023" t="str">
        <f t="shared" si="239"/>
        <v>spaces</v>
      </c>
    </row>
    <row r="3024" spans="1:22" ht="60" x14ac:dyDescent="0.25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v>42609.95380787037</v>
      </c>
      <c r="K3024">
        <v>1468450409</v>
      </c>
      <c r="L3024">
        <f t="shared" si="236"/>
        <v>2016</v>
      </c>
      <c r="M3024" t="str">
        <f t="shared" si="237"/>
        <v>Jul</v>
      </c>
      <c r="N3024" s="13">
        <v>42564.95380787037</v>
      </c>
      <c r="O3024" t="b">
        <v>0</v>
      </c>
      <c r="P3024">
        <v>62</v>
      </c>
      <c r="Q3024" t="b">
        <v>1</v>
      </c>
      <c r="R3024" t="s">
        <v>8303</v>
      </c>
      <c r="S3024" s="4">
        <f t="shared" si="235"/>
        <v>100.88</v>
      </c>
      <c r="U3024" t="str">
        <f t="shared" si="238"/>
        <v>theater</v>
      </c>
      <c r="V3024" t="str">
        <f t="shared" si="239"/>
        <v>spaces</v>
      </c>
    </row>
    <row r="3025" spans="1:22" ht="60" x14ac:dyDescent="0.25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v>42166.675763888896</v>
      </c>
      <c r="K3025">
        <v>1430151186</v>
      </c>
      <c r="L3025">
        <f t="shared" si="236"/>
        <v>2015</v>
      </c>
      <c r="M3025" t="str">
        <f t="shared" si="237"/>
        <v>Apr</v>
      </c>
      <c r="N3025" s="13">
        <v>42121.675763888896</v>
      </c>
      <c r="O3025" t="b">
        <v>0</v>
      </c>
      <c r="P3025">
        <v>6</v>
      </c>
      <c r="Q3025" t="b">
        <v>1</v>
      </c>
      <c r="R3025" t="s">
        <v>8303</v>
      </c>
      <c r="S3025" s="4">
        <f t="shared" si="235"/>
        <v>103</v>
      </c>
      <c r="U3025" t="str">
        <f t="shared" si="238"/>
        <v>theater</v>
      </c>
      <c r="V3025" t="str">
        <f t="shared" si="239"/>
        <v>spaces</v>
      </c>
    </row>
    <row r="3026" spans="1:22" ht="60" x14ac:dyDescent="0.25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v>41188.993923611109</v>
      </c>
      <c r="K3026">
        <v>1346975475</v>
      </c>
      <c r="L3026">
        <f t="shared" si="236"/>
        <v>2012</v>
      </c>
      <c r="M3026" t="str">
        <f t="shared" si="237"/>
        <v>Sep</v>
      </c>
      <c r="N3026" s="13">
        <v>41158.993923611109</v>
      </c>
      <c r="O3026" t="b">
        <v>0</v>
      </c>
      <c r="P3026">
        <v>182</v>
      </c>
      <c r="Q3026" t="b">
        <v>1</v>
      </c>
      <c r="R3026" t="s">
        <v>8303</v>
      </c>
      <c r="S3026" s="4">
        <f t="shared" si="235"/>
        <v>246.42</v>
      </c>
      <c r="U3026" t="str">
        <f t="shared" si="238"/>
        <v>theater</v>
      </c>
      <c r="V3026" t="str">
        <f t="shared" si="239"/>
        <v>spaces</v>
      </c>
    </row>
    <row r="3027" spans="1:22" ht="45" x14ac:dyDescent="0.25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v>41789.666666666664</v>
      </c>
      <c r="K3027">
        <v>1399032813</v>
      </c>
      <c r="L3027">
        <f t="shared" si="236"/>
        <v>2014</v>
      </c>
      <c r="M3027" t="str">
        <f t="shared" si="237"/>
        <v>May</v>
      </c>
      <c r="N3027" s="13">
        <v>41761.509409722225</v>
      </c>
      <c r="O3027" t="b">
        <v>0</v>
      </c>
      <c r="P3027">
        <v>145</v>
      </c>
      <c r="Q3027" t="b">
        <v>1</v>
      </c>
      <c r="R3027" t="s">
        <v>8303</v>
      </c>
      <c r="S3027" s="4">
        <f t="shared" si="235"/>
        <v>302.2</v>
      </c>
      <c r="U3027" t="str">
        <f t="shared" si="238"/>
        <v>theater</v>
      </c>
      <c r="V3027" t="str">
        <f t="shared" si="239"/>
        <v>spaces</v>
      </c>
    </row>
    <row r="3028" spans="1:22" ht="60" x14ac:dyDescent="0.25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v>42797.459398148145</v>
      </c>
      <c r="K3028">
        <v>1487329292</v>
      </c>
      <c r="L3028">
        <f t="shared" si="236"/>
        <v>2017</v>
      </c>
      <c r="M3028" t="str">
        <f t="shared" si="237"/>
        <v>Feb</v>
      </c>
      <c r="N3028" s="13">
        <v>42783.459398148145</v>
      </c>
      <c r="O3028" t="b">
        <v>0</v>
      </c>
      <c r="P3028">
        <v>25</v>
      </c>
      <c r="Q3028" t="b">
        <v>1</v>
      </c>
      <c r="R3028" t="s">
        <v>8303</v>
      </c>
      <c r="S3028" s="4">
        <f t="shared" si="235"/>
        <v>143.33333333333334</v>
      </c>
      <c r="U3028" t="str">
        <f t="shared" si="238"/>
        <v>theater</v>
      </c>
      <c r="V3028" t="str">
        <f t="shared" si="239"/>
        <v>spaces</v>
      </c>
    </row>
    <row r="3029" spans="1:22" ht="45" x14ac:dyDescent="0.25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v>42083.662627314814</v>
      </c>
      <c r="K3029">
        <v>1424278451</v>
      </c>
      <c r="L3029">
        <f t="shared" si="236"/>
        <v>2015</v>
      </c>
      <c r="M3029" t="str">
        <f t="shared" si="237"/>
        <v>Feb</v>
      </c>
      <c r="N3029" s="13">
        <v>42053.704293981486</v>
      </c>
      <c r="O3029" t="b">
        <v>0</v>
      </c>
      <c r="P3029">
        <v>320</v>
      </c>
      <c r="Q3029" t="b">
        <v>1</v>
      </c>
      <c r="R3029" t="s">
        <v>8303</v>
      </c>
      <c r="S3029" s="4">
        <f t="shared" si="235"/>
        <v>131.44</v>
      </c>
      <c r="U3029" t="str">
        <f t="shared" si="238"/>
        <v>theater</v>
      </c>
      <c r="V3029" t="str">
        <f t="shared" si="239"/>
        <v>spaces</v>
      </c>
    </row>
    <row r="3030" spans="1:22" ht="30" x14ac:dyDescent="0.25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v>42597.264178240745</v>
      </c>
      <c r="K3030">
        <v>1468650025</v>
      </c>
      <c r="L3030">
        <f t="shared" si="236"/>
        <v>2016</v>
      </c>
      <c r="M3030" t="str">
        <f t="shared" si="237"/>
        <v>Jul</v>
      </c>
      <c r="N3030" s="13">
        <v>42567.264178240745</v>
      </c>
      <c r="O3030" t="b">
        <v>0</v>
      </c>
      <c r="P3030">
        <v>99</v>
      </c>
      <c r="Q3030" t="b">
        <v>1</v>
      </c>
      <c r="R3030" t="s">
        <v>8303</v>
      </c>
      <c r="S3030" s="4">
        <f t="shared" si="235"/>
        <v>168.02</v>
      </c>
      <c r="U3030" t="str">
        <f t="shared" si="238"/>
        <v>theater</v>
      </c>
      <c r="V3030" t="str">
        <f t="shared" si="239"/>
        <v>spaces</v>
      </c>
    </row>
    <row r="3031" spans="1:22" ht="60" x14ac:dyDescent="0.25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v>41961.190972222219</v>
      </c>
      <c r="K3031">
        <v>1413824447</v>
      </c>
      <c r="L3031">
        <f t="shared" si="236"/>
        <v>2014</v>
      </c>
      <c r="M3031" t="str">
        <f t="shared" si="237"/>
        <v>Oct</v>
      </c>
      <c r="N3031" s="13">
        <v>41932.708877314813</v>
      </c>
      <c r="O3031" t="b">
        <v>0</v>
      </c>
      <c r="P3031">
        <v>348</v>
      </c>
      <c r="Q3031" t="b">
        <v>1</v>
      </c>
      <c r="R3031" t="s">
        <v>8303</v>
      </c>
      <c r="S3031" s="4">
        <f t="shared" si="235"/>
        <v>109.67666666666666</v>
      </c>
      <c r="U3031" t="str">
        <f t="shared" si="238"/>
        <v>theater</v>
      </c>
      <c r="V3031" t="str">
        <f t="shared" si="239"/>
        <v>spaces</v>
      </c>
    </row>
    <row r="3032" spans="1:22" ht="60" x14ac:dyDescent="0.25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v>42263.747349537036</v>
      </c>
      <c r="K3032">
        <v>1439834171</v>
      </c>
      <c r="L3032">
        <f t="shared" si="236"/>
        <v>2015</v>
      </c>
      <c r="M3032" t="str">
        <f t="shared" si="237"/>
        <v>Aug</v>
      </c>
      <c r="N3032" s="13">
        <v>42233.747349537036</v>
      </c>
      <c r="O3032" t="b">
        <v>0</v>
      </c>
      <c r="P3032">
        <v>41</v>
      </c>
      <c r="Q3032" t="b">
        <v>1</v>
      </c>
      <c r="R3032" t="s">
        <v>8303</v>
      </c>
      <c r="S3032" s="4">
        <f t="shared" si="235"/>
        <v>106.68571428571428</v>
      </c>
      <c r="U3032" t="str">
        <f t="shared" si="238"/>
        <v>theater</v>
      </c>
      <c r="V3032" t="str">
        <f t="shared" si="239"/>
        <v>spaces</v>
      </c>
    </row>
    <row r="3033" spans="1:22" ht="75" x14ac:dyDescent="0.25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v>42657.882488425923</v>
      </c>
      <c r="K3033">
        <v>1471295447</v>
      </c>
      <c r="L3033">
        <f t="shared" si="236"/>
        <v>2016</v>
      </c>
      <c r="M3033" t="str">
        <f t="shared" si="237"/>
        <v>Aug</v>
      </c>
      <c r="N3033" s="13">
        <v>42597.882488425923</v>
      </c>
      <c r="O3033" t="b">
        <v>0</v>
      </c>
      <c r="P3033">
        <v>29</v>
      </c>
      <c r="Q3033" t="b">
        <v>1</v>
      </c>
      <c r="R3033" t="s">
        <v>8303</v>
      </c>
      <c r="S3033" s="4">
        <f t="shared" si="235"/>
        <v>100</v>
      </c>
      <c r="U3033" t="str">
        <f t="shared" si="238"/>
        <v>theater</v>
      </c>
      <c r="V3033" t="str">
        <f t="shared" si="239"/>
        <v>spaces</v>
      </c>
    </row>
    <row r="3034" spans="1:22" ht="60" x14ac:dyDescent="0.25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v>42258.044664351852</v>
      </c>
      <c r="K3034">
        <v>1439341459</v>
      </c>
      <c r="L3034">
        <f t="shared" si="236"/>
        <v>2015</v>
      </c>
      <c r="M3034" t="str">
        <f t="shared" si="237"/>
        <v>Aug</v>
      </c>
      <c r="N3034" s="13">
        <v>42228.044664351852</v>
      </c>
      <c r="O3034" t="b">
        <v>0</v>
      </c>
      <c r="P3034">
        <v>25</v>
      </c>
      <c r="Q3034" t="b">
        <v>1</v>
      </c>
      <c r="R3034" t="s">
        <v>8303</v>
      </c>
      <c r="S3034" s="4">
        <f t="shared" si="235"/>
        <v>127.2</v>
      </c>
      <c r="U3034" t="str">
        <f t="shared" si="238"/>
        <v>theater</v>
      </c>
      <c r="V3034" t="str">
        <f t="shared" si="239"/>
        <v>spaces</v>
      </c>
    </row>
    <row r="3035" spans="1:22" ht="45" x14ac:dyDescent="0.25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v>42600.110243055555</v>
      </c>
      <c r="K3035">
        <v>1468895925</v>
      </c>
      <c r="L3035">
        <f t="shared" si="236"/>
        <v>2016</v>
      </c>
      <c r="M3035" t="str">
        <f t="shared" si="237"/>
        <v>Jul</v>
      </c>
      <c r="N3035" s="13">
        <v>42570.110243055555</v>
      </c>
      <c r="O3035" t="b">
        <v>0</v>
      </c>
      <c r="P3035">
        <v>23</v>
      </c>
      <c r="Q3035" t="b">
        <v>1</v>
      </c>
      <c r="R3035" t="s">
        <v>8303</v>
      </c>
      <c r="S3035" s="4">
        <f t="shared" si="235"/>
        <v>146.53333333333333</v>
      </c>
      <c r="U3035" t="str">
        <f t="shared" si="238"/>
        <v>theater</v>
      </c>
      <c r="V3035" t="str">
        <f t="shared" si="239"/>
        <v>spaces</v>
      </c>
    </row>
    <row r="3036" spans="1:22" ht="75" x14ac:dyDescent="0.25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v>42675.165972222225</v>
      </c>
      <c r="K3036">
        <v>1475326255</v>
      </c>
      <c r="L3036">
        <f t="shared" si="236"/>
        <v>2016</v>
      </c>
      <c r="M3036" t="str">
        <f t="shared" si="237"/>
        <v>Oct</v>
      </c>
      <c r="N3036" s="13">
        <v>42644.535358796296</v>
      </c>
      <c r="O3036" t="b">
        <v>0</v>
      </c>
      <c r="P3036">
        <v>1260</v>
      </c>
      <c r="Q3036" t="b">
        <v>1</v>
      </c>
      <c r="R3036" t="s">
        <v>8303</v>
      </c>
      <c r="S3036" s="4">
        <f t="shared" si="235"/>
        <v>112.536</v>
      </c>
      <c r="U3036" t="str">
        <f t="shared" si="238"/>
        <v>theater</v>
      </c>
      <c r="V3036" t="str">
        <f t="shared" si="239"/>
        <v>spaces</v>
      </c>
    </row>
    <row r="3037" spans="1:22" ht="45" x14ac:dyDescent="0.25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v>41398.560289351852</v>
      </c>
      <c r="K3037">
        <v>1365082009</v>
      </c>
      <c r="L3037">
        <f t="shared" si="236"/>
        <v>2013</v>
      </c>
      <c r="M3037" t="str">
        <f t="shared" si="237"/>
        <v>Apr</v>
      </c>
      <c r="N3037" s="13">
        <v>41368.560289351852</v>
      </c>
      <c r="O3037" t="b">
        <v>0</v>
      </c>
      <c r="P3037">
        <v>307</v>
      </c>
      <c r="Q3037" t="b">
        <v>1</v>
      </c>
      <c r="R3037" t="s">
        <v>8303</v>
      </c>
      <c r="S3037" s="4">
        <f t="shared" si="235"/>
        <v>108.78684</v>
      </c>
      <c r="U3037" t="str">
        <f t="shared" si="238"/>
        <v>theater</v>
      </c>
      <c r="V3037" t="str">
        <f t="shared" si="239"/>
        <v>spaces</v>
      </c>
    </row>
    <row r="3038" spans="1:22" ht="60" x14ac:dyDescent="0.25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v>41502.499305555553</v>
      </c>
      <c r="K3038">
        <v>1373568644</v>
      </c>
      <c r="L3038">
        <f t="shared" si="236"/>
        <v>2013</v>
      </c>
      <c r="M3038" t="str">
        <f t="shared" si="237"/>
        <v>Jul</v>
      </c>
      <c r="N3038" s="13">
        <v>41466.785231481481</v>
      </c>
      <c r="O3038" t="b">
        <v>0</v>
      </c>
      <c r="P3038">
        <v>329</v>
      </c>
      <c r="Q3038" t="b">
        <v>1</v>
      </c>
      <c r="R3038" t="s">
        <v>8303</v>
      </c>
      <c r="S3038" s="4">
        <f t="shared" si="235"/>
        <v>126.732</v>
      </c>
      <c r="U3038" t="str">
        <f t="shared" si="238"/>
        <v>theater</v>
      </c>
      <c r="V3038" t="str">
        <f t="shared" si="239"/>
        <v>spaces</v>
      </c>
    </row>
    <row r="3039" spans="1:22" ht="60" x14ac:dyDescent="0.25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v>40453.207638888889</v>
      </c>
      <c r="K3039">
        <v>1279574773</v>
      </c>
      <c r="L3039">
        <f t="shared" si="236"/>
        <v>2010</v>
      </c>
      <c r="M3039" t="str">
        <f t="shared" si="237"/>
        <v>Jul</v>
      </c>
      <c r="N3039" s="13">
        <v>40378.893206018518</v>
      </c>
      <c r="O3039" t="b">
        <v>0</v>
      </c>
      <c r="P3039">
        <v>32</v>
      </c>
      <c r="Q3039" t="b">
        <v>1</v>
      </c>
      <c r="R3039" t="s">
        <v>8303</v>
      </c>
      <c r="S3039" s="4">
        <f t="shared" si="235"/>
        <v>213.2</v>
      </c>
      <c r="U3039" t="str">
        <f t="shared" si="238"/>
        <v>theater</v>
      </c>
      <c r="V3039" t="str">
        <f t="shared" si="239"/>
        <v>spaces</v>
      </c>
    </row>
    <row r="3040" spans="1:22" ht="45" x14ac:dyDescent="0.25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v>42433.252280092594</v>
      </c>
      <c r="K3040">
        <v>1451887397</v>
      </c>
      <c r="L3040">
        <f t="shared" si="236"/>
        <v>2016</v>
      </c>
      <c r="M3040" t="str">
        <f t="shared" si="237"/>
        <v>Jan</v>
      </c>
      <c r="N3040" s="13">
        <v>42373.252280092594</v>
      </c>
      <c r="O3040" t="b">
        <v>0</v>
      </c>
      <c r="P3040">
        <v>27</v>
      </c>
      <c r="Q3040" t="b">
        <v>1</v>
      </c>
      <c r="R3040" t="s">
        <v>8303</v>
      </c>
      <c r="S3040" s="4">
        <f t="shared" si="235"/>
        <v>100.5</v>
      </c>
      <c r="U3040" t="str">
        <f t="shared" si="238"/>
        <v>theater</v>
      </c>
      <c r="V3040" t="str">
        <f t="shared" si="239"/>
        <v>spaces</v>
      </c>
    </row>
    <row r="3041" spans="1:22" ht="45" x14ac:dyDescent="0.25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v>41637.332638888889</v>
      </c>
      <c r="K3041">
        <v>1386011038</v>
      </c>
      <c r="L3041">
        <f t="shared" si="236"/>
        <v>2013</v>
      </c>
      <c r="M3041" t="str">
        <f t="shared" si="237"/>
        <v>Dec</v>
      </c>
      <c r="N3041" s="13">
        <v>41610.794421296298</v>
      </c>
      <c r="O3041" t="b">
        <v>0</v>
      </c>
      <c r="P3041">
        <v>236</v>
      </c>
      <c r="Q3041" t="b">
        <v>1</v>
      </c>
      <c r="R3041" t="s">
        <v>8303</v>
      </c>
      <c r="S3041" s="4">
        <f t="shared" si="235"/>
        <v>108.7139</v>
      </c>
      <c r="U3041" t="str">
        <f t="shared" si="238"/>
        <v>theater</v>
      </c>
      <c r="V3041" t="str">
        <f t="shared" si="239"/>
        <v>spaces</v>
      </c>
    </row>
    <row r="3042" spans="1:22" ht="45" x14ac:dyDescent="0.25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v>42181.958333333328</v>
      </c>
      <c r="K3042">
        <v>1434999621</v>
      </c>
      <c r="L3042">
        <f t="shared" si="236"/>
        <v>2015</v>
      </c>
      <c r="M3042" t="str">
        <f t="shared" si="237"/>
        <v>Jun</v>
      </c>
      <c r="N3042" s="13">
        <v>42177.791909722218</v>
      </c>
      <c r="O3042" t="b">
        <v>0</v>
      </c>
      <c r="P3042">
        <v>42</v>
      </c>
      <c r="Q3042" t="b">
        <v>1</v>
      </c>
      <c r="R3042" t="s">
        <v>8303</v>
      </c>
      <c r="S3042" s="4">
        <f t="shared" si="235"/>
        <v>107.5</v>
      </c>
      <c r="U3042" t="str">
        <f t="shared" si="238"/>
        <v>theater</v>
      </c>
      <c r="V3042" t="str">
        <f t="shared" si="239"/>
        <v>spaces</v>
      </c>
    </row>
    <row r="3043" spans="1:22" ht="30" x14ac:dyDescent="0.25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v>42389.868611111116</v>
      </c>
      <c r="K3043">
        <v>1450731048</v>
      </c>
      <c r="L3043">
        <f t="shared" si="236"/>
        <v>2015</v>
      </c>
      <c r="M3043" t="str">
        <f t="shared" si="237"/>
        <v>Dec</v>
      </c>
      <c r="N3043" s="13">
        <v>42359.868611111116</v>
      </c>
      <c r="O3043" t="b">
        <v>0</v>
      </c>
      <c r="P3043">
        <v>95</v>
      </c>
      <c r="Q3043" t="b">
        <v>1</v>
      </c>
      <c r="R3043" t="s">
        <v>8303</v>
      </c>
      <c r="S3043" s="4">
        <f t="shared" si="235"/>
        <v>110.48192771084338</v>
      </c>
      <c r="U3043" t="str">
        <f t="shared" si="238"/>
        <v>theater</v>
      </c>
      <c r="V3043" t="str">
        <f t="shared" si="239"/>
        <v>spaces</v>
      </c>
    </row>
    <row r="3044" spans="1:22" ht="60" x14ac:dyDescent="0.25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v>42283.688043981485</v>
      </c>
      <c r="K3044">
        <v>1441557047</v>
      </c>
      <c r="L3044">
        <f t="shared" si="236"/>
        <v>2015</v>
      </c>
      <c r="M3044" t="str">
        <f t="shared" si="237"/>
        <v>Sep</v>
      </c>
      <c r="N3044" s="13">
        <v>42253.688043981485</v>
      </c>
      <c r="O3044" t="b">
        <v>0</v>
      </c>
      <c r="P3044">
        <v>37</v>
      </c>
      <c r="Q3044" t="b">
        <v>1</v>
      </c>
      <c r="R3044" t="s">
        <v>8303</v>
      </c>
      <c r="S3044" s="4">
        <f t="shared" si="235"/>
        <v>128</v>
      </c>
      <c r="U3044" t="str">
        <f t="shared" si="238"/>
        <v>theater</v>
      </c>
      <c r="V3044" t="str">
        <f t="shared" si="239"/>
        <v>spaces</v>
      </c>
    </row>
    <row r="3045" spans="1:22" ht="45" x14ac:dyDescent="0.25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v>42110.118055555555</v>
      </c>
      <c r="K3045">
        <v>1426815699</v>
      </c>
      <c r="L3045">
        <f t="shared" si="236"/>
        <v>2015</v>
      </c>
      <c r="M3045" t="str">
        <f t="shared" si="237"/>
        <v>Mar</v>
      </c>
      <c r="N3045" s="13">
        <v>42083.070590277777</v>
      </c>
      <c r="O3045" t="b">
        <v>0</v>
      </c>
      <c r="P3045">
        <v>128</v>
      </c>
      <c r="Q3045" t="b">
        <v>1</v>
      </c>
      <c r="R3045" t="s">
        <v>8303</v>
      </c>
      <c r="S3045" s="4">
        <f t="shared" si="235"/>
        <v>110.00666666666666</v>
      </c>
      <c r="U3045" t="str">
        <f t="shared" si="238"/>
        <v>theater</v>
      </c>
      <c r="V3045" t="str">
        <f t="shared" si="239"/>
        <v>spaces</v>
      </c>
    </row>
    <row r="3046" spans="1:22" ht="45" x14ac:dyDescent="0.25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v>42402.7268287037</v>
      </c>
      <c r="K3046">
        <v>1453137998</v>
      </c>
      <c r="L3046">
        <f t="shared" si="236"/>
        <v>2016</v>
      </c>
      <c r="M3046" t="str">
        <f t="shared" si="237"/>
        <v>Jan</v>
      </c>
      <c r="N3046" s="13">
        <v>42387.7268287037</v>
      </c>
      <c r="O3046" t="b">
        <v>0</v>
      </c>
      <c r="P3046">
        <v>156</v>
      </c>
      <c r="Q3046" t="b">
        <v>1</v>
      </c>
      <c r="R3046" t="s">
        <v>8303</v>
      </c>
      <c r="S3046" s="4">
        <f t="shared" si="235"/>
        <v>109.34166666666667</v>
      </c>
      <c r="U3046" t="str">
        <f t="shared" si="238"/>
        <v>theater</v>
      </c>
      <c r="V3046" t="str">
        <f t="shared" si="239"/>
        <v>spaces</v>
      </c>
    </row>
    <row r="3047" spans="1:22" ht="60" x14ac:dyDescent="0.25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v>41873.155729166669</v>
      </c>
      <c r="K3047">
        <v>1406087055</v>
      </c>
      <c r="L3047">
        <f t="shared" si="236"/>
        <v>2014</v>
      </c>
      <c r="M3047" t="str">
        <f t="shared" si="237"/>
        <v>Jul</v>
      </c>
      <c r="N3047" s="13">
        <v>41843.155729166669</v>
      </c>
      <c r="O3047" t="b">
        <v>0</v>
      </c>
      <c r="P3047">
        <v>64</v>
      </c>
      <c r="Q3047" t="b">
        <v>1</v>
      </c>
      <c r="R3047" t="s">
        <v>8303</v>
      </c>
      <c r="S3047" s="4">
        <f t="shared" si="235"/>
        <v>132.70650000000001</v>
      </c>
      <c r="U3047" t="str">
        <f t="shared" si="238"/>
        <v>theater</v>
      </c>
      <c r="V3047" t="str">
        <f t="shared" si="239"/>
        <v>spaces</v>
      </c>
    </row>
    <row r="3048" spans="1:22" ht="60" x14ac:dyDescent="0.25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v>41892.202777777777</v>
      </c>
      <c r="K3048">
        <v>1407784586</v>
      </c>
      <c r="L3048">
        <f t="shared" si="236"/>
        <v>2014</v>
      </c>
      <c r="M3048" t="str">
        <f t="shared" si="237"/>
        <v>Aug</v>
      </c>
      <c r="N3048" s="13">
        <v>41862.803078703706</v>
      </c>
      <c r="O3048" t="b">
        <v>0</v>
      </c>
      <c r="P3048">
        <v>58</v>
      </c>
      <c r="Q3048" t="b">
        <v>1</v>
      </c>
      <c r="R3048" t="s">
        <v>8303</v>
      </c>
      <c r="S3048" s="4">
        <f t="shared" si="235"/>
        <v>190.84810126582278</v>
      </c>
      <c r="U3048" t="str">
        <f t="shared" si="238"/>
        <v>theater</v>
      </c>
      <c r="V3048" t="str">
        <f t="shared" si="239"/>
        <v>spaces</v>
      </c>
    </row>
    <row r="3049" spans="1:22" ht="45" x14ac:dyDescent="0.25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v>42487.552777777775</v>
      </c>
      <c r="K3049">
        <v>1457999054</v>
      </c>
      <c r="L3049">
        <f t="shared" si="236"/>
        <v>2016</v>
      </c>
      <c r="M3049" t="str">
        <f t="shared" si="237"/>
        <v>Mar</v>
      </c>
      <c r="N3049" s="13">
        <v>42443.989050925928</v>
      </c>
      <c r="O3049" t="b">
        <v>0</v>
      </c>
      <c r="P3049">
        <v>20</v>
      </c>
      <c r="Q3049" t="b">
        <v>1</v>
      </c>
      <c r="R3049" t="s">
        <v>8303</v>
      </c>
      <c r="S3049" s="4">
        <f t="shared" si="235"/>
        <v>149</v>
      </c>
      <c r="U3049" t="str">
        <f t="shared" si="238"/>
        <v>theater</v>
      </c>
      <c r="V3049" t="str">
        <f t="shared" si="239"/>
        <v>spaces</v>
      </c>
    </row>
    <row r="3050" spans="1:22" ht="60" x14ac:dyDescent="0.25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v>42004.890277777777</v>
      </c>
      <c r="K3050">
        <v>1417556262</v>
      </c>
      <c r="L3050">
        <f t="shared" si="236"/>
        <v>2014</v>
      </c>
      <c r="M3050" t="str">
        <f t="shared" si="237"/>
        <v>Dec</v>
      </c>
      <c r="N3050" s="13">
        <v>41975.901180555549</v>
      </c>
      <c r="O3050" t="b">
        <v>0</v>
      </c>
      <c r="P3050">
        <v>47</v>
      </c>
      <c r="Q3050" t="b">
        <v>1</v>
      </c>
      <c r="R3050" t="s">
        <v>8303</v>
      </c>
      <c r="S3050" s="4">
        <f t="shared" si="235"/>
        <v>166.4</v>
      </c>
      <c r="U3050" t="str">
        <f t="shared" si="238"/>
        <v>theater</v>
      </c>
      <c r="V3050" t="str">
        <f t="shared" si="239"/>
        <v>spaces</v>
      </c>
    </row>
    <row r="3051" spans="1:22" ht="60" x14ac:dyDescent="0.25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v>42169.014525462961</v>
      </c>
      <c r="K3051">
        <v>1431649255</v>
      </c>
      <c r="L3051">
        <f t="shared" si="236"/>
        <v>2015</v>
      </c>
      <c r="M3051" t="str">
        <f t="shared" si="237"/>
        <v>May</v>
      </c>
      <c r="N3051" s="13">
        <v>42139.014525462961</v>
      </c>
      <c r="O3051" t="b">
        <v>0</v>
      </c>
      <c r="P3051">
        <v>54</v>
      </c>
      <c r="Q3051" t="b">
        <v>1</v>
      </c>
      <c r="R3051" t="s">
        <v>8303</v>
      </c>
      <c r="S3051" s="4">
        <f t="shared" si="235"/>
        <v>106.66666666666667</v>
      </c>
      <c r="U3051" t="str">
        <f t="shared" si="238"/>
        <v>theater</v>
      </c>
      <c r="V3051" t="str">
        <f t="shared" si="239"/>
        <v>spaces</v>
      </c>
    </row>
    <row r="3052" spans="1:22" ht="30" x14ac:dyDescent="0.25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v>42495.16851851852</v>
      </c>
      <c r="K3052">
        <v>1459828960</v>
      </c>
      <c r="L3052">
        <f t="shared" si="236"/>
        <v>2016</v>
      </c>
      <c r="M3052" t="str">
        <f t="shared" si="237"/>
        <v>Apr</v>
      </c>
      <c r="N3052" s="13">
        <v>42465.16851851852</v>
      </c>
      <c r="O3052" t="b">
        <v>0</v>
      </c>
      <c r="P3052">
        <v>9</v>
      </c>
      <c r="Q3052" t="b">
        <v>1</v>
      </c>
      <c r="R3052" t="s">
        <v>8303</v>
      </c>
      <c r="S3052" s="4">
        <f t="shared" si="235"/>
        <v>106</v>
      </c>
      <c r="U3052" t="str">
        <f t="shared" si="238"/>
        <v>theater</v>
      </c>
      <c r="V3052" t="str">
        <f t="shared" si="239"/>
        <v>spaces</v>
      </c>
    </row>
    <row r="3053" spans="1:22" ht="60" x14ac:dyDescent="0.25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v>42774.416030092587</v>
      </c>
      <c r="K3053">
        <v>1483955945</v>
      </c>
      <c r="L3053">
        <f t="shared" si="236"/>
        <v>2017</v>
      </c>
      <c r="M3053" t="str">
        <f t="shared" si="237"/>
        <v>Jan</v>
      </c>
      <c r="N3053" s="13">
        <v>42744.416030092587</v>
      </c>
      <c r="O3053" t="b">
        <v>1</v>
      </c>
      <c r="P3053">
        <v>35</v>
      </c>
      <c r="Q3053" t="b">
        <v>0</v>
      </c>
      <c r="R3053" t="s">
        <v>8303</v>
      </c>
      <c r="S3053" s="4">
        <f t="shared" si="235"/>
        <v>23.62857142857143</v>
      </c>
      <c r="U3053" t="str">
        <f t="shared" si="238"/>
        <v>theater</v>
      </c>
      <c r="V3053" t="str">
        <f t="shared" si="239"/>
        <v>spaces</v>
      </c>
    </row>
    <row r="3054" spans="1:22" ht="45" x14ac:dyDescent="0.25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v>42152.665972222225</v>
      </c>
      <c r="K3054">
        <v>1430237094</v>
      </c>
      <c r="L3054">
        <f t="shared" si="236"/>
        <v>2015</v>
      </c>
      <c r="M3054" t="str">
        <f t="shared" si="237"/>
        <v>Apr</v>
      </c>
      <c r="N3054" s="13">
        <v>42122.670069444444</v>
      </c>
      <c r="O3054" t="b">
        <v>0</v>
      </c>
      <c r="P3054">
        <v>2</v>
      </c>
      <c r="Q3054" t="b">
        <v>0</v>
      </c>
      <c r="R3054" t="s">
        <v>8303</v>
      </c>
      <c r="S3054" s="4">
        <f t="shared" si="235"/>
        <v>0.15</v>
      </c>
      <c r="U3054" t="str">
        <f t="shared" si="238"/>
        <v>theater</v>
      </c>
      <c r="V3054" t="str">
        <f t="shared" si="239"/>
        <v>spaces</v>
      </c>
    </row>
    <row r="3055" spans="1:22" ht="60" x14ac:dyDescent="0.25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v>41914.165972222225</v>
      </c>
      <c r="K3055">
        <v>1407781013</v>
      </c>
      <c r="L3055">
        <f t="shared" si="236"/>
        <v>2014</v>
      </c>
      <c r="M3055" t="str">
        <f t="shared" si="237"/>
        <v>Aug</v>
      </c>
      <c r="N3055" s="13">
        <v>41862.761724537035</v>
      </c>
      <c r="O3055" t="b">
        <v>0</v>
      </c>
      <c r="P3055">
        <v>3</v>
      </c>
      <c r="Q3055" t="b">
        <v>0</v>
      </c>
      <c r="R3055" t="s">
        <v>8303</v>
      </c>
      <c r="S3055" s="4">
        <f t="shared" si="235"/>
        <v>0.4</v>
      </c>
      <c r="U3055" t="str">
        <f t="shared" si="238"/>
        <v>theater</v>
      </c>
      <c r="V3055" t="str">
        <f t="shared" si="239"/>
        <v>spaces</v>
      </c>
    </row>
    <row r="3056" spans="1:22" ht="60" x14ac:dyDescent="0.25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v>42065.044444444444</v>
      </c>
      <c r="K3056">
        <v>1422043154</v>
      </c>
      <c r="L3056">
        <f t="shared" si="236"/>
        <v>2015</v>
      </c>
      <c r="M3056" t="str">
        <f t="shared" si="237"/>
        <v>Jan</v>
      </c>
      <c r="N3056" s="13">
        <v>42027.832800925928</v>
      </c>
      <c r="O3056" t="b">
        <v>0</v>
      </c>
      <c r="P3056">
        <v>0</v>
      </c>
      <c r="Q3056" t="b">
        <v>0</v>
      </c>
      <c r="R3056" t="s">
        <v>8303</v>
      </c>
      <c r="S3056" s="4">
        <f t="shared" si="235"/>
        <v>0</v>
      </c>
      <c r="U3056" t="str">
        <f t="shared" si="238"/>
        <v>theater</v>
      </c>
      <c r="V3056" t="str">
        <f t="shared" si="239"/>
        <v>spaces</v>
      </c>
    </row>
    <row r="3057" spans="1:22" ht="60" x14ac:dyDescent="0.25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v>42013.95821759259</v>
      </c>
      <c r="K3057">
        <v>1415660390</v>
      </c>
      <c r="L3057">
        <f t="shared" si="236"/>
        <v>2014</v>
      </c>
      <c r="M3057" t="str">
        <f t="shared" si="237"/>
        <v>Nov</v>
      </c>
      <c r="N3057" s="13">
        <v>41953.95821759259</v>
      </c>
      <c r="O3057" t="b">
        <v>0</v>
      </c>
      <c r="P3057">
        <v>1</v>
      </c>
      <c r="Q3057" t="b">
        <v>0</v>
      </c>
      <c r="R3057" t="s">
        <v>8303</v>
      </c>
      <c r="S3057" s="4">
        <f t="shared" si="235"/>
        <v>5.0000000000000001E-3</v>
      </c>
      <c r="U3057" t="str">
        <f t="shared" si="238"/>
        <v>theater</v>
      </c>
      <c r="V3057" t="str">
        <f t="shared" si="239"/>
        <v>spaces</v>
      </c>
    </row>
    <row r="3058" spans="1:22" ht="60" x14ac:dyDescent="0.25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v>41911.636388888888</v>
      </c>
      <c r="K3058">
        <v>1406819784</v>
      </c>
      <c r="L3058">
        <f t="shared" si="236"/>
        <v>2014</v>
      </c>
      <c r="M3058" t="str">
        <f t="shared" si="237"/>
        <v>Jul</v>
      </c>
      <c r="N3058" s="13">
        <v>41851.636388888888</v>
      </c>
      <c r="O3058" t="b">
        <v>0</v>
      </c>
      <c r="P3058">
        <v>0</v>
      </c>
      <c r="Q3058" t="b">
        <v>0</v>
      </c>
      <c r="R3058" t="s">
        <v>8303</v>
      </c>
      <c r="S3058" s="4">
        <f t="shared" si="235"/>
        <v>0</v>
      </c>
      <c r="U3058" t="str">
        <f t="shared" si="238"/>
        <v>theater</v>
      </c>
      <c r="V3058" t="str">
        <f t="shared" si="239"/>
        <v>spaces</v>
      </c>
    </row>
    <row r="3059" spans="1:22" ht="45" x14ac:dyDescent="0.25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v>42463.608923611115</v>
      </c>
      <c r="K3059">
        <v>1457105811</v>
      </c>
      <c r="L3059">
        <f t="shared" si="236"/>
        <v>2016</v>
      </c>
      <c r="M3059" t="str">
        <f t="shared" si="237"/>
        <v>Mar</v>
      </c>
      <c r="N3059" s="13">
        <v>42433.650590277779</v>
      </c>
      <c r="O3059" t="b">
        <v>0</v>
      </c>
      <c r="P3059">
        <v>0</v>
      </c>
      <c r="Q3059" t="b">
        <v>0</v>
      </c>
      <c r="R3059" t="s">
        <v>8303</v>
      </c>
      <c r="S3059" s="4">
        <f t="shared" si="235"/>
        <v>0</v>
      </c>
      <c r="U3059" t="str">
        <f t="shared" si="238"/>
        <v>theater</v>
      </c>
      <c r="V3059" t="str">
        <f t="shared" si="239"/>
        <v>spaces</v>
      </c>
    </row>
    <row r="3060" spans="1:22" ht="60" x14ac:dyDescent="0.25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v>42510.374305555553</v>
      </c>
      <c r="K3060">
        <v>1459414740</v>
      </c>
      <c r="L3060">
        <f t="shared" si="236"/>
        <v>2016</v>
      </c>
      <c r="M3060" t="str">
        <f t="shared" si="237"/>
        <v>Mar</v>
      </c>
      <c r="N3060" s="13">
        <v>42460.374305555553</v>
      </c>
      <c r="O3060" t="b">
        <v>0</v>
      </c>
      <c r="P3060">
        <v>3</v>
      </c>
      <c r="Q3060" t="b">
        <v>0</v>
      </c>
      <c r="R3060" t="s">
        <v>8303</v>
      </c>
      <c r="S3060" s="4">
        <f t="shared" si="235"/>
        <v>1.6666666666666666E-2</v>
      </c>
      <c r="U3060" t="str">
        <f t="shared" si="238"/>
        <v>theater</v>
      </c>
      <c r="V3060" t="str">
        <f t="shared" si="239"/>
        <v>spaces</v>
      </c>
    </row>
    <row r="3061" spans="1:22" ht="60" x14ac:dyDescent="0.25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v>41859.935717592591</v>
      </c>
      <c r="K3061">
        <v>1404944846</v>
      </c>
      <c r="L3061">
        <f t="shared" si="236"/>
        <v>2014</v>
      </c>
      <c r="M3061" t="str">
        <f t="shared" si="237"/>
        <v>Jul</v>
      </c>
      <c r="N3061" s="13">
        <v>41829.935717592591</v>
      </c>
      <c r="O3061" t="b">
        <v>0</v>
      </c>
      <c r="P3061">
        <v>11</v>
      </c>
      <c r="Q3061" t="b">
        <v>0</v>
      </c>
      <c r="R3061" t="s">
        <v>8303</v>
      </c>
      <c r="S3061" s="4">
        <f t="shared" si="235"/>
        <v>3.0066666666666668</v>
      </c>
      <c r="U3061" t="str">
        <f t="shared" si="238"/>
        <v>theater</v>
      </c>
      <c r="V3061" t="str">
        <f t="shared" si="239"/>
        <v>spaces</v>
      </c>
    </row>
    <row r="3062" spans="1:22" ht="45" x14ac:dyDescent="0.25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v>42275.274699074071</v>
      </c>
      <c r="K3062">
        <v>1440830134</v>
      </c>
      <c r="L3062">
        <f t="shared" si="236"/>
        <v>2015</v>
      </c>
      <c r="M3062" t="str">
        <f t="shared" si="237"/>
        <v>Aug</v>
      </c>
      <c r="N3062" s="13">
        <v>42245.274699074071</v>
      </c>
      <c r="O3062" t="b">
        <v>0</v>
      </c>
      <c r="P3062">
        <v>6</v>
      </c>
      <c r="Q3062" t="b">
        <v>0</v>
      </c>
      <c r="R3062" t="s">
        <v>8303</v>
      </c>
      <c r="S3062" s="4">
        <f t="shared" si="235"/>
        <v>0.15227272727272728</v>
      </c>
      <c r="U3062" t="str">
        <f t="shared" si="238"/>
        <v>theater</v>
      </c>
      <c r="V3062" t="str">
        <f t="shared" si="239"/>
        <v>spaces</v>
      </c>
    </row>
    <row r="3063" spans="1:22" x14ac:dyDescent="0.25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v>41864.784120370372</v>
      </c>
      <c r="K3063">
        <v>1405363748</v>
      </c>
      <c r="L3063">
        <f t="shared" si="236"/>
        <v>2014</v>
      </c>
      <c r="M3063" t="str">
        <f t="shared" si="237"/>
        <v>Jul</v>
      </c>
      <c r="N3063" s="13">
        <v>41834.784120370372</v>
      </c>
      <c r="O3063" t="b">
        <v>0</v>
      </c>
      <c r="P3063">
        <v>0</v>
      </c>
      <c r="Q3063" t="b">
        <v>0</v>
      </c>
      <c r="R3063" t="s">
        <v>8303</v>
      </c>
      <c r="S3063" s="4">
        <f t="shared" si="235"/>
        <v>0</v>
      </c>
      <c r="U3063" t="str">
        <f t="shared" si="238"/>
        <v>theater</v>
      </c>
      <c r="V3063" t="str">
        <f t="shared" si="239"/>
        <v>spaces</v>
      </c>
    </row>
    <row r="3064" spans="1:22" ht="60" x14ac:dyDescent="0.25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v>42277.75</v>
      </c>
      <c r="K3064">
        <v>1441111892</v>
      </c>
      <c r="L3064">
        <f t="shared" si="236"/>
        <v>2015</v>
      </c>
      <c r="M3064" t="str">
        <f t="shared" si="237"/>
        <v>Sep</v>
      </c>
      <c r="N3064" s="13">
        <v>42248.535787037035</v>
      </c>
      <c r="O3064" t="b">
        <v>0</v>
      </c>
      <c r="P3064">
        <v>67</v>
      </c>
      <c r="Q3064" t="b">
        <v>0</v>
      </c>
      <c r="R3064" t="s">
        <v>8303</v>
      </c>
      <c r="S3064" s="4">
        <f t="shared" si="235"/>
        <v>66.84</v>
      </c>
      <c r="U3064" t="str">
        <f t="shared" si="238"/>
        <v>theater</v>
      </c>
      <c r="V3064" t="str">
        <f t="shared" si="239"/>
        <v>spaces</v>
      </c>
    </row>
    <row r="3065" spans="1:22" ht="45" x14ac:dyDescent="0.25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v>42665.922893518517</v>
      </c>
      <c r="K3065">
        <v>1474150138</v>
      </c>
      <c r="L3065">
        <f t="shared" si="236"/>
        <v>2016</v>
      </c>
      <c r="M3065" t="str">
        <f t="shared" si="237"/>
        <v>Sep</v>
      </c>
      <c r="N3065" s="13">
        <v>42630.922893518517</v>
      </c>
      <c r="O3065" t="b">
        <v>0</v>
      </c>
      <c r="P3065">
        <v>23</v>
      </c>
      <c r="Q3065" t="b">
        <v>0</v>
      </c>
      <c r="R3065" t="s">
        <v>8303</v>
      </c>
      <c r="S3065" s="4">
        <f t="shared" si="235"/>
        <v>19.566666666666666</v>
      </c>
      <c r="U3065" t="str">
        <f t="shared" si="238"/>
        <v>theater</v>
      </c>
      <c r="V3065" t="str">
        <f t="shared" si="239"/>
        <v>spaces</v>
      </c>
    </row>
    <row r="3066" spans="1:22" ht="30" x14ac:dyDescent="0.25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v>42330.290972222225</v>
      </c>
      <c r="K3066">
        <v>1445483246</v>
      </c>
      <c r="L3066">
        <f t="shared" si="236"/>
        <v>2015</v>
      </c>
      <c r="M3066" t="str">
        <f t="shared" si="237"/>
        <v>Oct</v>
      </c>
      <c r="N3066" s="13">
        <v>42299.130162037036</v>
      </c>
      <c r="O3066" t="b">
        <v>0</v>
      </c>
      <c r="P3066">
        <v>72</v>
      </c>
      <c r="Q3066" t="b">
        <v>0</v>
      </c>
      <c r="R3066" t="s">
        <v>8303</v>
      </c>
      <c r="S3066" s="4">
        <f t="shared" si="235"/>
        <v>11.294666666666666</v>
      </c>
      <c r="U3066" t="str">
        <f t="shared" si="238"/>
        <v>theater</v>
      </c>
      <c r="V3066" t="str">
        <f t="shared" si="239"/>
        <v>spaces</v>
      </c>
    </row>
    <row r="3067" spans="1:22" ht="60" x14ac:dyDescent="0.25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v>41850.055231481485</v>
      </c>
      <c r="K3067">
        <v>1404523172</v>
      </c>
      <c r="L3067">
        <f t="shared" si="236"/>
        <v>2014</v>
      </c>
      <c r="M3067" t="str">
        <f t="shared" si="237"/>
        <v>Jul</v>
      </c>
      <c r="N3067" s="13">
        <v>41825.055231481485</v>
      </c>
      <c r="O3067" t="b">
        <v>0</v>
      </c>
      <c r="P3067">
        <v>2</v>
      </c>
      <c r="Q3067" t="b">
        <v>0</v>
      </c>
      <c r="R3067" t="s">
        <v>8303</v>
      </c>
      <c r="S3067" s="4">
        <f t="shared" si="235"/>
        <v>0.04</v>
      </c>
      <c r="U3067" t="str">
        <f t="shared" si="238"/>
        <v>theater</v>
      </c>
      <c r="V3067" t="str">
        <f t="shared" si="239"/>
        <v>spaces</v>
      </c>
    </row>
    <row r="3068" spans="1:22" ht="45" x14ac:dyDescent="0.25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v>42561.228437500002</v>
      </c>
      <c r="K3068">
        <v>1465536537</v>
      </c>
      <c r="L3068">
        <f t="shared" si="236"/>
        <v>2016</v>
      </c>
      <c r="M3068" t="str">
        <f t="shared" si="237"/>
        <v>Jun</v>
      </c>
      <c r="N3068" s="13">
        <v>42531.228437500002</v>
      </c>
      <c r="O3068" t="b">
        <v>0</v>
      </c>
      <c r="P3068">
        <v>15</v>
      </c>
      <c r="Q3068" t="b">
        <v>0</v>
      </c>
      <c r="R3068" t="s">
        <v>8303</v>
      </c>
      <c r="S3068" s="4">
        <f t="shared" si="235"/>
        <v>11.985714285714286</v>
      </c>
      <c r="U3068" t="str">
        <f t="shared" si="238"/>
        <v>theater</v>
      </c>
      <c r="V3068" t="str">
        <f t="shared" si="239"/>
        <v>spaces</v>
      </c>
    </row>
    <row r="3069" spans="1:22" ht="60" x14ac:dyDescent="0.25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v>42256.938414351855</v>
      </c>
      <c r="K3069">
        <v>1439245879</v>
      </c>
      <c r="L3069">
        <f t="shared" si="236"/>
        <v>2015</v>
      </c>
      <c r="M3069" t="str">
        <f t="shared" si="237"/>
        <v>Aug</v>
      </c>
      <c r="N3069" s="13">
        <v>42226.938414351855</v>
      </c>
      <c r="O3069" t="b">
        <v>0</v>
      </c>
      <c r="P3069">
        <v>1</v>
      </c>
      <c r="Q3069" t="b">
        <v>0</v>
      </c>
      <c r="R3069" t="s">
        <v>8303</v>
      </c>
      <c r="S3069" s="4">
        <f t="shared" si="235"/>
        <v>2.5</v>
      </c>
      <c r="U3069" t="str">
        <f t="shared" si="238"/>
        <v>theater</v>
      </c>
      <c r="V3069" t="str">
        <f t="shared" si="239"/>
        <v>spaces</v>
      </c>
    </row>
    <row r="3070" spans="1:22" ht="60" x14ac:dyDescent="0.25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v>42293.691574074073</v>
      </c>
      <c r="K3070">
        <v>1442421352</v>
      </c>
      <c r="L3070">
        <f t="shared" si="236"/>
        <v>2015</v>
      </c>
      <c r="M3070" t="str">
        <f t="shared" si="237"/>
        <v>Sep</v>
      </c>
      <c r="N3070" s="13">
        <v>42263.691574074073</v>
      </c>
      <c r="O3070" t="b">
        <v>0</v>
      </c>
      <c r="P3070">
        <v>2</v>
      </c>
      <c r="Q3070" t="b">
        <v>0</v>
      </c>
      <c r="R3070" t="s">
        <v>8303</v>
      </c>
      <c r="S3070" s="4">
        <f t="shared" si="235"/>
        <v>7.0000000000000007E-2</v>
      </c>
      <c r="U3070" t="str">
        <f t="shared" si="238"/>
        <v>theater</v>
      </c>
      <c r="V3070" t="str">
        <f t="shared" si="239"/>
        <v>spaces</v>
      </c>
    </row>
    <row r="3071" spans="1:22" ht="60" x14ac:dyDescent="0.25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v>41987.833726851852</v>
      </c>
      <c r="K3071">
        <v>1415995234</v>
      </c>
      <c r="L3071">
        <f t="shared" si="236"/>
        <v>2014</v>
      </c>
      <c r="M3071" t="str">
        <f t="shared" si="237"/>
        <v>Nov</v>
      </c>
      <c r="N3071" s="13">
        <v>41957.833726851852</v>
      </c>
      <c r="O3071" t="b">
        <v>0</v>
      </c>
      <c r="P3071">
        <v>7</v>
      </c>
      <c r="Q3071" t="b">
        <v>0</v>
      </c>
      <c r="R3071" t="s">
        <v>8303</v>
      </c>
      <c r="S3071" s="4">
        <f t="shared" si="235"/>
        <v>14.1</v>
      </c>
      <c r="U3071" t="str">
        <f t="shared" si="238"/>
        <v>theater</v>
      </c>
      <c r="V3071" t="str">
        <f t="shared" si="239"/>
        <v>spaces</v>
      </c>
    </row>
    <row r="3072" spans="1:22" ht="45" x14ac:dyDescent="0.25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v>42711.733437499999</v>
      </c>
      <c r="K3072">
        <v>1479317769</v>
      </c>
      <c r="L3072">
        <f t="shared" si="236"/>
        <v>2016</v>
      </c>
      <c r="M3072" t="str">
        <f t="shared" si="237"/>
        <v>Nov</v>
      </c>
      <c r="N3072" s="13">
        <v>42690.733437499999</v>
      </c>
      <c r="O3072" t="b">
        <v>0</v>
      </c>
      <c r="P3072">
        <v>16</v>
      </c>
      <c r="Q3072" t="b">
        <v>0</v>
      </c>
      <c r="R3072" t="s">
        <v>8303</v>
      </c>
      <c r="S3072" s="4">
        <f t="shared" si="235"/>
        <v>3.34</v>
      </c>
      <c r="U3072" t="str">
        <f t="shared" si="238"/>
        <v>theater</v>
      </c>
      <c r="V3072" t="str">
        <f t="shared" si="239"/>
        <v>spaces</v>
      </c>
    </row>
    <row r="3073" spans="1:22" ht="45" x14ac:dyDescent="0.25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v>42115.249305555553</v>
      </c>
      <c r="K3073">
        <v>1428082481</v>
      </c>
      <c r="L3073">
        <f t="shared" si="236"/>
        <v>2015</v>
      </c>
      <c r="M3073" t="str">
        <f t="shared" si="237"/>
        <v>Apr</v>
      </c>
      <c r="N3073" s="13">
        <v>42097.732418981483</v>
      </c>
      <c r="O3073" t="b">
        <v>0</v>
      </c>
      <c r="P3073">
        <v>117</v>
      </c>
      <c r="Q3073" t="b">
        <v>0</v>
      </c>
      <c r="R3073" t="s">
        <v>8303</v>
      </c>
      <c r="S3073" s="4">
        <f t="shared" si="235"/>
        <v>59.774999999999999</v>
      </c>
      <c r="U3073" t="str">
        <f t="shared" si="238"/>
        <v>theater</v>
      </c>
      <c r="V3073" t="str">
        <f t="shared" si="239"/>
        <v>spaces</v>
      </c>
    </row>
    <row r="3074" spans="1:22" ht="60" x14ac:dyDescent="0.25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v>42673.073611111111</v>
      </c>
      <c r="K3074">
        <v>1476549262</v>
      </c>
      <c r="L3074">
        <f t="shared" si="236"/>
        <v>2016</v>
      </c>
      <c r="M3074" t="str">
        <f t="shared" si="237"/>
        <v>Oct</v>
      </c>
      <c r="N3074" s="13">
        <v>42658.690532407403</v>
      </c>
      <c r="O3074" t="b">
        <v>0</v>
      </c>
      <c r="P3074">
        <v>2</v>
      </c>
      <c r="Q3074" t="b">
        <v>0</v>
      </c>
      <c r="R3074" t="s">
        <v>8303</v>
      </c>
      <c r="S3074" s="4">
        <f t="shared" ref="S3074:S3137" si="240">E3074*100/D3074</f>
        <v>1.6666666666666666E-2</v>
      </c>
      <c r="U3074" t="str">
        <f t="shared" si="238"/>
        <v>theater</v>
      </c>
      <c r="V3074" t="str">
        <f t="shared" si="239"/>
        <v>spaces</v>
      </c>
    </row>
    <row r="3075" spans="1:22" ht="45" x14ac:dyDescent="0.25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v>42169.804861111115</v>
      </c>
      <c r="K3075">
        <v>1429287900</v>
      </c>
      <c r="L3075">
        <f t="shared" ref="L3075:L3138" si="241">YEAR(N3075)</f>
        <v>2015</v>
      </c>
      <c r="M3075" t="str">
        <f t="shared" ref="M3075:M3138" si="242">TEXT(N3075, "MMM")</f>
        <v>Apr</v>
      </c>
      <c r="N3075" s="13">
        <v>42111.684027777781</v>
      </c>
      <c r="O3075" t="b">
        <v>0</v>
      </c>
      <c r="P3075">
        <v>7</v>
      </c>
      <c r="Q3075" t="b">
        <v>0</v>
      </c>
      <c r="R3075" t="s">
        <v>8303</v>
      </c>
      <c r="S3075" s="4">
        <f t="shared" si="240"/>
        <v>2.3035714285714284E-2</v>
      </c>
      <c r="U3075" t="str">
        <f t="shared" ref="U3075:U3138" si="243">LEFT(R3075, SEARCH("/",R3075,1)-1)</f>
        <v>theater</v>
      </c>
      <c r="V3075" t="str">
        <f t="shared" ref="V3075:V3138" si="244">RIGHT(R3075,LEN(R3075)-SEARCH("/",R3075,SEARCH("/",R3075,1)))</f>
        <v>spaces</v>
      </c>
    </row>
    <row r="3076" spans="1:22" ht="75" x14ac:dyDescent="0.25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v>42439.571284722217</v>
      </c>
      <c r="K3076">
        <v>1455025359</v>
      </c>
      <c r="L3076">
        <f t="shared" si="241"/>
        <v>2016</v>
      </c>
      <c r="M3076" t="str">
        <f t="shared" si="242"/>
        <v>Feb</v>
      </c>
      <c r="N3076" s="13">
        <v>42409.571284722217</v>
      </c>
      <c r="O3076" t="b">
        <v>0</v>
      </c>
      <c r="P3076">
        <v>3</v>
      </c>
      <c r="Q3076" t="b">
        <v>0</v>
      </c>
      <c r="R3076" t="s">
        <v>8303</v>
      </c>
      <c r="S3076" s="4">
        <f t="shared" si="240"/>
        <v>8.7999999999999995E-2</v>
      </c>
      <c r="U3076" t="str">
        <f t="shared" si="243"/>
        <v>theater</v>
      </c>
      <c r="V3076" t="str">
        <f t="shared" si="244"/>
        <v>spaces</v>
      </c>
    </row>
    <row r="3077" spans="1:22" ht="45" x14ac:dyDescent="0.25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v>42601.102314814809</v>
      </c>
      <c r="K3077">
        <v>1467253640</v>
      </c>
      <c r="L3077">
        <f t="shared" si="241"/>
        <v>2016</v>
      </c>
      <c r="M3077" t="str">
        <f t="shared" si="242"/>
        <v>Jun</v>
      </c>
      <c r="N3077" s="13">
        <v>42551.102314814809</v>
      </c>
      <c r="O3077" t="b">
        <v>0</v>
      </c>
      <c r="P3077">
        <v>20</v>
      </c>
      <c r="Q3077" t="b">
        <v>0</v>
      </c>
      <c r="R3077" t="s">
        <v>8303</v>
      </c>
      <c r="S3077" s="4">
        <f t="shared" si="240"/>
        <v>8.64</v>
      </c>
      <c r="U3077" t="str">
        <f t="shared" si="243"/>
        <v>theater</v>
      </c>
      <c r="V3077" t="str">
        <f t="shared" si="244"/>
        <v>spaces</v>
      </c>
    </row>
    <row r="3078" spans="1:22" ht="30" x14ac:dyDescent="0.25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v>42286.651886574073</v>
      </c>
      <c r="K3078">
        <v>1439221123</v>
      </c>
      <c r="L3078">
        <f t="shared" si="241"/>
        <v>2015</v>
      </c>
      <c r="M3078" t="str">
        <f t="shared" si="242"/>
        <v>Aug</v>
      </c>
      <c r="N3078" s="13">
        <v>42226.651886574073</v>
      </c>
      <c r="O3078" t="b">
        <v>0</v>
      </c>
      <c r="P3078">
        <v>50</v>
      </c>
      <c r="Q3078" t="b">
        <v>0</v>
      </c>
      <c r="R3078" t="s">
        <v>8303</v>
      </c>
      <c r="S3078" s="4">
        <f t="shared" si="240"/>
        <v>15.06</v>
      </c>
      <c r="U3078" t="str">
        <f t="shared" si="243"/>
        <v>theater</v>
      </c>
      <c r="V3078" t="str">
        <f t="shared" si="244"/>
        <v>spaces</v>
      </c>
    </row>
    <row r="3079" spans="1:22" ht="60" x14ac:dyDescent="0.25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v>42796.956921296296</v>
      </c>
      <c r="K3079">
        <v>1485903478</v>
      </c>
      <c r="L3079">
        <f t="shared" si="241"/>
        <v>2017</v>
      </c>
      <c r="M3079" t="str">
        <f t="shared" si="242"/>
        <v>Jan</v>
      </c>
      <c r="N3079" s="13">
        <v>42766.956921296296</v>
      </c>
      <c r="O3079" t="b">
        <v>0</v>
      </c>
      <c r="P3079">
        <v>2</v>
      </c>
      <c r="Q3079" t="b">
        <v>0</v>
      </c>
      <c r="R3079" t="s">
        <v>8303</v>
      </c>
      <c r="S3079" s="4">
        <f t="shared" si="240"/>
        <v>0.47727272727272729</v>
      </c>
      <c r="U3079" t="str">
        <f t="shared" si="243"/>
        <v>theater</v>
      </c>
      <c r="V3079" t="str">
        <f t="shared" si="244"/>
        <v>spaces</v>
      </c>
    </row>
    <row r="3080" spans="1:22" ht="60" x14ac:dyDescent="0.25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v>42061.138831018514</v>
      </c>
      <c r="K3080">
        <v>1422328795</v>
      </c>
      <c r="L3080">
        <f t="shared" si="241"/>
        <v>2015</v>
      </c>
      <c r="M3080" t="str">
        <f t="shared" si="242"/>
        <v>Jan</v>
      </c>
      <c r="N3080" s="13">
        <v>42031.138831018514</v>
      </c>
      <c r="O3080" t="b">
        <v>0</v>
      </c>
      <c r="P3080">
        <v>3</v>
      </c>
      <c r="Q3080" t="b">
        <v>0</v>
      </c>
      <c r="R3080" t="s">
        <v>8303</v>
      </c>
      <c r="S3080" s="4">
        <f t="shared" si="240"/>
        <v>0.11833333333333333</v>
      </c>
      <c r="U3080" t="str">
        <f t="shared" si="243"/>
        <v>theater</v>
      </c>
      <c r="V3080" t="str">
        <f t="shared" si="244"/>
        <v>spaces</v>
      </c>
    </row>
    <row r="3081" spans="1:22" ht="45" x14ac:dyDescent="0.25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v>42085.671701388885</v>
      </c>
      <c r="K3081">
        <v>1424452035</v>
      </c>
      <c r="L3081">
        <f t="shared" si="241"/>
        <v>2015</v>
      </c>
      <c r="M3081" t="str">
        <f t="shared" si="242"/>
        <v>Feb</v>
      </c>
      <c r="N3081" s="13">
        <v>42055.713368055556</v>
      </c>
      <c r="O3081" t="b">
        <v>0</v>
      </c>
      <c r="P3081">
        <v>27</v>
      </c>
      <c r="Q3081" t="b">
        <v>0</v>
      </c>
      <c r="R3081" t="s">
        <v>8303</v>
      </c>
      <c r="S3081" s="4">
        <f t="shared" si="240"/>
        <v>0.84173998587352461</v>
      </c>
      <c r="U3081" t="str">
        <f t="shared" si="243"/>
        <v>theater</v>
      </c>
      <c r="V3081" t="str">
        <f t="shared" si="244"/>
        <v>spaces</v>
      </c>
    </row>
    <row r="3082" spans="1:22" ht="60" x14ac:dyDescent="0.25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v>42000.0699537037</v>
      </c>
      <c r="K3082">
        <v>1414456844</v>
      </c>
      <c r="L3082">
        <f t="shared" si="241"/>
        <v>2014</v>
      </c>
      <c r="M3082" t="str">
        <f t="shared" si="242"/>
        <v>Oct</v>
      </c>
      <c r="N3082" s="13">
        <v>41940.028287037036</v>
      </c>
      <c r="O3082" t="b">
        <v>0</v>
      </c>
      <c r="P3082">
        <v>7</v>
      </c>
      <c r="Q3082" t="b">
        <v>0</v>
      </c>
      <c r="R3082" t="s">
        <v>8303</v>
      </c>
      <c r="S3082" s="4">
        <f t="shared" si="240"/>
        <v>1.8800000000000001E-2</v>
      </c>
      <c r="U3082" t="str">
        <f t="shared" si="243"/>
        <v>theater</v>
      </c>
      <c r="V3082" t="str">
        <f t="shared" si="244"/>
        <v>spaces</v>
      </c>
    </row>
    <row r="3083" spans="1:22" ht="60" x14ac:dyDescent="0.25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v>42267.181608796294</v>
      </c>
      <c r="K3083">
        <v>1440130891</v>
      </c>
      <c r="L3083">
        <f t="shared" si="241"/>
        <v>2015</v>
      </c>
      <c r="M3083" t="str">
        <f t="shared" si="242"/>
        <v>Aug</v>
      </c>
      <c r="N3083" s="13">
        <v>42237.181608796294</v>
      </c>
      <c r="O3083" t="b">
        <v>0</v>
      </c>
      <c r="P3083">
        <v>5</v>
      </c>
      <c r="Q3083" t="b">
        <v>0</v>
      </c>
      <c r="R3083" t="s">
        <v>8303</v>
      </c>
      <c r="S3083" s="4">
        <f t="shared" si="240"/>
        <v>0.21029999999999999</v>
      </c>
      <c r="U3083" t="str">
        <f t="shared" si="243"/>
        <v>theater</v>
      </c>
      <c r="V3083" t="str">
        <f t="shared" si="244"/>
        <v>spaces</v>
      </c>
    </row>
    <row r="3084" spans="1:22" ht="60" x14ac:dyDescent="0.25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v>42323.96465277778</v>
      </c>
      <c r="K3084">
        <v>1445033346</v>
      </c>
      <c r="L3084">
        <f t="shared" si="241"/>
        <v>2015</v>
      </c>
      <c r="M3084" t="str">
        <f t="shared" si="242"/>
        <v>Oct</v>
      </c>
      <c r="N3084" s="13">
        <v>42293.922986111109</v>
      </c>
      <c r="O3084" t="b">
        <v>0</v>
      </c>
      <c r="P3084">
        <v>0</v>
      </c>
      <c r="Q3084" t="b">
        <v>0</v>
      </c>
      <c r="R3084" t="s">
        <v>8303</v>
      </c>
      <c r="S3084" s="4">
        <f t="shared" si="240"/>
        <v>0</v>
      </c>
      <c r="U3084" t="str">
        <f t="shared" si="243"/>
        <v>theater</v>
      </c>
      <c r="V3084" t="str">
        <f t="shared" si="244"/>
        <v>spaces</v>
      </c>
    </row>
    <row r="3085" spans="1:22" ht="75" x14ac:dyDescent="0.25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v>41883.208333333336</v>
      </c>
      <c r="K3085">
        <v>1406986278</v>
      </c>
      <c r="L3085">
        <f t="shared" si="241"/>
        <v>2014</v>
      </c>
      <c r="M3085" t="str">
        <f t="shared" si="242"/>
        <v>Aug</v>
      </c>
      <c r="N3085" s="13">
        <v>41853.563402777778</v>
      </c>
      <c r="O3085" t="b">
        <v>0</v>
      </c>
      <c r="P3085">
        <v>3</v>
      </c>
      <c r="Q3085" t="b">
        <v>0</v>
      </c>
      <c r="R3085" t="s">
        <v>8303</v>
      </c>
      <c r="S3085" s="4">
        <f t="shared" si="240"/>
        <v>0.28000000000000003</v>
      </c>
      <c r="U3085" t="str">
        <f t="shared" si="243"/>
        <v>theater</v>
      </c>
      <c r="V3085" t="str">
        <f t="shared" si="244"/>
        <v>spaces</v>
      </c>
    </row>
    <row r="3086" spans="1:22" ht="60" x14ac:dyDescent="0.25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v>42129.783333333333</v>
      </c>
      <c r="K3086">
        <v>1428340931</v>
      </c>
      <c r="L3086">
        <f t="shared" si="241"/>
        <v>2015</v>
      </c>
      <c r="M3086" t="str">
        <f t="shared" si="242"/>
        <v>Apr</v>
      </c>
      <c r="N3086" s="13">
        <v>42100.723738425921</v>
      </c>
      <c r="O3086" t="b">
        <v>0</v>
      </c>
      <c r="P3086">
        <v>6</v>
      </c>
      <c r="Q3086" t="b">
        <v>0</v>
      </c>
      <c r="R3086" t="s">
        <v>8303</v>
      </c>
      <c r="S3086" s="4">
        <f t="shared" si="240"/>
        <v>11.57920670115792</v>
      </c>
      <c r="U3086" t="str">
        <f t="shared" si="243"/>
        <v>theater</v>
      </c>
      <c r="V3086" t="str">
        <f t="shared" si="244"/>
        <v>spaces</v>
      </c>
    </row>
    <row r="3087" spans="1:22" ht="60" x14ac:dyDescent="0.25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v>42276.883784722217</v>
      </c>
      <c r="K3087">
        <v>1440969159</v>
      </c>
      <c r="L3087">
        <f t="shared" si="241"/>
        <v>2015</v>
      </c>
      <c r="M3087" t="str">
        <f t="shared" si="242"/>
        <v>Aug</v>
      </c>
      <c r="N3087" s="13">
        <v>42246.883784722217</v>
      </c>
      <c r="O3087" t="b">
        <v>0</v>
      </c>
      <c r="P3087">
        <v>9</v>
      </c>
      <c r="Q3087" t="b">
        <v>0</v>
      </c>
      <c r="R3087" t="s">
        <v>8303</v>
      </c>
      <c r="S3087" s="4">
        <f t="shared" si="240"/>
        <v>2.44</v>
      </c>
      <c r="U3087" t="str">
        <f t="shared" si="243"/>
        <v>theater</v>
      </c>
      <c r="V3087" t="str">
        <f t="shared" si="244"/>
        <v>spaces</v>
      </c>
    </row>
    <row r="3088" spans="1:22" ht="60" x14ac:dyDescent="0.25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v>42233.67082175926</v>
      </c>
      <c r="K3088">
        <v>1434643559</v>
      </c>
      <c r="L3088">
        <f t="shared" si="241"/>
        <v>2015</v>
      </c>
      <c r="M3088" t="str">
        <f t="shared" si="242"/>
        <v>Jun</v>
      </c>
      <c r="N3088" s="13">
        <v>42173.67082175926</v>
      </c>
      <c r="O3088" t="b">
        <v>0</v>
      </c>
      <c r="P3088">
        <v>3</v>
      </c>
      <c r="Q3088" t="b">
        <v>0</v>
      </c>
      <c r="R3088" t="s">
        <v>8303</v>
      </c>
      <c r="S3088" s="4">
        <f t="shared" si="240"/>
        <v>0.25</v>
      </c>
      <c r="U3088" t="str">
        <f t="shared" si="243"/>
        <v>theater</v>
      </c>
      <c r="V3088" t="str">
        <f t="shared" si="244"/>
        <v>spaces</v>
      </c>
    </row>
    <row r="3089" spans="1:22" ht="60" x14ac:dyDescent="0.25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v>42725.192013888889</v>
      </c>
      <c r="K3089">
        <v>1477107390</v>
      </c>
      <c r="L3089">
        <f t="shared" si="241"/>
        <v>2016</v>
      </c>
      <c r="M3089" t="str">
        <f t="shared" si="242"/>
        <v>Oct</v>
      </c>
      <c r="N3089" s="13">
        <v>42665.150347222225</v>
      </c>
      <c r="O3089" t="b">
        <v>0</v>
      </c>
      <c r="P3089">
        <v>2</v>
      </c>
      <c r="Q3089" t="b">
        <v>0</v>
      </c>
      <c r="R3089" t="s">
        <v>8303</v>
      </c>
      <c r="S3089" s="4">
        <f t="shared" si="240"/>
        <v>0.625</v>
      </c>
      <c r="U3089" t="str">
        <f t="shared" si="243"/>
        <v>theater</v>
      </c>
      <c r="V3089" t="str">
        <f t="shared" si="244"/>
        <v>spaces</v>
      </c>
    </row>
    <row r="3090" spans="1:22" ht="45" x14ac:dyDescent="0.25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v>42012.570138888885</v>
      </c>
      <c r="K3090">
        <v>1418046247</v>
      </c>
      <c r="L3090">
        <f t="shared" si="241"/>
        <v>2014</v>
      </c>
      <c r="M3090" t="str">
        <f t="shared" si="242"/>
        <v>Dec</v>
      </c>
      <c r="N3090" s="13">
        <v>41981.57230324074</v>
      </c>
      <c r="O3090" t="b">
        <v>0</v>
      </c>
      <c r="P3090">
        <v>3</v>
      </c>
      <c r="Q3090" t="b">
        <v>0</v>
      </c>
      <c r="R3090" t="s">
        <v>8303</v>
      </c>
      <c r="S3090" s="4">
        <f t="shared" si="240"/>
        <v>0.19384615384615383</v>
      </c>
      <c r="U3090" t="str">
        <f t="shared" si="243"/>
        <v>theater</v>
      </c>
      <c r="V3090" t="str">
        <f t="shared" si="244"/>
        <v>spaces</v>
      </c>
    </row>
    <row r="3091" spans="1:22" ht="45" x14ac:dyDescent="0.25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v>42560.082638888889</v>
      </c>
      <c r="K3091">
        <v>1465304483</v>
      </c>
      <c r="L3091">
        <f t="shared" si="241"/>
        <v>2016</v>
      </c>
      <c r="M3091" t="str">
        <f t="shared" si="242"/>
        <v>Jun</v>
      </c>
      <c r="N3091" s="13">
        <v>42528.542627314819</v>
      </c>
      <c r="O3091" t="b">
        <v>0</v>
      </c>
      <c r="P3091">
        <v>45</v>
      </c>
      <c r="Q3091" t="b">
        <v>0</v>
      </c>
      <c r="R3091" t="s">
        <v>8303</v>
      </c>
      <c r="S3091" s="4">
        <f t="shared" si="240"/>
        <v>23.416</v>
      </c>
      <c r="U3091" t="str">
        <f t="shared" si="243"/>
        <v>theater</v>
      </c>
      <c r="V3091" t="str">
        <f t="shared" si="244"/>
        <v>spaces</v>
      </c>
    </row>
    <row r="3092" spans="1:22" ht="60" x14ac:dyDescent="0.25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v>42125.777141203704</v>
      </c>
      <c r="K3092">
        <v>1425325145</v>
      </c>
      <c r="L3092">
        <f t="shared" si="241"/>
        <v>2015</v>
      </c>
      <c r="M3092" t="str">
        <f t="shared" si="242"/>
        <v>Mar</v>
      </c>
      <c r="N3092" s="13">
        <v>42065.818807870368</v>
      </c>
      <c r="O3092" t="b">
        <v>0</v>
      </c>
      <c r="P3092">
        <v>9</v>
      </c>
      <c r="Q3092" t="b">
        <v>0</v>
      </c>
      <c r="R3092" t="s">
        <v>8303</v>
      </c>
      <c r="S3092" s="4">
        <f t="shared" si="240"/>
        <v>5.0808888888888886</v>
      </c>
      <c r="U3092" t="str">
        <f t="shared" si="243"/>
        <v>theater</v>
      </c>
      <c r="V3092" t="str">
        <f t="shared" si="244"/>
        <v>spaces</v>
      </c>
    </row>
    <row r="3093" spans="1:22" ht="60" x14ac:dyDescent="0.25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v>42596.948414351849</v>
      </c>
      <c r="K3093">
        <v>1468622743</v>
      </c>
      <c r="L3093">
        <f t="shared" si="241"/>
        <v>2016</v>
      </c>
      <c r="M3093" t="str">
        <f t="shared" si="242"/>
        <v>Jul</v>
      </c>
      <c r="N3093" s="13">
        <v>42566.948414351849</v>
      </c>
      <c r="O3093" t="b">
        <v>0</v>
      </c>
      <c r="P3093">
        <v>9</v>
      </c>
      <c r="Q3093" t="b">
        <v>0</v>
      </c>
      <c r="R3093" t="s">
        <v>8303</v>
      </c>
      <c r="S3093" s="4">
        <f t="shared" si="240"/>
        <v>15.92</v>
      </c>
      <c r="U3093" t="str">
        <f t="shared" si="243"/>
        <v>theater</v>
      </c>
      <c r="V3093" t="str">
        <f t="shared" si="244"/>
        <v>spaces</v>
      </c>
    </row>
    <row r="3094" spans="1:22" ht="45" x14ac:dyDescent="0.25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v>42292.916666666672</v>
      </c>
      <c r="K3094">
        <v>1441723912</v>
      </c>
      <c r="L3094">
        <f t="shared" si="241"/>
        <v>2015</v>
      </c>
      <c r="M3094" t="str">
        <f t="shared" si="242"/>
        <v>Sep</v>
      </c>
      <c r="N3094" s="13">
        <v>42255.619351851856</v>
      </c>
      <c r="O3094" t="b">
        <v>0</v>
      </c>
      <c r="P3094">
        <v>21</v>
      </c>
      <c r="Q3094" t="b">
        <v>0</v>
      </c>
      <c r="R3094" t="s">
        <v>8303</v>
      </c>
      <c r="S3094" s="4">
        <f t="shared" si="240"/>
        <v>1.18319</v>
      </c>
      <c r="U3094" t="str">
        <f t="shared" si="243"/>
        <v>theater</v>
      </c>
      <c r="V3094" t="str">
        <f t="shared" si="244"/>
        <v>spaces</v>
      </c>
    </row>
    <row r="3095" spans="1:22" ht="60" x14ac:dyDescent="0.25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v>41791.165972222225</v>
      </c>
      <c r="K3095">
        <v>1398980941</v>
      </c>
      <c r="L3095">
        <f t="shared" si="241"/>
        <v>2014</v>
      </c>
      <c r="M3095" t="str">
        <f t="shared" si="242"/>
        <v>May</v>
      </c>
      <c r="N3095" s="13">
        <v>41760.909039351849</v>
      </c>
      <c r="O3095" t="b">
        <v>0</v>
      </c>
      <c r="P3095">
        <v>17</v>
      </c>
      <c r="Q3095" t="b">
        <v>0</v>
      </c>
      <c r="R3095" t="s">
        <v>8303</v>
      </c>
      <c r="S3095" s="4">
        <f t="shared" si="240"/>
        <v>22.75</v>
      </c>
      <c r="U3095" t="str">
        <f t="shared" si="243"/>
        <v>theater</v>
      </c>
      <c r="V3095" t="str">
        <f t="shared" si="244"/>
        <v>spaces</v>
      </c>
    </row>
    <row r="3096" spans="1:22" ht="45" x14ac:dyDescent="0.25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v>42267.795787037037</v>
      </c>
      <c r="K3096">
        <v>1437591956</v>
      </c>
      <c r="L3096">
        <f t="shared" si="241"/>
        <v>2015</v>
      </c>
      <c r="M3096" t="str">
        <f t="shared" si="242"/>
        <v>Jul</v>
      </c>
      <c r="N3096" s="13">
        <v>42207.795787037037</v>
      </c>
      <c r="O3096" t="b">
        <v>0</v>
      </c>
      <c r="P3096">
        <v>1</v>
      </c>
      <c r="Q3096" t="b">
        <v>0</v>
      </c>
      <c r="R3096" t="s">
        <v>8303</v>
      </c>
      <c r="S3096" s="4">
        <f t="shared" si="240"/>
        <v>2.5000000000000001E-2</v>
      </c>
      <c r="U3096" t="str">
        <f t="shared" si="243"/>
        <v>theater</v>
      </c>
      <c r="V3096" t="str">
        <f t="shared" si="244"/>
        <v>spaces</v>
      </c>
    </row>
    <row r="3097" spans="1:22" ht="45" x14ac:dyDescent="0.25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v>42583.025231481486</v>
      </c>
      <c r="K3097">
        <v>1464827780</v>
      </c>
      <c r="L3097">
        <f t="shared" si="241"/>
        <v>2016</v>
      </c>
      <c r="M3097" t="str">
        <f t="shared" si="242"/>
        <v>Jun</v>
      </c>
      <c r="N3097" s="13">
        <v>42523.025231481486</v>
      </c>
      <c r="O3097" t="b">
        <v>0</v>
      </c>
      <c r="P3097">
        <v>1</v>
      </c>
      <c r="Q3097" t="b">
        <v>0</v>
      </c>
      <c r="R3097" t="s">
        <v>8303</v>
      </c>
      <c r="S3097" s="4">
        <f t="shared" si="240"/>
        <v>0.33512064343163539</v>
      </c>
      <c r="U3097" t="str">
        <f t="shared" si="243"/>
        <v>theater</v>
      </c>
      <c r="V3097" t="str">
        <f t="shared" si="244"/>
        <v>spaces</v>
      </c>
    </row>
    <row r="3098" spans="1:22" ht="45" x14ac:dyDescent="0.25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v>42144.825532407413</v>
      </c>
      <c r="K3098">
        <v>1429559326</v>
      </c>
      <c r="L3098">
        <f t="shared" si="241"/>
        <v>2015</v>
      </c>
      <c r="M3098" t="str">
        <f t="shared" si="242"/>
        <v>Apr</v>
      </c>
      <c r="N3098" s="13">
        <v>42114.825532407413</v>
      </c>
      <c r="O3098" t="b">
        <v>0</v>
      </c>
      <c r="P3098">
        <v>14</v>
      </c>
      <c r="Q3098" t="b">
        <v>0</v>
      </c>
      <c r="R3098" t="s">
        <v>8303</v>
      </c>
      <c r="S3098" s="4">
        <f t="shared" si="240"/>
        <v>3.9750000000000001</v>
      </c>
      <c r="U3098" t="str">
        <f t="shared" si="243"/>
        <v>theater</v>
      </c>
      <c r="V3098" t="str">
        <f t="shared" si="244"/>
        <v>spaces</v>
      </c>
    </row>
    <row r="3099" spans="1:22" ht="60" x14ac:dyDescent="0.25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v>42650.583333333328</v>
      </c>
      <c r="K3099">
        <v>1474027501</v>
      </c>
      <c r="L3099">
        <f t="shared" si="241"/>
        <v>2016</v>
      </c>
      <c r="M3099" t="str">
        <f t="shared" si="242"/>
        <v>Sep</v>
      </c>
      <c r="N3099" s="13">
        <v>42629.503483796296</v>
      </c>
      <c r="O3099" t="b">
        <v>0</v>
      </c>
      <c r="P3099">
        <v>42</v>
      </c>
      <c r="Q3099" t="b">
        <v>0</v>
      </c>
      <c r="R3099" t="s">
        <v>8303</v>
      </c>
      <c r="S3099" s="4">
        <f t="shared" si="240"/>
        <v>17.149999999999999</v>
      </c>
      <c r="U3099" t="str">
        <f t="shared" si="243"/>
        <v>theater</v>
      </c>
      <c r="V3099" t="str">
        <f t="shared" si="244"/>
        <v>spaces</v>
      </c>
    </row>
    <row r="3100" spans="1:22" ht="60" x14ac:dyDescent="0.25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v>42408.01180555555</v>
      </c>
      <c r="K3100">
        <v>1450724449</v>
      </c>
      <c r="L3100">
        <f t="shared" si="241"/>
        <v>2015</v>
      </c>
      <c r="M3100" t="str">
        <f t="shared" si="242"/>
        <v>Dec</v>
      </c>
      <c r="N3100" s="13">
        <v>42359.792233796295</v>
      </c>
      <c r="O3100" t="b">
        <v>0</v>
      </c>
      <c r="P3100">
        <v>27</v>
      </c>
      <c r="Q3100" t="b">
        <v>0</v>
      </c>
      <c r="R3100" t="s">
        <v>8303</v>
      </c>
      <c r="S3100" s="4">
        <f t="shared" si="240"/>
        <v>3.6080041046690612</v>
      </c>
      <c r="U3100" t="str">
        <f t="shared" si="243"/>
        <v>theater</v>
      </c>
      <c r="V3100" t="str">
        <f t="shared" si="244"/>
        <v>spaces</v>
      </c>
    </row>
    <row r="3101" spans="1:22" ht="60" x14ac:dyDescent="0.25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v>42412.189710648148</v>
      </c>
      <c r="K3101">
        <v>1452659591</v>
      </c>
      <c r="L3101">
        <f t="shared" si="241"/>
        <v>2016</v>
      </c>
      <c r="M3101" t="str">
        <f t="shared" si="242"/>
        <v>Jan</v>
      </c>
      <c r="N3101" s="13">
        <v>42382.189710648148</v>
      </c>
      <c r="O3101" t="b">
        <v>0</v>
      </c>
      <c r="P3101">
        <v>5</v>
      </c>
      <c r="Q3101" t="b">
        <v>0</v>
      </c>
      <c r="R3101" t="s">
        <v>8303</v>
      </c>
      <c r="S3101" s="4">
        <f t="shared" si="240"/>
        <v>13.9</v>
      </c>
      <c r="U3101" t="str">
        <f t="shared" si="243"/>
        <v>theater</v>
      </c>
      <c r="V3101" t="str">
        <f t="shared" si="244"/>
        <v>spaces</v>
      </c>
    </row>
    <row r="3102" spans="1:22" ht="60" x14ac:dyDescent="0.25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v>41932.622395833336</v>
      </c>
      <c r="K3102">
        <v>1411224975</v>
      </c>
      <c r="L3102">
        <f t="shared" si="241"/>
        <v>2014</v>
      </c>
      <c r="M3102" t="str">
        <f t="shared" si="242"/>
        <v>Sep</v>
      </c>
      <c r="N3102" s="13">
        <v>41902.622395833336</v>
      </c>
      <c r="O3102" t="b">
        <v>0</v>
      </c>
      <c r="P3102">
        <v>13</v>
      </c>
      <c r="Q3102" t="b">
        <v>0</v>
      </c>
      <c r="R3102" t="s">
        <v>8303</v>
      </c>
      <c r="S3102" s="4">
        <f t="shared" si="240"/>
        <v>15.225</v>
      </c>
      <c r="U3102" t="str">
        <f t="shared" si="243"/>
        <v>theater</v>
      </c>
      <c r="V3102" t="str">
        <f t="shared" si="244"/>
        <v>spaces</v>
      </c>
    </row>
    <row r="3103" spans="1:22" ht="60" x14ac:dyDescent="0.25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v>42201.330555555556</v>
      </c>
      <c r="K3103">
        <v>1434445937</v>
      </c>
      <c r="L3103">
        <f t="shared" si="241"/>
        <v>2015</v>
      </c>
      <c r="M3103" t="str">
        <f t="shared" si="242"/>
        <v>Jun</v>
      </c>
      <c r="N3103" s="13">
        <v>42171.383530092593</v>
      </c>
      <c r="O3103" t="b">
        <v>0</v>
      </c>
      <c r="P3103">
        <v>12</v>
      </c>
      <c r="Q3103" t="b">
        <v>0</v>
      </c>
      <c r="R3103" t="s">
        <v>8303</v>
      </c>
      <c r="S3103" s="4">
        <f t="shared" si="240"/>
        <v>12</v>
      </c>
      <c r="U3103" t="str">
        <f t="shared" si="243"/>
        <v>theater</v>
      </c>
      <c r="V3103" t="str">
        <f t="shared" si="244"/>
        <v>spaces</v>
      </c>
    </row>
    <row r="3104" spans="1:22" ht="60" x14ac:dyDescent="0.25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v>42605.340486111112</v>
      </c>
      <c r="K3104">
        <v>1467619818</v>
      </c>
      <c r="L3104">
        <f t="shared" si="241"/>
        <v>2016</v>
      </c>
      <c r="M3104" t="str">
        <f t="shared" si="242"/>
        <v>Jul</v>
      </c>
      <c r="N3104" s="13">
        <v>42555.340486111112</v>
      </c>
      <c r="O3104" t="b">
        <v>0</v>
      </c>
      <c r="P3104">
        <v>90</v>
      </c>
      <c r="Q3104" t="b">
        <v>0</v>
      </c>
      <c r="R3104" t="s">
        <v>8303</v>
      </c>
      <c r="S3104" s="4">
        <f t="shared" si="240"/>
        <v>39.112499999999997</v>
      </c>
      <c r="U3104" t="str">
        <f t="shared" si="243"/>
        <v>theater</v>
      </c>
      <c r="V3104" t="str">
        <f t="shared" si="244"/>
        <v>spaces</v>
      </c>
    </row>
    <row r="3105" spans="1:22" ht="30" x14ac:dyDescent="0.25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v>42167.156319444446</v>
      </c>
      <c r="K3105">
        <v>1428896706</v>
      </c>
      <c r="L3105">
        <f t="shared" si="241"/>
        <v>2015</v>
      </c>
      <c r="M3105" t="str">
        <f t="shared" si="242"/>
        <v>Apr</v>
      </c>
      <c r="N3105" s="13">
        <v>42107.156319444446</v>
      </c>
      <c r="O3105" t="b">
        <v>0</v>
      </c>
      <c r="P3105">
        <v>2</v>
      </c>
      <c r="Q3105" t="b">
        <v>0</v>
      </c>
      <c r="R3105" t="s">
        <v>8303</v>
      </c>
      <c r="S3105" s="4">
        <f t="shared" si="240"/>
        <v>0.26829268292682928</v>
      </c>
      <c r="U3105" t="str">
        <f t="shared" si="243"/>
        <v>theater</v>
      </c>
      <c r="V3105" t="str">
        <f t="shared" si="244"/>
        <v>spaces</v>
      </c>
    </row>
    <row r="3106" spans="1:22" ht="60" x14ac:dyDescent="0.25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v>42038.083333333328</v>
      </c>
      <c r="K3106">
        <v>1420235311</v>
      </c>
      <c r="L3106">
        <f t="shared" si="241"/>
        <v>2015</v>
      </c>
      <c r="M3106" t="str">
        <f t="shared" si="242"/>
        <v>Jan</v>
      </c>
      <c r="N3106" s="13">
        <v>42006.908692129626</v>
      </c>
      <c r="O3106" t="b">
        <v>0</v>
      </c>
      <c r="P3106">
        <v>5</v>
      </c>
      <c r="Q3106" t="b">
        <v>0</v>
      </c>
      <c r="R3106" t="s">
        <v>8303</v>
      </c>
      <c r="S3106" s="4">
        <f t="shared" si="240"/>
        <v>29.625</v>
      </c>
      <c r="U3106" t="str">
        <f t="shared" si="243"/>
        <v>theater</v>
      </c>
      <c r="V3106" t="str">
        <f t="shared" si="244"/>
        <v>spaces</v>
      </c>
    </row>
    <row r="3107" spans="1:22" ht="45" x14ac:dyDescent="0.25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v>41931.208333333336</v>
      </c>
      <c r="K3107">
        <v>1408986916</v>
      </c>
      <c r="L3107">
        <f t="shared" si="241"/>
        <v>2014</v>
      </c>
      <c r="M3107" t="str">
        <f t="shared" si="242"/>
        <v>Aug</v>
      </c>
      <c r="N3107" s="13">
        <v>41876.718935185185</v>
      </c>
      <c r="O3107" t="b">
        <v>0</v>
      </c>
      <c r="P3107">
        <v>31</v>
      </c>
      <c r="Q3107" t="b">
        <v>0</v>
      </c>
      <c r="R3107" t="s">
        <v>8303</v>
      </c>
      <c r="S3107" s="4">
        <f t="shared" si="240"/>
        <v>42.360992301112063</v>
      </c>
      <c r="U3107" t="str">
        <f t="shared" si="243"/>
        <v>theater</v>
      </c>
      <c r="V3107" t="str">
        <f t="shared" si="244"/>
        <v>spaces</v>
      </c>
    </row>
    <row r="3108" spans="1:22" ht="60" x14ac:dyDescent="0.25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v>42263.916666666672</v>
      </c>
      <c r="K3108">
        <v>1440497876</v>
      </c>
      <c r="L3108">
        <f t="shared" si="241"/>
        <v>2015</v>
      </c>
      <c r="M3108" t="str">
        <f t="shared" si="242"/>
        <v>Aug</v>
      </c>
      <c r="N3108" s="13">
        <v>42241.429120370376</v>
      </c>
      <c r="O3108" t="b">
        <v>0</v>
      </c>
      <c r="P3108">
        <v>4</v>
      </c>
      <c r="Q3108" t="b">
        <v>0</v>
      </c>
      <c r="R3108" t="s">
        <v>8303</v>
      </c>
      <c r="S3108" s="4">
        <f t="shared" si="240"/>
        <v>4.0999999999999996</v>
      </c>
      <c r="U3108" t="str">
        <f t="shared" si="243"/>
        <v>theater</v>
      </c>
      <c r="V3108" t="str">
        <f t="shared" si="244"/>
        <v>spaces</v>
      </c>
    </row>
    <row r="3109" spans="1:22" ht="60" x14ac:dyDescent="0.25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v>42135.814247685179</v>
      </c>
      <c r="K3109">
        <v>1430767951</v>
      </c>
      <c r="L3109">
        <f t="shared" si="241"/>
        <v>2015</v>
      </c>
      <c r="M3109" t="str">
        <f t="shared" si="242"/>
        <v>May</v>
      </c>
      <c r="N3109" s="13">
        <v>42128.814247685179</v>
      </c>
      <c r="O3109" t="b">
        <v>0</v>
      </c>
      <c r="P3109">
        <v>29</v>
      </c>
      <c r="Q3109" t="b">
        <v>0</v>
      </c>
      <c r="R3109" t="s">
        <v>8303</v>
      </c>
      <c r="S3109" s="4">
        <f t="shared" si="240"/>
        <v>19.762499999999999</v>
      </c>
      <c r="U3109" t="str">
        <f t="shared" si="243"/>
        <v>theater</v>
      </c>
      <c r="V3109" t="str">
        <f t="shared" si="244"/>
        <v>spaces</v>
      </c>
    </row>
    <row r="3110" spans="1:22" ht="30" x14ac:dyDescent="0.25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v>42122.638819444444</v>
      </c>
      <c r="K3110">
        <v>1425053994</v>
      </c>
      <c r="L3110">
        <f t="shared" si="241"/>
        <v>2015</v>
      </c>
      <c r="M3110" t="str">
        <f t="shared" si="242"/>
        <v>Feb</v>
      </c>
      <c r="N3110" s="13">
        <v>42062.680486111116</v>
      </c>
      <c r="O3110" t="b">
        <v>0</v>
      </c>
      <c r="P3110">
        <v>2</v>
      </c>
      <c r="Q3110" t="b">
        <v>0</v>
      </c>
      <c r="R3110" t="s">
        <v>8303</v>
      </c>
      <c r="S3110" s="4">
        <f t="shared" si="240"/>
        <v>5.1999999999999998E-2</v>
      </c>
      <c r="U3110" t="str">
        <f t="shared" si="243"/>
        <v>theater</v>
      </c>
      <c r="V3110" t="str">
        <f t="shared" si="244"/>
        <v>spaces</v>
      </c>
    </row>
    <row r="3111" spans="1:22" ht="60" x14ac:dyDescent="0.25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v>41879.125115740739</v>
      </c>
      <c r="K3111">
        <v>1406170810</v>
      </c>
      <c r="L3111">
        <f t="shared" si="241"/>
        <v>2014</v>
      </c>
      <c r="M3111" t="str">
        <f t="shared" si="242"/>
        <v>Jul</v>
      </c>
      <c r="N3111" s="13">
        <v>41844.125115740739</v>
      </c>
      <c r="O3111" t="b">
        <v>0</v>
      </c>
      <c r="P3111">
        <v>114</v>
      </c>
      <c r="Q3111" t="b">
        <v>0</v>
      </c>
      <c r="R3111" t="s">
        <v>8303</v>
      </c>
      <c r="S3111" s="4">
        <f t="shared" si="240"/>
        <v>25.030188679245285</v>
      </c>
      <c r="U3111" t="str">
        <f t="shared" si="243"/>
        <v>theater</v>
      </c>
      <c r="V3111" t="str">
        <f t="shared" si="244"/>
        <v>spaces</v>
      </c>
    </row>
    <row r="3112" spans="1:22" ht="45" x14ac:dyDescent="0.25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v>42785.031469907408</v>
      </c>
      <c r="K3112">
        <v>1484009119</v>
      </c>
      <c r="L3112">
        <f t="shared" si="241"/>
        <v>2017</v>
      </c>
      <c r="M3112" t="str">
        <f t="shared" si="242"/>
        <v>Jan</v>
      </c>
      <c r="N3112" s="13">
        <v>42745.031469907408</v>
      </c>
      <c r="O3112" t="b">
        <v>0</v>
      </c>
      <c r="P3112">
        <v>1</v>
      </c>
      <c r="Q3112" t="b">
        <v>0</v>
      </c>
      <c r="R3112" t="s">
        <v>8303</v>
      </c>
      <c r="S3112" s="4">
        <f t="shared" si="240"/>
        <v>0.04</v>
      </c>
      <c r="U3112" t="str">
        <f t="shared" si="243"/>
        <v>theater</v>
      </c>
      <c r="V3112" t="str">
        <f t="shared" si="244"/>
        <v>spaces</v>
      </c>
    </row>
    <row r="3113" spans="1:22" ht="45" x14ac:dyDescent="0.25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v>41916.595138888886</v>
      </c>
      <c r="K3113">
        <v>1409753820</v>
      </c>
      <c r="L3113">
        <f t="shared" si="241"/>
        <v>2014</v>
      </c>
      <c r="M3113" t="str">
        <f t="shared" si="242"/>
        <v>Sep</v>
      </c>
      <c r="N3113" s="13">
        <v>41885.595138888886</v>
      </c>
      <c r="O3113" t="b">
        <v>0</v>
      </c>
      <c r="P3113">
        <v>76</v>
      </c>
      <c r="Q3113" t="b">
        <v>0</v>
      </c>
      <c r="R3113" t="s">
        <v>8303</v>
      </c>
      <c r="S3113" s="4">
        <f t="shared" si="240"/>
        <v>26.64</v>
      </c>
      <c r="U3113" t="str">
        <f t="shared" si="243"/>
        <v>theater</v>
      </c>
      <c r="V3113" t="str">
        <f t="shared" si="244"/>
        <v>spaces</v>
      </c>
    </row>
    <row r="3114" spans="1:22" ht="60" x14ac:dyDescent="0.25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v>42675.121921296297</v>
      </c>
      <c r="K3114">
        <v>1472784934</v>
      </c>
      <c r="L3114">
        <f t="shared" si="241"/>
        <v>2016</v>
      </c>
      <c r="M3114" t="str">
        <f t="shared" si="242"/>
        <v>Sep</v>
      </c>
      <c r="N3114" s="13">
        <v>42615.121921296297</v>
      </c>
      <c r="O3114" t="b">
        <v>0</v>
      </c>
      <c r="P3114">
        <v>9</v>
      </c>
      <c r="Q3114" t="b">
        <v>0</v>
      </c>
      <c r="R3114" t="s">
        <v>8303</v>
      </c>
      <c r="S3114" s="4">
        <f t="shared" si="240"/>
        <v>4.7363636363636363</v>
      </c>
      <c r="U3114" t="str">
        <f t="shared" si="243"/>
        <v>theater</v>
      </c>
      <c r="V3114" t="str">
        <f t="shared" si="244"/>
        <v>spaces</v>
      </c>
    </row>
    <row r="3115" spans="1:22" ht="60" x14ac:dyDescent="0.25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v>42111.731273148151</v>
      </c>
      <c r="K3115">
        <v>1426699982</v>
      </c>
      <c r="L3115">
        <f t="shared" si="241"/>
        <v>2015</v>
      </c>
      <c r="M3115" t="str">
        <f t="shared" si="242"/>
        <v>Mar</v>
      </c>
      <c r="N3115" s="13">
        <v>42081.731273148151</v>
      </c>
      <c r="O3115" t="b">
        <v>0</v>
      </c>
      <c r="P3115">
        <v>37</v>
      </c>
      <c r="Q3115" t="b">
        <v>0</v>
      </c>
      <c r="R3115" t="s">
        <v>8303</v>
      </c>
      <c r="S3115" s="4">
        <f t="shared" si="240"/>
        <v>4.2435339894712749</v>
      </c>
      <c r="U3115" t="str">
        <f t="shared" si="243"/>
        <v>theater</v>
      </c>
      <c r="V3115" t="str">
        <f t="shared" si="244"/>
        <v>spaces</v>
      </c>
    </row>
    <row r="3116" spans="1:22" ht="60" x14ac:dyDescent="0.25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v>41903.632523148146</v>
      </c>
      <c r="K3116">
        <v>1406128250</v>
      </c>
      <c r="L3116">
        <f t="shared" si="241"/>
        <v>2014</v>
      </c>
      <c r="M3116" t="str">
        <f t="shared" si="242"/>
        <v>Jul</v>
      </c>
      <c r="N3116" s="13">
        <v>41843.632523148146</v>
      </c>
      <c r="O3116" t="b">
        <v>0</v>
      </c>
      <c r="P3116">
        <v>0</v>
      </c>
      <c r="Q3116" t="b">
        <v>0</v>
      </c>
      <c r="R3116" t="s">
        <v>8303</v>
      </c>
      <c r="S3116" s="4">
        <f t="shared" si="240"/>
        <v>0</v>
      </c>
      <c r="U3116" t="str">
        <f t="shared" si="243"/>
        <v>theater</v>
      </c>
      <c r="V3116" t="str">
        <f t="shared" si="244"/>
        <v>spaces</v>
      </c>
    </row>
    <row r="3117" spans="1:22" ht="60" x14ac:dyDescent="0.25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v>42526.447071759263</v>
      </c>
      <c r="K3117">
        <v>1462531427</v>
      </c>
      <c r="L3117">
        <f t="shared" si="241"/>
        <v>2016</v>
      </c>
      <c r="M3117" t="str">
        <f t="shared" si="242"/>
        <v>May</v>
      </c>
      <c r="N3117" s="13">
        <v>42496.447071759263</v>
      </c>
      <c r="O3117" t="b">
        <v>0</v>
      </c>
      <c r="P3117">
        <v>1</v>
      </c>
      <c r="Q3117" t="b">
        <v>0</v>
      </c>
      <c r="R3117" t="s">
        <v>8303</v>
      </c>
      <c r="S3117" s="4">
        <f t="shared" si="240"/>
        <v>3</v>
      </c>
      <c r="U3117" t="str">
        <f t="shared" si="243"/>
        <v>theater</v>
      </c>
      <c r="V3117" t="str">
        <f t="shared" si="244"/>
        <v>spaces</v>
      </c>
    </row>
    <row r="3118" spans="1:22" ht="45" x14ac:dyDescent="0.25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v>42095.515335648146</v>
      </c>
      <c r="K3118">
        <v>1426681325</v>
      </c>
      <c r="L3118">
        <f t="shared" si="241"/>
        <v>2015</v>
      </c>
      <c r="M3118" t="str">
        <f t="shared" si="242"/>
        <v>Mar</v>
      </c>
      <c r="N3118" s="13">
        <v>42081.515335648146</v>
      </c>
      <c r="O3118" t="b">
        <v>0</v>
      </c>
      <c r="P3118">
        <v>10</v>
      </c>
      <c r="Q3118" t="b">
        <v>0</v>
      </c>
      <c r="R3118" t="s">
        <v>8303</v>
      </c>
      <c r="S3118" s="4">
        <f t="shared" si="240"/>
        <v>57.333333333333336</v>
      </c>
      <c r="U3118" t="str">
        <f t="shared" si="243"/>
        <v>theater</v>
      </c>
      <c r="V3118" t="str">
        <f t="shared" si="244"/>
        <v>spaces</v>
      </c>
    </row>
    <row r="3119" spans="1:22" ht="45" x14ac:dyDescent="0.25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v>42517.55</v>
      </c>
      <c r="K3119">
        <v>1463648360</v>
      </c>
      <c r="L3119">
        <f t="shared" si="241"/>
        <v>2016</v>
      </c>
      <c r="M3119" t="str">
        <f t="shared" si="242"/>
        <v>May</v>
      </c>
      <c r="N3119" s="13">
        <v>42509.374537037031</v>
      </c>
      <c r="O3119" t="b">
        <v>0</v>
      </c>
      <c r="P3119">
        <v>1</v>
      </c>
      <c r="Q3119" t="b">
        <v>0</v>
      </c>
      <c r="R3119" t="s">
        <v>8303</v>
      </c>
      <c r="S3119" s="4">
        <f t="shared" si="240"/>
        <v>0.1</v>
      </c>
      <c r="U3119" t="str">
        <f t="shared" si="243"/>
        <v>theater</v>
      </c>
      <c r="V3119" t="str">
        <f t="shared" si="244"/>
        <v>spaces</v>
      </c>
    </row>
    <row r="3120" spans="1:22" ht="30" x14ac:dyDescent="0.25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v>42553.649571759262</v>
      </c>
      <c r="K3120">
        <v>1465832123</v>
      </c>
      <c r="L3120">
        <f t="shared" si="241"/>
        <v>2016</v>
      </c>
      <c r="M3120" t="str">
        <f t="shared" si="242"/>
        <v>Jun</v>
      </c>
      <c r="N3120" s="13">
        <v>42534.649571759262</v>
      </c>
      <c r="O3120" t="b">
        <v>0</v>
      </c>
      <c r="P3120">
        <v>2</v>
      </c>
      <c r="Q3120" t="b">
        <v>0</v>
      </c>
      <c r="R3120" t="s">
        <v>8303</v>
      </c>
      <c r="S3120" s="4">
        <f t="shared" si="240"/>
        <v>0.31</v>
      </c>
      <c r="U3120" t="str">
        <f t="shared" si="243"/>
        <v>theater</v>
      </c>
      <c r="V3120" t="str">
        <f t="shared" si="244"/>
        <v>spaces</v>
      </c>
    </row>
    <row r="3121" spans="1:22" ht="60" x14ac:dyDescent="0.25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v>42090.003842592589</v>
      </c>
      <c r="K3121">
        <v>1424826332</v>
      </c>
      <c r="L3121">
        <f t="shared" si="241"/>
        <v>2015</v>
      </c>
      <c r="M3121" t="str">
        <f t="shared" si="242"/>
        <v>Feb</v>
      </c>
      <c r="N3121" s="13">
        <v>42060.04550925926</v>
      </c>
      <c r="O3121" t="b">
        <v>0</v>
      </c>
      <c r="P3121">
        <v>1</v>
      </c>
      <c r="Q3121" t="b">
        <v>0</v>
      </c>
      <c r="R3121" t="s">
        <v>8303</v>
      </c>
      <c r="S3121" s="4">
        <f t="shared" si="240"/>
        <v>0.05</v>
      </c>
      <c r="U3121" t="str">
        <f t="shared" si="243"/>
        <v>theater</v>
      </c>
      <c r="V3121" t="str">
        <f t="shared" si="244"/>
        <v>spaces</v>
      </c>
    </row>
    <row r="3122" spans="1:22" ht="45" x14ac:dyDescent="0.25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v>42495.900416666671</v>
      </c>
      <c r="K3122">
        <v>1457303796</v>
      </c>
      <c r="L3122">
        <f t="shared" si="241"/>
        <v>2016</v>
      </c>
      <c r="M3122" t="str">
        <f t="shared" si="242"/>
        <v>Mar</v>
      </c>
      <c r="N3122" s="13">
        <v>42435.942083333335</v>
      </c>
      <c r="O3122" t="b">
        <v>0</v>
      </c>
      <c r="P3122">
        <v>10</v>
      </c>
      <c r="Q3122" t="b">
        <v>0</v>
      </c>
      <c r="R3122" t="s">
        <v>8303</v>
      </c>
      <c r="S3122" s="4">
        <f t="shared" si="240"/>
        <v>9.8461538461538465E-3</v>
      </c>
      <c r="U3122" t="str">
        <f t="shared" si="243"/>
        <v>theater</v>
      </c>
      <c r="V3122" t="str">
        <f t="shared" si="244"/>
        <v>spaces</v>
      </c>
    </row>
    <row r="3123" spans="1:22" ht="45" x14ac:dyDescent="0.25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v>41908.679803240739</v>
      </c>
      <c r="K3123">
        <v>1406564335</v>
      </c>
      <c r="L3123">
        <f t="shared" si="241"/>
        <v>2014</v>
      </c>
      <c r="M3123" t="str">
        <f t="shared" si="242"/>
        <v>Jul</v>
      </c>
      <c r="N3123" s="13">
        <v>41848.679803240739</v>
      </c>
      <c r="O3123" t="b">
        <v>0</v>
      </c>
      <c r="P3123">
        <v>1</v>
      </c>
      <c r="Q3123" t="b">
        <v>0</v>
      </c>
      <c r="R3123" t="s">
        <v>8303</v>
      </c>
      <c r="S3123" s="4">
        <f t="shared" si="240"/>
        <v>0.66666666666666663</v>
      </c>
      <c r="U3123" t="str">
        <f t="shared" si="243"/>
        <v>theater</v>
      </c>
      <c r="V3123" t="str">
        <f t="shared" si="244"/>
        <v>spaces</v>
      </c>
    </row>
    <row r="3124" spans="1:22" x14ac:dyDescent="0.25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v>42683.973750000005</v>
      </c>
      <c r="K3124">
        <v>1478298132</v>
      </c>
      <c r="L3124">
        <f t="shared" si="241"/>
        <v>2016</v>
      </c>
      <c r="M3124" t="str">
        <f t="shared" si="242"/>
        <v>Nov</v>
      </c>
      <c r="N3124" s="13">
        <v>42678.932083333333</v>
      </c>
      <c r="O3124" t="b">
        <v>0</v>
      </c>
      <c r="P3124">
        <v>2</v>
      </c>
      <c r="Q3124" t="b">
        <v>0</v>
      </c>
      <c r="R3124" t="s">
        <v>8303</v>
      </c>
      <c r="S3124" s="4">
        <f t="shared" si="240"/>
        <v>58.291457286432163</v>
      </c>
      <c r="U3124" t="str">
        <f t="shared" si="243"/>
        <v>theater</v>
      </c>
      <c r="V3124" t="str">
        <f t="shared" si="244"/>
        <v>spaces</v>
      </c>
    </row>
    <row r="3125" spans="1:22" ht="60" x14ac:dyDescent="0.25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v>42560.993032407408</v>
      </c>
      <c r="K3125">
        <v>1465516198</v>
      </c>
      <c r="L3125">
        <f t="shared" si="241"/>
        <v>2016</v>
      </c>
      <c r="M3125" t="str">
        <f t="shared" si="242"/>
        <v>Jun</v>
      </c>
      <c r="N3125" s="13">
        <v>42530.993032407408</v>
      </c>
      <c r="O3125" t="b">
        <v>0</v>
      </c>
      <c r="P3125">
        <v>348</v>
      </c>
      <c r="Q3125" t="b">
        <v>0</v>
      </c>
      <c r="R3125" t="s">
        <v>8303</v>
      </c>
      <c r="S3125" s="4">
        <f t="shared" si="240"/>
        <v>68.153599999999997</v>
      </c>
      <c r="U3125" t="str">
        <f t="shared" si="243"/>
        <v>theater</v>
      </c>
      <c r="V3125" t="str">
        <f t="shared" si="244"/>
        <v>spaces</v>
      </c>
    </row>
    <row r="3126" spans="1:22" ht="45" x14ac:dyDescent="0.25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v>42037.780104166668</v>
      </c>
      <c r="K3126">
        <v>1417718601</v>
      </c>
      <c r="L3126">
        <f t="shared" si="241"/>
        <v>2014</v>
      </c>
      <c r="M3126" t="str">
        <f t="shared" si="242"/>
        <v>Dec</v>
      </c>
      <c r="N3126" s="13">
        <v>41977.780104166668</v>
      </c>
      <c r="O3126" t="b">
        <v>0</v>
      </c>
      <c r="P3126">
        <v>4</v>
      </c>
      <c r="Q3126" t="b">
        <v>0</v>
      </c>
      <c r="R3126" t="s">
        <v>8303</v>
      </c>
      <c r="S3126" s="4">
        <f t="shared" si="240"/>
        <v>3.2499999999999999E-3</v>
      </c>
      <c r="U3126" t="str">
        <f t="shared" si="243"/>
        <v>theater</v>
      </c>
      <c r="V3126" t="str">
        <f t="shared" si="244"/>
        <v>spaces</v>
      </c>
    </row>
    <row r="3127" spans="1:22" x14ac:dyDescent="0.25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v>42376.20685185185</v>
      </c>
      <c r="K3127">
        <v>1449550672</v>
      </c>
      <c r="L3127">
        <f t="shared" si="241"/>
        <v>2015</v>
      </c>
      <c r="M3127" t="str">
        <f t="shared" si="242"/>
        <v>Dec</v>
      </c>
      <c r="N3127" s="13">
        <v>42346.20685185185</v>
      </c>
      <c r="O3127" t="b">
        <v>0</v>
      </c>
      <c r="P3127">
        <v>0</v>
      </c>
      <c r="Q3127" t="b">
        <v>0</v>
      </c>
      <c r="R3127" t="s">
        <v>8303</v>
      </c>
      <c r="S3127" s="4">
        <f t="shared" si="240"/>
        <v>0</v>
      </c>
      <c r="U3127" t="str">
        <f t="shared" si="243"/>
        <v>theater</v>
      </c>
      <c r="V3127" t="str">
        <f t="shared" si="244"/>
        <v>spaces</v>
      </c>
    </row>
    <row r="3128" spans="1:22" ht="90" x14ac:dyDescent="0.25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v>42456.976412037038</v>
      </c>
      <c r="K3128">
        <v>1456532762</v>
      </c>
      <c r="L3128">
        <f t="shared" si="241"/>
        <v>2016</v>
      </c>
      <c r="M3128" t="str">
        <f t="shared" si="242"/>
        <v>Feb</v>
      </c>
      <c r="N3128" s="13">
        <v>42427.01807870371</v>
      </c>
      <c r="O3128" t="b">
        <v>0</v>
      </c>
      <c r="P3128">
        <v>17</v>
      </c>
      <c r="Q3128" t="b">
        <v>0</v>
      </c>
      <c r="R3128" t="s">
        <v>8303</v>
      </c>
      <c r="S3128" s="4">
        <f t="shared" si="240"/>
        <v>4.16</v>
      </c>
      <c r="U3128" t="str">
        <f t="shared" si="243"/>
        <v>theater</v>
      </c>
      <c r="V3128" t="str">
        <f t="shared" si="244"/>
        <v>spaces</v>
      </c>
    </row>
    <row r="3129" spans="1:22" ht="60" x14ac:dyDescent="0.25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v>42064.856817129628</v>
      </c>
      <c r="K3129">
        <v>1422650029</v>
      </c>
      <c r="L3129">
        <f t="shared" si="241"/>
        <v>2015</v>
      </c>
      <c r="M3129" t="str">
        <f t="shared" si="242"/>
        <v>Jan</v>
      </c>
      <c r="N3129" s="13">
        <v>42034.856817129628</v>
      </c>
      <c r="O3129" t="b">
        <v>0</v>
      </c>
      <c r="P3129">
        <v>0</v>
      </c>
      <c r="Q3129" t="b">
        <v>0</v>
      </c>
      <c r="R3129" t="s">
        <v>8303</v>
      </c>
      <c r="S3129" s="4">
        <f t="shared" si="240"/>
        <v>0</v>
      </c>
      <c r="U3129" t="str">
        <f t="shared" si="243"/>
        <v>theater</v>
      </c>
      <c r="V3129" t="str">
        <f t="shared" si="244"/>
        <v>spaces</v>
      </c>
    </row>
    <row r="3130" spans="1:22" ht="60" x14ac:dyDescent="0.25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v>42810.784039351856</v>
      </c>
      <c r="K3130">
        <v>1487101741</v>
      </c>
      <c r="L3130">
        <f t="shared" si="241"/>
        <v>2017</v>
      </c>
      <c r="M3130" t="str">
        <f t="shared" si="242"/>
        <v>Feb</v>
      </c>
      <c r="N3130" s="13">
        <v>42780.825706018513</v>
      </c>
      <c r="O3130" t="b">
        <v>0</v>
      </c>
      <c r="P3130">
        <v>117</v>
      </c>
      <c r="Q3130" t="b">
        <v>0</v>
      </c>
      <c r="R3130" t="s">
        <v>8271</v>
      </c>
      <c r="S3130" s="4">
        <f t="shared" si="240"/>
        <v>108.60666666666667</v>
      </c>
      <c r="U3130" t="str">
        <f t="shared" si="243"/>
        <v>theater</v>
      </c>
      <c r="V3130" t="str">
        <f t="shared" si="244"/>
        <v>plays</v>
      </c>
    </row>
    <row r="3131" spans="1:22" ht="60" x14ac:dyDescent="0.25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v>42843.801145833335</v>
      </c>
      <c r="K3131">
        <v>1489090419</v>
      </c>
      <c r="L3131">
        <f t="shared" si="241"/>
        <v>2017</v>
      </c>
      <c r="M3131" t="str">
        <f t="shared" si="242"/>
        <v>Mar</v>
      </c>
      <c r="N3131" s="13">
        <v>42803.842812499999</v>
      </c>
      <c r="O3131" t="b">
        <v>0</v>
      </c>
      <c r="P3131">
        <v>1</v>
      </c>
      <c r="Q3131" t="b">
        <v>0</v>
      </c>
      <c r="R3131" t="s">
        <v>8271</v>
      </c>
      <c r="S3131" s="4">
        <f t="shared" si="240"/>
        <v>0.8</v>
      </c>
      <c r="U3131" t="str">
        <f t="shared" si="243"/>
        <v>theater</v>
      </c>
      <c r="V3131" t="str">
        <f t="shared" si="244"/>
        <v>plays</v>
      </c>
    </row>
    <row r="3132" spans="1:22" ht="45" x14ac:dyDescent="0.25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v>42839.207638888889</v>
      </c>
      <c r="K3132">
        <v>1489504916</v>
      </c>
      <c r="L3132">
        <f t="shared" si="241"/>
        <v>2017</v>
      </c>
      <c r="M3132" t="str">
        <f t="shared" si="242"/>
        <v>Mar</v>
      </c>
      <c r="N3132" s="13">
        <v>42808.640231481477</v>
      </c>
      <c r="O3132" t="b">
        <v>0</v>
      </c>
      <c r="P3132">
        <v>4</v>
      </c>
      <c r="Q3132" t="b">
        <v>0</v>
      </c>
      <c r="R3132" t="s">
        <v>8271</v>
      </c>
      <c r="S3132" s="4">
        <f t="shared" si="240"/>
        <v>3.75</v>
      </c>
      <c r="U3132" t="str">
        <f t="shared" si="243"/>
        <v>theater</v>
      </c>
      <c r="V3132" t="str">
        <f t="shared" si="244"/>
        <v>plays</v>
      </c>
    </row>
    <row r="3133" spans="1:22" ht="30" x14ac:dyDescent="0.25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v>42833.537557870368</v>
      </c>
      <c r="K3133">
        <v>1489067645</v>
      </c>
      <c r="L3133">
        <f t="shared" si="241"/>
        <v>2017</v>
      </c>
      <c r="M3133" t="str">
        <f t="shared" si="242"/>
        <v>Mar</v>
      </c>
      <c r="N3133" s="13">
        <v>42803.579224537039</v>
      </c>
      <c r="O3133" t="b">
        <v>0</v>
      </c>
      <c r="P3133">
        <v>12</v>
      </c>
      <c r="Q3133" t="b">
        <v>0</v>
      </c>
      <c r="R3133" t="s">
        <v>8271</v>
      </c>
      <c r="S3133" s="4">
        <f t="shared" si="240"/>
        <v>15.731707317073171</v>
      </c>
      <c r="U3133" t="str">
        <f t="shared" si="243"/>
        <v>theater</v>
      </c>
      <c r="V3133" t="str">
        <f t="shared" si="244"/>
        <v>plays</v>
      </c>
    </row>
    <row r="3134" spans="1:22" ht="30" x14ac:dyDescent="0.25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v>42846.308564814812</v>
      </c>
      <c r="K3134">
        <v>1487579060</v>
      </c>
      <c r="L3134">
        <f t="shared" si="241"/>
        <v>2017</v>
      </c>
      <c r="M3134" t="str">
        <f t="shared" si="242"/>
        <v>Feb</v>
      </c>
      <c r="N3134" s="13">
        <v>42786.350231481483</v>
      </c>
      <c r="O3134" t="b">
        <v>0</v>
      </c>
      <c r="P3134">
        <v>1</v>
      </c>
      <c r="Q3134" t="b">
        <v>0</v>
      </c>
      <c r="R3134" t="s">
        <v>8271</v>
      </c>
      <c r="S3134" s="4">
        <f t="shared" si="240"/>
        <v>3.3333333333333333E-2</v>
      </c>
      <c r="U3134" t="str">
        <f t="shared" si="243"/>
        <v>theater</v>
      </c>
      <c r="V3134" t="str">
        <f t="shared" si="244"/>
        <v>plays</v>
      </c>
    </row>
    <row r="3135" spans="1:22" ht="60" x14ac:dyDescent="0.25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v>42818.523541666669</v>
      </c>
      <c r="K3135">
        <v>1487770434</v>
      </c>
      <c r="L3135">
        <f t="shared" si="241"/>
        <v>2017</v>
      </c>
      <c r="M3135" t="str">
        <f t="shared" si="242"/>
        <v>Feb</v>
      </c>
      <c r="N3135" s="13">
        <v>42788.565208333333</v>
      </c>
      <c r="O3135" t="b">
        <v>0</v>
      </c>
      <c r="P3135">
        <v>16</v>
      </c>
      <c r="Q3135" t="b">
        <v>0</v>
      </c>
      <c r="R3135" t="s">
        <v>8271</v>
      </c>
      <c r="S3135" s="4">
        <f t="shared" si="240"/>
        <v>108</v>
      </c>
      <c r="U3135" t="str">
        <f t="shared" si="243"/>
        <v>theater</v>
      </c>
      <c r="V3135" t="str">
        <f t="shared" si="244"/>
        <v>plays</v>
      </c>
    </row>
    <row r="3136" spans="1:22" ht="60" x14ac:dyDescent="0.25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v>42821.678460648152</v>
      </c>
      <c r="K3136">
        <v>1488820619</v>
      </c>
      <c r="L3136">
        <f t="shared" si="241"/>
        <v>2017</v>
      </c>
      <c r="M3136" t="str">
        <f t="shared" si="242"/>
        <v>Mar</v>
      </c>
      <c r="N3136" s="13">
        <v>42800.720127314817</v>
      </c>
      <c r="O3136" t="b">
        <v>0</v>
      </c>
      <c r="P3136">
        <v>12</v>
      </c>
      <c r="Q3136" t="b">
        <v>0</v>
      </c>
      <c r="R3136" t="s">
        <v>8271</v>
      </c>
      <c r="S3136" s="4">
        <f t="shared" si="240"/>
        <v>22.5</v>
      </c>
      <c r="U3136" t="str">
        <f t="shared" si="243"/>
        <v>theater</v>
      </c>
      <c r="V3136" t="str">
        <f t="shared" si="244"/>
        <v>plays</v>
      </c>
    </row>
    <row r="3137" spans="1:22" ht="60" x14ac:dyDescent="0.25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v>42829.151863425926</v>
      </c>
      <c r="K3137">
        <v>1489376321</v>
      </c>
      <c r="L3137">
        <f t="shared" si="241"/>
        <v>2017</v>
      </c>
      <c r="M3137" t="str">
        <f t="shared" si="242"/>
        <v>Mar</v>
      </c>
      <c r="N3137" s="13">
        <v>42807.151863425926</v>
      </c>
      <c r="O3137" t="b">
        <v>0</v>
      </c>
      <c r="P3137">
        <v>7</v>
      </c>
      <c r="Q3137" t="b">
        <v>0</v>
      </c>
      <c r="R3137" t="s">
        <v>8271</v>
      </c>
      <c r="S3137" s="4">
        <f t="shared" si="240"/>
        <v>20.849420849420849</v>
      </c>
      <c r="U3137" t="str">
        <f t="shared" si="243"/>
        <v>theater</v>
      </c>
      <c r="V3137" t="str">
        <f t="shared" si="244"/>
        <v>plays</v>
      </c>
    </row>
    <row r="3138" spans="1:22" ht="60" x14ac:dyDescent="0.25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v>42825.957638888889</v>
      </c>
      <c r="K3138">
        <v>1487847954</v>
      </c>
      <c r="L3138">
        <f t="shared" si="241"/>
        <v>2017</v>
      </c>
      <c r="M3138" t="str">
        <f t="shared" si="242"/>
        <v>Feb</v>
      </c>
      <c r="N3138" s="13">
        <v>42789.462430555555</v>
      </c>
      <c r="O3138" t="b">
        <v>0</v>
      </c>
      <c r="P3138">
        <v>22</v>
      </c>
      <c r="Q3138" t="b">
        <v>0</v>
      </c>
      <c r="R3138" t="s">
        <v>8271</v>
      </c>
      <c r="S3138" s="4">
        <f t="shared" ref="S3138:S3201" si="245">E3138*100/D3138</f>
        <v>127.8</v>
      </c>
      <c r="U3138" t="str">
        <f t="shared" si="243"/>
        <v>theater</v>
      </c>
      <c r="V3138" t="str">
        <f t="shared" si="244"/>
        <v>plays</v>
      </c>
    </row>
    <row r="3139" spans="1:22" ht="45" x14ac:dyDescent="0.25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v>42858.8</v>
      </c>
      <c r="K3139">
        <v>1489439669</v>
      </c>
      <c r="L3139">
        <f t="shared" ref="L3139:L3202" si="246">YEAR(N3139)</f>
        <v>2017</v>
      </c>
      <c r="M3139" t="str">
        <f t="shared" ref="M3139:M3202" si="247">TEXT(N3139, "MMM")</f>
        <v>Mar</v>
      </c>
      <c r="N3139" s="13">
        <v>42807.885057870371</v>
      </c>
      <c r="O3139" t="b">
        <v>0</v>
      </c>
      <c r="P3139">
        <v>1</v>
      </c>
      <c r="Q3139" t="b">
        <v>0</v>
      </c>
      <c r="R3139" t="s">
        <v>8271</v>
      </c>
      <c r="S3139" s="4">
        <f t="shared" si="245"/>
        <v>3.3333333333333335</v>
      </c>
      <c r="U3139" t="str">
        <f t="shared" ref="U3139:U3202" si="248">LEFT(R3139, SEARCH("/",R3139,1)-1)</f>
        <v>theater</v>
      </c>
      <c r="V3139" t="str">
        <f t="shared" ref="V3139:V3202" si="249">RIGHT(R3139,LEN(R3139)-SEARCH("/",R3139,SEARCH("/",R3139,1)))</f>
        <v>plays</v>
      </c>
    </row>
    <row r="3140" spans="1:22" ht="60" x14ac:dyDescent="0.25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v>42828.645914351851</v>
      </c>
      <c r="K3140">
        <v>1489591807</v>
      </c>
      <c r="L3140">
        <f t="shared" si="246"/>
        <v>2017</v>
      </c>
      <c r="M3140" t="str">
        <f t="shared" si="247"/>
        <v>Mar</v>
      </c>
      <c r="N3140" s="13">
        <v>42809.645914351851</v>
      </c>
      <c r="O3140" t="b">
        <v>0</v>
      </c>
      <c r="P3140">
        <v>0</v>
      </c>
      <c r="Q3140" t="b">
        <v>0</v>
      </c>
      <c r="R3140" t="s">
        <v>8271</v>
      </c>
      <c r="S3140" s="4">
        <f t="shared" si="245"/>
        <v>0</v>
      </c>
      <c r="U3140" t="str">
        <f t="shared" si="248"/>
        <v>theater</v>
      </c>
      <c r="V3140" t="str">
        <f t="shared" si="249"/>
        <v>plays</v>
      </c>
    </row>
    <row r="3141" spans="1:22" ht="60" x14ac:dyDescent="0.25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v>42819.189583333333</v>
      </c>
      <c r="K3141">
        <v>1487485760</v>
      </c>
      <c r="L3141">
        <f t="shared" si="246"/>
        <v>2017</v>
      </c>
      <c r="M3141" t="str">
        <f t="shared" si="247"/>
        <v>Feb</v>
      </c>
      <c r="N3141" s="13">
        <v>42785.270370370374</v>
      </c>
      <c r="O3141" t="b">
        <v>0</v>
      </c>
      <c r="P3141">
        <v>6</v>
      </c>
      <c r="Q3141" t="b">
        <v>0</v>
      </c>
      <c r="R3141" t="s">
        <v>8271</v>
      </c>
      <c r="S3141" s="4">
        <f t="shared" si="245"/>
        <v>5.4</v>
      </c>
      <c r="U3141" t="str">
        <f t="shared" si="248"/>
        <v>theater</v>
      </c>
      <c r="V3141" t="str">
        <f t="shared" si="249"/>
        <v>plays</v>
      </c>
    </row>
    <row r="3142" spans="1:22" ht="60" x14ac:dyDescent="0.25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v>42832.677118055552</v>
      </c>
      <c r="K3142">
        <v>1488993303</v>
      </c>
      <c r="L3142">
        <f t="shared" si="246"/>
        <v>2017</v>
      </c>
      <c r="M3142" t="str">
        <f t="shared" si="247"/>
        <v>Mar</v>
      </c>
      <c r="N3142" s="13">
        <v>42802.718784722223</v>
      </c>
      <c r="O3142" t="b">
        <v>0</v>
      </c>
      <c r="P3142">
        <v>4</v>
      </c>
      <c r="Q3142" t="b">
        <v>0</v>
      </c>
      <c r="R3142" t="s">
        <v>8271</v>
      </c>
      <c r="S3142" s="4">
        <f t="shared" si="245"/>
        <v>0.96</v>
      </c>
      <c r="U3142" t="str">
        <f t="shared" si="248"/>
        <v>theater</v>
      </c>
      <c r="V3142" t="str">
        <f t="shared" si="249"/>
        <v>plays</v>
      </c>
    </row>
    <row r="3143" spans="1:22" ht="60" x14ac:dyDescent="0.25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v>42841.833333333328</v>
      </c>
      <c r="K3143">
        <v>1488823488</v>
      </c>
      <c r="L3143">
        <f t="shared" si="246"/>
        <v>2017</v>
      </c>
      <c r="M3143" t="str">
        <f t="shared" si="247"/>
        <v>Mar</v>
      </c>
      <c r="N3143" s="13">
        <v>42800.753333333334</v>
      </c>
      <c r="O3143" t="b">
        <v>0</v>
      </c>
      <c r="P3143">
        <v>8</v>
      </c>
      <c r="Q3143" t="b">
        <v>0</v>
      </c>
      <c r="R3143" t="s">
        <v>8271</v>
      </c>
      <c r="S3143" s="4">
        <f t="shared" si="245"/>
        <v>51.6</v>
      </c>
      <c r="U3143" t="str">
        <f t="shared" si="248"/>
        <v>theater</v>
      </c>
      <c r="V3143" t="str">
        <f t="shared" si="249"/>
        <v>plays</v>
      </c>
    </row>
    <row r="3144" spans="1:22" ht="45" x14ac:dyDescent="0.25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v>42813.471516203703</v>
      </c>
      <c r="K3144">
        <v>1487333939</v>
      </c>
      <c r="L3144">
        <f t="shared" si="246"/>
        <v>2017</v>
      </c>
      <c r="M3144" t="str">
        <f t="shared" si="247"/>
        <v>Feb</v>
      </c>
      <c r="N3144" s="13">
        <v>42783.513182870374</v>
      </c>
      <c r="O3144" t="b">
        <v>0</v>
      </c>
      <c r="P3144">
        <v>3</v>
      </c>
      <c r="Q3144" t="b">
        <v>0</v>
      </c>
      <c r="R3144" t="s">
        <v>8271</v>
      </c>
      <c r="S3144" s="4">
        <f t="shared" si="245"/>
        <v>1.6363636363636365</v>
      </c>
      <c r="U3144" t="str">
        <f t="shared" si="248"/>
        <v>theater</v>
      </c>
      <c r="V3144" t="str">
        <f t="shared" si="249"/>
        <v>plays</v>
      </c>
    </row>
    <row r="3145" spans="1:22" ht="60" x14ac:dyDescent="0.25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v>42834.358287037037</v>
      </c>
      <c r="K3145">
        <v>1489480556</v>
      </c>
      <c r="L3145">
        <f t="shared" si="246"/>
        <v>2017</v>
      </c>
      <c r="M3145" t="str">
        <f t="shared" si="247"/>
        <v>Mar</v>
      </c>
      <c r="N3145" s="13">
        <v>42808.358287037037</v>
      </c>
      <c r="O3145" t="b">
        <v>0</v>
      </c>
      <c r="P3145">
        <v>0</v>
      </c>
      <c r="Q3145" t="b">
        <v>0</v>
      </c>
      <c r="R3145" t="s">
        <v>8271</v>
      </c>
      <c r="S3145" s="4">
        <f t="shared" si="245"/>
        <v>0</v>
      </c>
      <c r="U3145" t="str">
        <f t="shared" si="248"/>
        <v>theater</v>
      </c>
      <c r="V3145" t="str">
        <f t="shared" si="249"/>
        <v>plays</v>
      </c>
    </row>
    <row r="3146" spans="1:22" ht="60" x14ac:dyDescent="0.25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v>42813.25</v>
      </c>
      <c r="K3146">
        <v>1488459307</v>
      </c>
      <c r="L3146">
        <f t="shared" si="246"/>
        <v>2017</v>
      </c>
      <c r="M3146" t="str">
        <f t="shared" si="247"/>
        <v>Mar</v>
      </c>
      <c r="N3146" s="13">
        <v>42796.538275462968</v>
      </c>
      <c r="O3146" t="b">
        <v>0</v>
      </c>
      <c r="P3146">
        <v>30</v>
      </c>
      <c r="Q3146" t="b">
        <v>0</v>
      </c>
      <c r="R3146" t="s">
        <v>8271</v>
      </c>
      <c r="S3146" s="4">
        <f t="shared" si="245"/>
        <v>75.400000000000006</v>
      </c>
      <c r="U3146" t="str">
        <f t="shared" si="248"/>
        <v>theater</v>
      </c>
      <c r="V3146" t="str">
        <f t="shared" si="249"/>
        <v>plays</v>
      </c>
    </row>
    <row r="3147" spans="1:22" ht="45" x14ac:dyDescent="0.25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v>42821.999236111107</v>
      </c>
      <c r="K3147">
        <v>1485478734</v>
      </c>
      <c r="L3147">
        <f t="shared" si="246"/>
        <v>2017</v>
      </c>
      <c r="M3147" t="str">
        <f t="shared" si="247"/>
        <v>Jan</v>
      </c>
      <c r="N3147" s="13">
        <v>42762.040902777779</v>
      </c>
      <c r="O3147" t="b">
        <v>0</v>
      </c>
      <c r="P3147">
        <v>0</v>
      </c>
      <c r="Q3147" t="b">
        <v>0</v>
      </c>
      <c r="R3147" t="s">
        <v>8271</v>
      </c>
      <c r="S3147" s="4">
        <f t="shared" si="245"/>
        <v>0</v>
      </c>
      <c r="U3147" t="str">
        <f t="shared" si="248"/>
        <v>theater</v>
      </c>
      <c r="V3147" t="str">
        <f t="shared" si="249"/>
        <v>plays</v>
      </c>
    </row>
    <row r="3148" spans="1:22" ht="45" x14ac:dyDescent="0.25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v>42841.640810185185</v>
      </c>
      <c r="K3148">
        <v>1488471766</v>
      </c>
      <c r="L3148">
        <f t="shared" si="246"/>
        <v>2017</v>
      </c>
      <c r="M3148" t="str">
        <f t="shared" si="247"/>
        <v>Mar</v>
      </c>
      <c r="N3148" s="13">
        <v>42796.682476851856</v>
      </c>
      <c r="O3148" t="b">
        <v>0</v>
      </c>
      <c r="P3148">
        <v>12</v>
      </c>
      <c r="Q3148" t="b">
        <v>0</v>
      </c>
      <c r="R3148" t="s">
        <v>8271</v>
      </c>
      <c r="S3148" s="4">
        <f t="shared" si="245"/>
        <v>10.5</v>
      </c>
      <c r="U3148" t="str">
        <f t="shared" si="248"/>
        <v>theater</v>
      </c>
      <c r="V3148" t="str">
        <f t="shared" si="249"/>
        <v>plays</v>
      </c>
    </row>
    <row r="3149" spans="1:22" ht="60" x14ac:dyDescent="0.25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v>41950.011053240742</v>
      </c>
      <c r="K3149">
        <v>1411859755</v>
      </c>
      <c r="L3149">
        <f t="shared" si="246"/>
        <v>2014</v>
      </c>
      <c r="M3149" t="str">
        <f t="shared" si="247"/>
        <v>Sep</v>
      </c>
      <c r="N3149" s="13">
        <v>41909.969386574077</v>
      </c>
      <c r="O3149" t="b">
        <v>1</v>
      </c>
      <c r="P3149">
        <v>213</v>
      </c>
      <c r="Q3149" t="b">
        <v>1</v>
      </c>
      <c r="R3149" t="s">
        <v>8271</v>
      </c>
      <c r="S3149" s="4">
        <f t="shared" si="245"/>
        <v>117.52500000000001</v>
      </c>
      <c r="U3149" t="str">
        <f t="shared" si="248"/>
        <v>theater</v>
      </c>
      <c r="V3149" t="str">
        <f t="shared" si="249"/>
        <v>plays</v>
      </c>
    </row>
    <row r="3150" spans="1:22" ht="30" x14ac:dyDescent="0.25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v>41913.166666666664</v>
      </c>
      <c r="K3150">
        <v>1410278284</v>
      </c>
      <c r="L3150">
        <f t="shared" si="246"/>
        <v>2014</v>
      </c>
      <c r="M3150" t="str">
        <f t="shared" si="247"/>
        <v>Sep</v>
      </c>
      <c r="N3150" s="13">
        <v>41891.665324074071</v>
      </c>
      <c r="O3150" t="b">
        <v>1</v>
      </c>
      <c r="P3150">
        <v>57</v>
      </c>
      <c r="Q3150" t="b">
        <v>1</v>
      </c>
      <c r="R3150" t="s">
        <v>8271</v>
      </c>
      <c r="S3150" s="4">
        <f t="shared" si="245"/>
        <v>131.16666666666666</v>
      </c>
      <c r="U3150" t="str">
        <f t="shared" si="248"/>
        <v>theater</v>
      </c>
      <c r="V3150" t="str">
        <f t="shared" si="249"/>
        <v>plays</v>
      </c>
    </row>
    <row r="3151" spans="1:22" ht="60" x14ac:dyDescent="0.25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v>41250.083333333336</v>
      </c>
      <c r="K3151">
        <v>1352766300</v>
      </c>
      <c r="L3151">
        <f t="shared" si="246"/>
        <v>2012</v>
      </c>
      <c r="M3151" t="str">
        <f t="shared" si="247"/>
        <v>Nov</v>
      </c>
      <c r="N3151" s="13">
        <v>41226.017361111109</v>
      </c>
      <c r="O3151" t="b">
        <v>1</v>
      </c>
      <c r="P3151">
        <v>25</v>
      </c>
      <c r="Q3151" t="b">
        <v>1</v>
      </c>
      <c r="R3151" t="s">
        <v>8271</v>
      </c>
      <c r="S3151" s="4">
        <f t="shared" si="245"/>
        <v>104</v>
      </c>
      <c r="U3151" t="str">
        <f t="shared" si="248"/>
        <v>theater</v>
      </c>
      <c r="V3151" t="str">
        <f t="shared" si="249"/>
        <v>plays</v>
      </c>
    </row>
    <row r="3152" spans="1:22" ht="60" x14ac:dyDescent="0.25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v>40568.166666666664</v>
      </c>
      <c r="K3152">
        <v>1288160403</v>
      </c>
      <c r="L3152">
        <f t="shared" si="246"/>
        <v>2010</v>
      </c>
      <c r="M3152" t="str">
        <f t="shared" si="247"/>
        <v>Oct</v>
      </c>
      <c r="N3152" s="13">
        <v>40478.263923611114</v>
      </c>
      <c r="O3152" t="b">
        <v>1</v>
      </c>
      <c r="P3152">
        <v>104</v>
      </c>
      <c r="Q3152" t="b">
        <v>1</v>
      </c>
      <c r="R3152" t="s">
        <v>8271</v>
      </c>
      <c r="S3152" s="4">
        <f t="shared" si="245"/>
        <v>101</v>
      </c>
      <c r="U3152" t="str">
        <f t="shared" si="248"/>
        <v>theater</v>
      </c>
      <c r="V3152" t="str">
        <f t="shared" si="249"/>
        <v>plays</v>
      </c>
    </row>
    <row r="3153" spans="1:22" ht="45" x14ac:dyDescent="0.25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v>41892.83997685185</v>
      </c>
      <c r="K3153">
        <v>1407787774</v>
      </c>
      <c r="L3153">
        <f t="shared" si="246"/>
        <v>2014</v>
      </c>
      <c r="M3153" t="str">
        <f t="shared" si="247"/>
        <v>Aug</v>
      </c>
      <c r="N3153" s="13">
        <v>41862.83997685185</v>
      </c>
      <c r="O3153" t="b">
        <v>1</v>
      </c>
      <c r="P3153">
        <v>34</v>
      </c>
      <c r="Q3153" t="b">
        <v>1</v>
      </c>
      <c r="R3153" t="s">
        <v>8271</v>
      </c>
      <c r="S3153" s="4">
        <f t="shared" si="245"/>
        <v>100.4</v>
      </c>
      <c r="U3153" t="str">
        <f t="shared" si="248"/>
        <v>theater</v>
      </c>
      <c r="V3153" t="str">
        <f t="shared" si="249"/>
        <v>plays</v>
      </c>
    </row>
    <row r="3154" spans="1:22" ht="45" x14ac:dyDescent="0.25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v>41580.867673611108</v>
      </c>
      <c r="K3154">
        <v>1380833367</v>
      </c>
      <c r="L3154">
        <f t="shared" si="246"/>
        <v>2013</v>
      </c>
      <c r="M3154" t="str">
        <f t="shared" si="247"/>
        <v>Oct</v>
      </c>
      <c r="N3154" s="13">
        <v>41550.867673611108</v>
      </c>
      <c r="O3154" t="b">
        <v>1</v>
      </c>
      <c r="P3154">
        <v>67</v>
      </c>
      <c r="Q3154" t="b">
        <v>1</v>
      </c>
      <c r="R3154" t="s">
        <v>8271</v>
      </c>
      <c r="S3154" s="4">
        <f t="shared" si="245"/>
        <v>105.95454545454545</v>
      </c>
      <c r="U3154" t="str">
        <f t="shared" si="248"/>
        <v>theater</v>
      </c>
      <c r="V3154" t="str">
        <f t="shared" si="249"/>
        <v>plays</v>
      </c>
    </row>
    <row r="3155" spans="1:22" ht="45" x14ac:dyDescent="0.25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v>40664.207638888889</v>
      </c>
      <c r="K3155">
        <v>1301542937</v>
      </c>
      <c r="L3155">
        <f t="shared" si="246"/>
        <v>2011</v>
      </c>
      <c r="M3155" t="str">
        <f t="shared" si="247"/>
        <v>Mar</v>
      </c>
      <c r="N3155" s="13">
        <v>40633.154363425929</v>
      </c>
      <c r="O3155" t="b">
        <v>1</v>
      </c>
      <c r="P3155">
        <v>241</v>
      </c>
      <c r="Q3155" t="b">
        <v>1</v>
      </c>
      <c r="R3155" t="s">
        <v>8271</v>
      </c>
      <c r="S3155" s="4">
        <f t="shared" si="245"/>
        <v>335.58333333333331</v>
      </c>
      <c r="U3155" t="str">
        <f t="shared" si="248"/>
        <v>theater</v>
      </c>
      <c r="V3155" t="str">
        <f t="shared" si="249"/>
        <v>plays</v>
      </c>
    </row>
    <row r="3156" spans="1:22" ht="60" x14ac:dyDescent="0.25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v>41000.834004629629</v>
      </c>
      <c r="K3156">
        <v>1330722058</v>
      </c>
      <c r="L3156">
        <f t="shared" si="246"/>
        <v>2012</v>
      </c>
      <c r="M3156" t="str">
        <f t="shared" si="247"/>
        <v>Mar</v>
      </c>
      <c r="N3156" s="13">
        <v>40970.875671296293</v>
      </c>
      <c r="O3156" t="b">
        <v>1</v>
      </c>
      <c r="P3156">
        <v>123</v>
      </c>
      <c r="Q3156" t="b">
        <v>1</v>
      </c>
      <c r="R3156" t="s">
        <v>8271</v>
      </c>
      <c r="S3156" s="4">
        <f t="shared" si="245"/>
        <v>112.92857142857143</v>
      </c>
      <c r="U3156" t="str">
        <f t="shared" si="248"/>
        <v>theater</v>
      </c>
      <c r="V3156" t="str">
        <f t="shared" si="249"/>
        <v>plays</v>
      </c>
    </row>
    <row r="3157" spans="1:22" ht="45" x14ac:dyDescent="0.25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v>41263.499131944445</v>
      </c>
      <c r="K3157">
        <v>1353412725</v>
      </c>
      <c r="L3157">
        <f t="shared" si="246"/>
        <v>2012</v>
      </c>
      <c r="M3157" t="str">
        <f t="shared" si="247"/>
        <v>Nov</v>
      </c>
      <c r="N3157" s="13">
        <v>41233.499131944445</v>
      </c>
      <c r="O3157" t="b">
        <v>1</v>
      </c>
      <c r="P3157">
        <v>302</v>
      </c>
      <c r="Q3157" t="b">
        <v>1</v>
      </c>
      <c r="R3157" t="s">
        <v>8271</v>
      </c>
      <c r="S3157" s="4">
        <f t="shared" si="245"/>
        <v>188.50460000000001</v>
      </c>
      <c r="U3157" t="str">
        <f t="shared" si="248"/>
        <v>theater</v>
      </c>
      <c r="V3157" t="str">
        <f t="shared" si="249"/>
        <v>plays</v>
      </c>
    </row>
    <row r="3158" spans="1:22" ht="60" x14ac:dyDescent="0.25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v>41061.953055555554</v>
      </c>
      <c r="K3158">
        <v>1335567144</v>
      </c>
      <c r="L3158">
        <f t="shared" si="246"/>
        <v>2012</v>
      </c>
      <c r="M3158" t="str">
        <f t="shared" si="247"/>
        <v>Apr</v>
      </c>
      <c r="N3158" s="13">
        <v>41026.953055555554</v>
      </c>
      <c r="O3158" t="b">
        <v>1</v>
      </c>
      <c r="P3158">
        <v>89</v>
      </c>
      <c r="Q3158" t="b">
        <v>1</v>
      </c>
      <c r="R3158" t="s">
        <v>8271</v>
      </c>
      <c r="S3158" s="4">
        <f t="shared" si="245"/>
        <v>101.81818181818181</v>
      </c>
      <c r="U3158" t="str">
        <f t="shared" si="248"/>
        <v>theater</v>
      </c>
      <c r="V3158" t="str">
        <f t="shared" si="249"/>
        <v>plays</v>
      </c>
    </row>
    <row r="3159" spans="1:22" ht="30" x14ac:dyDescent="0.25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v>41839.208333333336</v>
      </c>
      <c r="K3159">
        <v>1404932105</v>
      </c>
      <c r="L3159">
        <f t="shared" si="246"/>
        <v>2014</v>
      </c>
      <c r="M3159" t="str">
        <f t="shared" si="247"/>
        <v>Jul</v>
      </c>
      <c r="N3159" s="13">
        <v>41829.788252314815</v>
      </c>
      <c r="O3159" t="b">
        <v>1</v>
      </c>
      <c r="P3159">
        <v>41</v>
      </c>
      <c r="Q3159" t="b">
        <v>1</v>
      </c>
      <c r="R3159" t="s">
        <v>8271</v>
      </c>
      <c r="S3159" s="4">
        <f t="shared" si="245"/>
        <v>101</v>
      </c>
      <c r="U3159" t="str">
        <f t="shared" si="248"/>
        <v>theater</v>
      </c>
      <c r="V3159" t="str">
        <f t="shared" si="249"/>
        <v>plays</v>
      </c>
    </row>
    <row r="3160" spans="1:22" ht="30" x14ac:dyDescent="0.25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v>41477.839722222219</v>
      </c>
      <c r="K3160">
        <v>1371931752</v>
      </c>
      <c r="L3160">
        <f t="shared" si="246"/>
        <v>2013</v>
      </c>
      <c r="M3160" t="str">
        <f t="shared" si="247"/>
        <v>Jun</v>
      </c>
      <c r="N3160" s="13">
        <v>41447.839722222219</v>
      </c>
      <c r="O3160" t="b">
        <v>1</v>
      </c>
      <c r="P3160">
        <v>69</v>
      </c>
      <c r="Q3160" t="b">
        <v>1</v>
      </c>
      <c r="R3160" t="s">
        <v>8271</v>
      </c>
      <c r="S3160" s="4">
        <f t="shared" si="245"/>
        <v>114</v>
      </c>
      <c r="U3160" t="str">
        <f t="shared" si="248"/>
        <v>theater</v>
      </c>
      <c r="V3160" t="str">
        <f t="shared" si="249"/>
        <v>plays</v>
      </c>
    </row>
    <row r="3161" spans="1:22" ht="45" x14ac:dyDescent="0.25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v>40926.958333333336</v>
      </c>
      <c r="K3161">
        <v>1323221761</v>
      </c>
      <c r="L3161">
        <f t="shared" si="246"/>
        <v>2011</v>
      </c>
      <c r="M3161" t="str">
        <f t="shared" si="247"/>
        <v>Dec</v>
      </c>
      <c r="N3161" s="13">
        <v>40884.066678240742</v>
      </c>
      <c r="O3161" t="b">
        <v>1</v>
      </c>
      <c r="P3161">
        <v>52</v>
      </c>
      <c r="Q3161" t="b">
        <v>1</v>
      </c>
      <c r="R3161" t="s">
        <v>8271</v>
      </c>
      <c r="S3161" s="4">
        <f t="shared" si="245"/>
        <v>133.48133333333334</v>
      </c>
      <c r="U3161" t="str">
        <f t="shared" si="248"/>
        <v>theater</v>
      </c>
      <c r="V3161" t="str">
        <f t="shared" si="249"/>
        <v>plays</v>
      </c>
    </row>
    <row r="3162" spans="1:22" ht="45" x14ac:dyDescent="0.25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v>41864.207638888889</v>
      </c>
      <c r="K3162">
        <v>1405923687</v>
      </c>
      <c r="L3162">
        <f t="shared" si="246"/>
        <v>2014</v>
      </c>
      <c r="M3162" t="str">
        <f t="shared" si="247"/>
        <v>Jul</v>
      </c>
      <c r="N3162" s="13">
        <v>41841.26489583333</v>
      </c>
      <c r="O3162" t="b">
        <v>1</v>
      </c>
      <c r="P3162">
        <v>57</v>
      </c>
      <c r="Q3162" t="b">
        <v>1</v>
      </c>
      <c r="R3162" t="s">
        <v>8271</v>
      </c>
      <c r="S3162" s="4">
        <f t="shared" si="245"/>
        <v>101.53333333333333</v>
      </c>
      <c r="U3162" t="str">
        <f t="shared" si="248"/>
        <v>theater</v>
      </c>
      <c r="V3162" t="str">
        <f t="shared" si="249"/>
        <v>plays</v>
      </c>
    </row>
    <row r="3163" spans="1:22" ht="60" x14ac:dyDescent="0.25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v>41927.536134259259</v>
      </c>
      <c r="K3163">
        <v>1410785522</v>
      </c>
      <c r="L3163">
        <f t="shared" si="246"/>
        <v>2014</v>
      </c>
      <c r="M3163" t="str">
        <f t="shared" si="247"/>
        <v>Sep</v>
      </c>
      <c r="N3163" s="13">
        <v>41897.536134259259</v>
      </c>
      <c r="O3163" t="b">
        <v>1</v>
      </c>
      <c r="P3163">
        <v>74</v>
      </c>
      <c r="Q3163" t="b">
        <v>1</v>
      </c>
      <c r="R3163" t="s">
        <v>8271</v>
      </c>
      <c r="S3163" s="4">
        <f t="shared" si="245"/>
        <v>105.1</v>
      </c>
      <c r="U3163" t="str">
        <f t="shared" si="248"/>
        <v>theater</v>
      </c>
      <c r="V3163" t="str">
        <f t="shared" si="249"/>
        <v>plays</v>
      </c>
    </row>
    <row r="3164" spans="1:22" ht="60" x14ac:dyDescent="0.25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v>41827.083333333336</v>
      </c>
      <c r="K3164">
        <v>1402331262</v>
      </c>
      <c r="L3164">
        <f t="shared" si="246"/>
        <v>2014</v>
      </c>
      <c r="M3164" t="str">
        <f t="shared" si="247"/>
        <v>Jun</v>
      </c>
      <c r="N3164" s="13">
        <v>41799.685902777775</v>
      </c>
      <c r="O3164" t="b">
        <v>1</v>
      </c>
      <c r="P3164">
        <v>63</v>
      </c>
      <c r="Q3164" t="b">
        <v>1</v>
      </c>
      <c r="R3164" t="s">
        <v>8271</v>
      </c>
      <c r="S3164" s="4">
        <f t="shared" si="245"/>
        <v>127.15</v>
      </c>
      <c r="U3164" t="str">
        <f t="shared" si="248"/>
        <v>theater</v>
      </c>
      <c r="V3164" t="str">
        <f t="shared" si="249"/>
        <v>plays</v>
      </c>
    </row>
    <row r="3165" spans="1:22" ht="45" x14ac:dyDescent="0.25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v>41805.753761574073</v>
      </c>
      <c r="K3165">
        <v>1400263525</v>
      </c>
      <c r="L3165">
        <f t="shared" si="246"/>
        <v>2014</v>
      </c>
      <c r="M3165" t="str">
        <f t="shared" si="247"/>
        <v>May</v>
      </c>
      <c r="N3165" s="13">
        <v>41775.753761574073</v>
      </c>
      <c r="O3165" t="b">
        <v>1</v>
      </c>
      <c r="P3165">
        <v>72</v>
      </c>
      <c r="Q3165" t="b">
        <v>1</v>
      </c>
      <c r="R3165" t="s">
        <v>8271</v>
      </c>
      <c r="S3165" s="4">
        <f t="shared" si="245"/>
        <v>111.15384615384616</v>
      </c>
      <c r="U3165" t="str">
        <f t="shared" si="248"/>
        <v>theater</v>
      </c>
      <c r="V3165" t="str">
        <f t="shared" si="249"/>
        <v>plays</v>
      </c>
    </row>
    <row r="3166" spans="1:22" ht="60" x14ac:dyDescent="0.25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v>41799.80572916667</v>
      </c>
      <c r="K3166">
        <v>1399490415</v>
      </c>
      <c r="L3166">
        <f t="shared" si="246"/>
        <v>2014</v>
      </c>
      <c r="M3166" t="str">
        <f t="shared" si="247"/>
        <v>May</v>
      </c>
      <c r="N3166" s="13">
        <v>41766.80572916667</v>
      </c>
      <c r="O3166" t="b">
        <v>1</v>
      </c>
      <c r="P3166">
        <v>71</v>
      </c>
      <c r="Q3166" t="b">
        <v>1</v>
      </c>
      <c r="R3166" t="s">
        <v>8271</v>
      </c>
      <c r="S3166" s="4">
        <f t="shared" si="245"/>
        <v>106.76</v>
      </c>
      <c r="U3166" t="str">
        <f t="shared" si="248"/>
        <v>theater</v>
      </c>
      <c r="V3166" t="str">
        <f t="shared" si="249"/>
        <v>plays</v>
      </c>
    </row>
    <row r="3167" spans="1:22" ht="60" x14ac:dyDescent="0.25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v>40666.165972222225</v>
      </c>
      <c r="K3167">
        <v>1302493760</v>
      </c>
      <c r="L3167">
        <f t="shared" si="246"/>
        <v>2011</v>
      </c>
      <c r="M3167" t="str">
        <f t="shared" si="247"/>
        <v>Apr</v>
      </c>
      <c r="N3167" s="13">
        <v>40644.159259259257</v>
      </c>
      <c r="O3167" t="b">
        <v>1</v>
      </c>
      <c r="P3167">
        <v>21</v>
      </c>
      <c r="Q3167" t="b">
        <v>1</v>
      </c>
      <c r="R3167" t="s">
        <v>8271</v>
      </c>
      <c r="S3167" s="4">
        <f t="shared" si="245"/>
        <v>162.66666666666666</v>
      </c>
      <c r="U3167" t="str">
        <f t="shared" si="248"/>
        <v>theater</v>
      </c>
      <c r="V3167" t="str">
        <f t="shared" si="249"/>
        <v>plays</v>
      </c>
    </row>
    <row r="3168" spans="1:22" ht="60" x14ac:dyDescent="0.25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v>41969.332638888889</v>
      </c>
      <c r="K3168">
        <v>1414514153</v>
      </c>
      <c r="L3168">
        <f t="shared" si="246"/>
        <v>2014</v>
      </c>
      <c r="M3168" t="str">
        <f t="shared" si="247"/>
        <v>Oct</v>
      </c>
      <c r="N3168" s="13">
        <v>41940.69158564815</v>
      </c>
      <c r="O3168" t="b">
        <v>1</v>
      </c>
      <c r="P3168">
        <v>930</v>
      </c>
      <c r="Q3168" t="b">
        <v>1</v>
      </c>
      <c r="R3168" t="s">
        <v>8271</v>
      </c>
      <c r="S3168" s="4">
        <f t="shared" si="245"/>
        <v>160.22808571428573</v>
      </c>
      <c r="U3168" t="str">
        <f t="shared" si="248"/>
        <v>theater</v>
      </c>
      <c r="V3168" t="str">
        <f t="shared" si="249"/>
        <v>plays</v>
      </c>
    </row>
    <row r="3169" spans="1:22" ht="30" x14ac:dyDescent="0.25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v>41853.175706018519</v>
      </c>
      <c r="K3169">
        <v>1405743181</v>
      </c>
      <c r="L3169">
        <f t="shared" si="246"/>
        <v>2014</v>
      </c>
      <c r="M3169" t="str">
        <f t="shared" si="247"/>
        <v>Jul</v>
      </c>
      <c r="N3169" s="13">
        <v>41839.175706018519</v>
      </c>
      <c r="O3169" t="b">
        <v>1</v>
      </c>
      <c r="P3169">
        <v>55</v>
      </c>
      <c r="Q3169" t="b">
        <v>1</v>
      </c>
      <c r="R3169" t="s">
        <v>8271</v>
      </c>
      <c r="S3169" s="4">
        <f t="shared" si="245"/>
        <v>116.16666666666667</v>
      </c>
      <c r="U3169" t="str">
        <f t="shared" si="248"/>
        <v>theater</v>
      </c>
      <c r="V3169" t="str">
        <f t="shared" si="249"/>
        <v>plays</v>
      </c>
    </row>
    <row r="3170" spans="1:22" ht="45" x14ac:dyDescent="0.25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v>41803.916666666664</v>
      </c>
      <c r="K3170">
        <v>1399948353</v>
      </c>
      <c r="L3170">
        <f t="shared" si="246"/>
        <v>2014</v>
      </c>
      <c r="M3170" t="str">
        <f t="shared" si="247"/>
        <v>May</v>
      </c>
      <c r="N3170" s="13">
        <v>41772.105937500004</v>
      </c>
      <c r="O3170" t="b">
        <v>1</v>
      </c>
      <c r="P3170">
        <v>61</v>
      </c>
      <c r="Q3170" t="b">
        <v>1</v>
      </c>
      <c r="R3170" t="s">
        <v>8271</v>
      </c>
      <c r="S3170" s="4">
        <f t="shared" si="245"/>
        <v>124.2</v>
      </c>
      <c r="U3170" t="str">
        <f t="shared" si="248"/>
        <v>theater</v>
      </c>
      <c r="V3170" t="str">
        <f t="shared" si="249"/>
        <v>plays</v>
      </c>
    </row>
    <row r="3171" spans="1:22" ht="30" x14ac:dyDescent="0.25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v>41621.207638888889</v>
      </c>
      <c r="K3171">
        <v>1384364561</v>
      </c>
      <c r="L3171">
        <f t="shared" si="246"/>
        <v>2013</v>
      </c>
      <c r="M3171" t="str">
        <f t="shared" si="247"/>
        <v>Nov</v>
      </c>
      <c r="N3171" s="13">
        <v>41591.737974537034</v>
      </c>
      <c r="O3171" t="b">
        <v>1</v>
      </c>
      <c r="P3171">
        <v>82</v>
      </c>
      <c r="Q3171" t="b">
        <v>1</v>
      </c>
      <c r="R3171" t="s">
        <v>8271</v>
      </c>
      <c r="S3171" s="4">
        <f t="shared" si="245"/>
        <v>103.0125</v>
      </c>
      <c r="U3171" t="str">
        <f t="shared" si="248"/>
        <v>theater</v>
      </c>
      <c r="V3171" t="str">
        <f t="shared" si="249"/>
        <v>plays</v>
      </c>
    </row>
    <row r="3172" spans="1:22" ht="45" x14ac:dyDescent="0.25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v>41822.166666666664</v>
      </c>
      <c r="K3172">
        <v>1401414944</v>
      </c>
      <c r="L3172">
        <f t="shared" si="246"/>
        <v>2014</v>
      </c>
      <c r="M3172" t="str">
        <f t="shared" si="247"/>
        <v>May</v>
      </c>
      <c r="N3172" s="13">
        <v>41789.080370370371</v>
      </c>
      <c r="O3172" t="b">
        <v>1</v>
      </c>
      <c r="P3172">
        <v>71</v>
      </c>
      <c r="Q3172" t="b">
        <v>1</v>
      </c>
      <c r="R3172" t="s">
        <v>8271</v>
      </c>
      <c r="S3172" s="4">
        <f t="shared" si="245"/>
        <v>112.25</v>
      </c>
      <c r="U3172" t="str">
        <f t="shared" si="248"/>
        <v>theater</v>
      </c>
      <c r="V3172" t="str">
        <f t="shared" si="249"/>
        <v>plays</v>
      </c>
    </row>
    <row r="3173" spans="1:22" ht="60" x14ac:dyDescent="0.25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v>42496.608310185184</v>
      </c>
      <c r="K3173">
        <v>1459953358</v>
      </c>
      <c r="L3173">
        <f t="shared" si="246"/>
        <v>2016</v>
      </c>
      <c r="M3173" t="str">
        <f t="shared" si="247"/>
        <v>Apr</v>
      </c>
      <c r="N3173" s="13">
        <v>42466.608310185184</v>
      </c>
      <c r="O3173" t="b">
        <v>1</v>
      </c>
      <c r="P3173">
        <v>117</v>
      </c>
      <c r="Q3173" t="b">
        <v>1</v>
      </c>
      <c r="R3173" t="s">
        <v>8271</v>
      </c>
      <c r="S3173" s="4">
        <f t="shared" si="245"/>
        <v>108.81428571428572</v>
      </c>
      <c r="U3173" t="str">
        <f t="shared" si="248"/>
        <v>theater</v>
      </c>
      <c r="V3173" t="str">
        <f t="shared" si="249"/>
        <v>plays</v>
      </c>
    </row>
    <row r="3174" spans="1:22" ht="45" x14ac:dyDescent="0.25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v>40953.729953703703</v>
      </c>
      <c r="K3174">
        <v>1326648668</v>
      </c>
      <c r="L3174">
        <f t="shared" si="246"/>
        <v>2012</v>
      </c>
      <c r="M3174" t="str">
        <f t="shared" si="247"/>
        <v>Jan</v>
      </c>
      <c r="N3174" s="13">
        <v>40923.729953703703</v>
      </c>
      <c r="O3174" t="b">
        <v>1</v>
      </c>
      <c r="P3174">
        <v>29</v>
      </c>
      <c r="Q3174" t="b">
        <v>1</v>
      </c>
      <c r="R3174" t="s">
        <v>8271</v>
      </c>
      <c r="S3174" s="4">
        <f t="shared" si="245"/>
        <v>115</v>
      </c>
      <c r="U3174" t="str">
        <f t="shared" si="248"/>
        <v>theater</v>
      </c>
      <c r="V3174" t="str">
        <f t="shared" si="249"/>
        <v>plays</v>
      </c>
    </row>
    <row r="3175" spans="1:22" ht="60" x14ac:dyDescent="0.25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v>41908.878379629627</v>
      </c>
      <c r="K3175">
        <v>1409173492</v>
      </c>
      <c r="L3175">
        <f t="shared" si="246"/>
        <v>2014</v>
      </c>
      <c r="M3175" t="str">
        <f t="shared" si="247"/>
        <v>Aug</v>
      </c>
      <c r="N3175" s="13">
        <v>41878.878379629627</v>
      </c>
      <c r="O3175" t="b">
        <v>1</v>
      </c>
      <c r="P3175">
        <v>74</v>
      </c>
      <c r="Q3175" t="b">
        <v>1</v>
      </c>
      <c r="R3175" t="s">
        <v>8271</v>
      </c>
      <c r="S3175" s="4">
        <f t="shared" si="245"/>
        <v>103</v>
      </c>
      <c r="U3175" t="str">
        <f t="shared" si="248"/>
        <v>theater</v>
      </c>
      <c r="V3175" t="str">
        <f t="shared" si="249"/>
        <v>plays</v>
      </c>
    </row>
    <row r="3176" spans="1:22" ht="60" x14ac:dyDescent="0.25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v>41876.864675925928</v>
      </c>
      <c r="K3176">
        <v>1407789908</v>
      </c>
      <c r="L3176">
        <f t="shared" si="246"/>
        <v>2014</v>
      </c>
      <c r="M3176" t="str">
        <f t="shared" si="247"/>
        <v>Aug</v>
      </c>
      <c r="N3176" s="13">
        <v>41862.864675925928</v>
      </c>
      <c r="O3176" t="b">
        <v>1</v>
      </c>
      <c r="P3176">
        <v>23</v>
      </c>
      <c r="Q3176" t="b">
        <v>1</v>
      </c>
      <c r="R3176" t="s">
        <v>8271</v>
      </c>
      <c r="S3176" s="4">
        <f t="shared" si="245"/>
        <v>101.13333333333334</v>
      </c>
      <c r="U3176" t="str">
        <f t="shared" si="248"/>
        <v>theater</v>
      </c>
      <c r="V3176" t="str">
        <f t="shared" si="249"/>
        <v>plays</v>
      </c>
    </row>
    <row r="3177" spans="1:22" ht="60" x14ac:dyDescent="0.25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v>40591.886886574073</v>
      </c>
      <c r="K3177">
        <v>1292793427</v>
      </c>
      <c r="L3177">
        <f t="shared" si="246"/>
        <v>2010</v>
      </c>
      <c r="M3177" t="str">
        <f t="shared" si="247"/>
        <v>Dec</v>
      </c>
      <c r="N3177" s="13">
        <v>40531.886886574073</v>
      </c>
      <c r="O3177" t="b">
        <v>1</v>
      </c>
      <c r="P3177">
        <v>60</v>
      </c>
      <c r="Q3177" t="b">
        <v>1</v>
      </c>
      <c r="R3177" t="s">
        <v>8271</v>
      </c>
      <c r="S3177" s="4">
        <f t="shared" si="245"/>
        <v>109.56</v>
      </c>
      <c r="U3177" t="str">
        <f t="shared" si="248"/>
        <v>theater</v>
      </c>
      <c r="V3177" t="str">
        <f t="shared" si="249"/>
        <v>plays</v>
      </c>
    </row>
    <row r="3178" spans="1:22" ht="60" x14ac:dyDescent="0.25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v>41504.625</v>
      </c>
      <c r="K3178">
        <v>1374531631</v>
      </c>
      <c r="L3178">
        <f t="shared" si="246"/>
        <v>2013</v>
      </c>
      <c r="M3178" t="str">
        <f t="shared" si="247"/>
        <v>Jul</v>
      </c>
      <c r="N3178" s="13">
        <v>41477.930914351848</v>
      </c>
      <c r="O3178" t="b">
        <v>1</v>
      </c>
      <c r="P3178">
        <v>55</v>
      </c>
      <c r="Q3178" t="b">
        <v>1</v>
      </c>
      <c r="R3178" t="s">
        <v>8271</v>
      </c>
      <c r="S3178" s="4">
        <f t="shared" si="245"/>
        <v>114.84210526315789</v>
      </c>
      <c r="U3178" t="str">
        <f t="shared" si="248"/>
        <v>theater</v>
      </c>
      <c r="V3178" t="str">
        <f t="shared" si="249"/>
        <v>plays</v>
      </c>
    </row>
    <row r="3179" spans="1:22" ht="45" x14ac:dyDescent="0.25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v>41811.666770833333</v>
      </c>
      <c r="K3179">
        <v>1400774409</v>
      </c>
      <c r="L3179">
        <f t="shared" si="246"/>
        <v>2014</v>
      </c>
      <c r="M3179" t="str">
        <f t="shared" si="247"/>
        <v>May</v>
      </c>
      <c r="N3179" s="13">
        <v>41781.666770833333</v>
      </c>
      <c r="O3179" t="b">
        <v>1</v>
      </c>
      <c r="P3179">
        <v>51</v>
      </c>
      <c r="Q3179" t="b">
        <v>1</v>
      </c>
      <c r="R3179" t="s">
        <v>8271</v>
      </c>
      <c r="S3179" s="4">
        <f t="shared" si="245"/>
        <v>117.4</v>
      </c>
      <c r="U3179" t="str">
        <f t="shared" si="248"/>
        <v>theater</v>
      </c>
      <c r="V3179" t="str">
        <f t="shared" si="249"/>
        <v>plays</v>
      </c>
    </row>
    <row r="3180" spans="1:22" ht="60" x14ac:dyDescent="0.25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v>41836.605034722219</v>
      </c>
      <c r="K3180">
        <v>1402929075</v>
      </c>
      <c r="L3180">
        <f t="shared" si="246"/>
        <v>2014</v>
      </c>
      <c r="M3180" t="str">
        <f t="shared" si="247"/>
        <v>Jun</v>
      </c>
      <c r="N3180" s="13">
        <v>41806.605034722219</v>
      </c>
      <c r="O3180" t="b">
        <v>1</v>
      </c>
      <c r="P3180">
        <v>78</v>
      </c>
      <c r="Q3180" t="b">
        <v>1</v>
      </c>
      <c r="R3180" t="s">
        <v>8271</v>
      </c>
      <c r="S3180" s="4">
        <f t="shared" si="245"/>
        <v>171.73333333333332</v>
      </c>
      <c r="U3180" t="str">
        <f t="shared" si="248"/>
        <v>theater</v>
      </c>
      <c r="V3180" t="str">
        <f t="shared" si="249"/>
        <v>plays</v>
      </c>
    </row>
    <row r="3181" spans="1:22" ht="45" x14ac:dyDescent="0.25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v>41400.702210648145</v>
      </c>
      <c r="K3181">
        <v>1365699071</v>
      </c>
      <c r="L3181">
        <f t="shared" si="246"/>
        <v>2013</v>
      </c>
      <c r="M3181" t="str">
        <f t="shared" si="247"/>
        <v>Apr</v>
      </c>
      <c r="N3181" s="13">
        <v>41375.702210648145</v>
      </c>
      <c r="O3181" t="b">
        <v>1</v>
      </c>
      <c r="P3181">
        <v>62</v>
      </c>
      <c r="Q3181" t="b">
        <v>1</v>
      </c>
      <c r="R3181" t="s">
        <v>8271</v>
      </c>
      <c r="S3181" s="4">
        <f t="shared" si="245"/>
        <v>114.16238095238096</v>
      </c>
      <c r="U3181" t="str">
        <f t="shared" si="248"/>
        <v>theater</v>
      </c>
      <c r="V3181" t="str">
        <f t="shared" si="249"/>
        <v>plays</v>
      </c>
    </row>
    <row r="3182" spans="1:22" ht="45" x14ac:dyDescent="0.25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v>41810.412604166668</v>
      </c>
      <c r="K3182">
        <v>1400666049</v>
      </c>
      <c r="L3182">
        <f t="shared" si="246"/>
        <v>2014</v>
      </c>
      <c r="M3182" t="str">
        <f t="shared" si="247"/>
        <v>May</v>
      </c>
      <c r="N3182" s="13">
        <v>41780.412604166668</v>
      </c>
      <c r="O3182" t="b">
        <v>1</v>
      </c>
      <c r="P3182">
        <v>45</v>
      </c>
      <c r="Q3182" t="b">
        <v>1</v>
      </c>
      <c r="R3182" t="s">
        <v>8271</v>
      </c>
      <c r="S3182" s="4">
        <f t="shared" si="245"/>
        <v>119.75</v>
      </c>
      <c r="U3182" t="str">
        <f t="shared" si="248"/>
        <v>theater</v>
      </c>
      <c r="V3182" t="str">
        <f t="shared" si="249"/>
        <v>plays</v>
      </c>
    </row>
    <row r="3183" spans="1:22" ht="60" x14ac:dyDescent="0.25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v>41805.666666666664</v>
      </c>
      <c r="K3183">
        <v>1400570787</v>
      </c>
      <c r="L3183">
        <f t="shared" si="246"/>
        <v>2014</v>
      </c>
      <c r="M3183" t="str">
        <f t="shared" si="247"/>
        <v>May</v>
      </c>
      <c r="N3183" s="13">
        <v>41779.310034722221</v>
      </c>
      <c r="O3183" t="b">
        <v>1</v>
      </c>
      <c r="P3183">
        <v>15</v>
      </c>
      <c r="Q3183" t="b">
        <v>1</v>
      </c>
      <c r="R3183" t="s">
        <v>8271</v>
      </c>
      <c r="S3183" s="4">
        <f t="shared" si="245"/>
        <v>109</v>
      </c>
      <c r="U3183" t="str">
        <f t="shared" si="248"/>
        <v>theater</v>
      </c>
      <c r="V3183" t="str">
        <f t="shared" si="249"/>
        <v>plays</v>
      </c>
    </row>
    <row r="3184" spans="1:22" ht="60" x14ac:dyDescent="0.25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v>40939.708333333336</v>
      </c>
      <c r="K3184">
        <v>1323211621</v>
      </c>
      <c r="L3184">
        <f t="shared" si="246"/>
        <v>2011</v>
      </c>
      <c r="M3184" t="str">
        <f t="shared" si="247"/>
        <v>Dec</v>
      </c>
      <c r="N3184" s="13">
        <v>40883.949317129627</v>
      </c>
      <c r="O3184" t="b">
        <v>1</v>
      </c>
      <c r="P3184">
        <v>151</v>
      </c>
      <c r="Q3184" t="b">
        <v>1</v>
      </c>
      <c r="R3184" t="s">
        <v>8271</v>
      </c>
      <c r="S3184" s="4">
        <f t="shared" si="245"/>
        <v>100.88571428571429</v>
      </c>
      <c r="U3184" t="str">
        <f t="shared" si="248"/>
        <v>theater</v>
      </c>
      <c r="V3184" t="str">
        <f t="shared" si="249"/>
        <v>plays</v>
      </c>
    </row>
    <row r="3185" spans="1:22" ht="45" x14ac:dyDescent="0.25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v>41509.79478009259</v>
      </c>
      <c r="K3185">
        <v>1375729469</v>
      </c>
      <c r="L3185">
        <f t="shared" si="246"/>
        <v>2013</v>
      </c>
      <c r="M3185" t="str">
        <f t="shared" si="247"/>
        <v>Aug</v>
      </c>
      <c r="N3185" s="13">
        <v>41491.79478009259</v>
      </c>
      <c r="O3185" t="b">
        <v>1</v>
      </c>
      <c r="P3185">
        <v>68</v>
      </c>
      <c r="Q3185" t="b">
        <v>1</v>
      </c>
      <c r="R3185" t="s">
        <v>8271</v>
      </c>
      <c r="S3185" s="4">
        <f t="shared" si="245"/>
        <v>109</v>
      </c>
      <c r="U3185" t="str">
        <f t="shared" si="248"/>
        <v>theater</v>
      </c>
      <c r="V3185" t="str">
        <f t="shared" si="249"/>
        <v>plays</v>
      </c>
    </row>
    <row r="3186" spans="1:22" ht="45" x14ac:dyDescent="0.25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v>41821.993414351848</v>
      </c>
      <c r="K3186">
        <v>1401666631</v>
      </c>
      <c r="L3186">
        <f t="shared" si="246"/>
        <v>2014</v>
      </c>
      <c r="M3186" t="str">
        <f t="shared" si="247"/>
        <v>Jun</v>
      </c>
      <c r="N3186" s="13">
        <v>41791.993414351848</v>
      </c>
      <c r="O3186" t="b">
        <v>1</v>
      </c>
      <c r="P3186">
        <v>46</v>
      </c>
      <c r="Q3186" t="b">
        <v>1</v>
      </c>
      <c r="R3186" t="s">
        <v>8271</v>
      </c>
      <c r="S3186" s="4">
        <f t="shared" si="245"/>
        <v>107.20930232558139</v>
      </c>
      <c r="U3186" t="str">
        <f t="shared" si="248"/>
        <v>theater</v>
      </c>
      <c r="V3186" t="str">
        <f t="shared" si="249"/>
        <v>plays</v>
      </c>
    </row>
    <row r="3187" spans="1:22" ht="60" x14ac:dyDescent="0.25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v>41836.977326388893</v>
      </c>
      <c r="K3187">
        <v>1404948441</v>
      </c>
      <c r="L3187">
        <f t="shared" si="246"/>
        <v>2014</v>
      </c>
      <c r="M3187" t="str">
        <f t="shared" si="247"/>
        <v>Jul</v>
      </c>
      <c r="N3187" s="13">
        <v>41829.977326388893</v>
      </c>
      <c r="O3187" t="b">
        <v>1</v>
      </c>
      <c r="P3187">
        <v>24</v>
      </c>
      <c r="Q3187" t="b">
        <v>1</v>
      </c>
      <c r="R3187" t="s">
        <v>8271</v>
      </c>
      <c r="S3187" s="4">
        <f t="shared" si="245"/>
        <v>100</v>
      </c>
      <c r="U3187" t="str">
        <f t="shared" si="248"/>
        <v>theater</v>
      </c>
      <c r="V3187" t="str">
        <f t="shared" si="249"/>
        <v>plays</v>
      </c>
    </row>
    <row r="3188" spans="1:22" ht="60" x14ac:dyDescent="0.25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v>41898.875</v>
      </c>
      <c r="K3188">
        <v>1408313438</v>
      </c>
      <c r="L3188">
        <f t="shared" si="246"/>
        <v>2014</v>
      </c>
      <c r="M3188" t="str">
        <f t="shared" si="247"/>
        <v>Aug</v>
      </c>
      <c r="N3188" s="13">
        <v>41868.924050925925</v>
      </c>
      <c r="O3188" t="b">
        <v>1</v>
      </c>
      <c r="P3188">
        <v>70</v>
      </c>
      <c r="Q3188" t="b">
        <v>1</v>
      </c>
      <c r="R3188" t="s">
        <v>8271</v>
      </c>
      <c r="S3188" s="4">
        <f t="shared" si="245"/>
        <v>102.1875</v>
      </c>
      <c r="U3188" t="str">
        <f t="shared" si="248"/>
        <v>theater</v>
      </c>
      <c r="V3188" t="str">
        <f t="shared" si="249"/>
        <v>plays</v>
      </c>
    </row>
    <row r="3189" spans="1:22" ht="60" x14ac:dyDescent="0.25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v>41855.666354166664</v>
      </c>
      <c r="K3189">
        <v>1405439973</v>
      </c>
      <c r="L3189">
        <f t="shared" si="246"/>
        <v>2014</v>
      </c>
      <c r="M3189" t="str">
        <f t="shared" si="247"/>
        <v>Jul</v>
      </c>
      <c r="N3189" s="13">
        <v>41835.666354166664</v>
      </c>
      <c r="O3189" t="b">
        <v>1</v>
      </c>
      <c r="P3189">
        <v>244</v>
      </c>
      <c r="Q3189" t="b">
        <v>1</v>
      </c>
      <c r="R3189" t="s">
        <v>8271</v>
      </c>
      <c r="S3189" s="4">
        <f t="shared" si="245"/>
        <v>116.29333333333334</v>
      </c>
      <c r="U3189" t="str">
        <f t="shared" si="248"/>
        <v>theater</v>
      </c>
      <c r="V3189" t="str">
        <f t="shared" si="249"/>
        <v>plays</v>
      </c>
    </row>
    <row r="3190" spans="1:22" ht="60" x14ac:dyDescent="0.25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v>42165.415532407409</v>
      </c>
      <c r="K3190">
        <v>1432115902</v>
      </c>
      <c r="L3190">
        <f t="shared" si="246"/>
        <v>2015</v>
      </c>
      <c r="M3190" t="str">
        <f t="shared" si="247"/>
        <v>May</v>
      </c>
      <c r="N3190" s="13">
        <v>42144.415532407409</v>
      </c>
      <c r="O3190" t="b">
        <v>0</v>
      </c>
      <c r="P3190">
        <v>9</v>
      </c>
      <c r="Q3190" t="b">
        <v>0</v>
      </c>
      <c r="R3190" t="s">
        <v>8305</v>
      </c>
      <c r="S3190" s="4">
        <f t="shared" si="245"/>
        <v>65</v>
      </c>
      <c r="U3190" t="str">
        <f t="shared" si="248"/>
        <v>theater</v>
      </c>
      <c r="V3190" t="str">
        <f t="shared" si="249"/>
        <v>musical</v>
      </c>
    </row>
    <row r="3191" spans="1:22" ht="60" x14ac:dyDescent="0.25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v>42148.346435185187</v>
      </c>
      <c r="K3191">
        <v>1429863532</v>
      </c>
      <c r="L3191">
        <f t="shared" si="246"/>
        <v>2015</v>
      </c>
      <c r="M3191" t="str">
        <f t="shared" si="247"/>
        <v>Apr</v>
      </c>
      <c r="N3191" s="13">
        <v>42118.346435185187</v>
      </c>
      <c r="O3191" t="b">
        <v>0</v>
      </c>
      <c r="P3191">
        <v>19</v>
      </c>
      <c r="Q3191" t="b">
        <v>0</v>
      </c>
      <c r="R3191" t="s">
        <v>8305</v>
      </c>
      <c r="S3191" s="4">
        <f t="shared" si="245"/>
        <v>12.327272727272728</v>
      </c>
      <c r="U3191" t="str">
        <f t="shared" si="248"/>
        <v>theater</v>
      </c>
      <c r="V3191" t="str">
        <f t="shared" si="249"/>
        <v>musical</v>
      </c>
    </row>
    <row r="3192" spans="1:22" ht="45" x14ac:dyDescent="0.25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v>42713.192997685182</v>
      </c>
      <c r="K3192">
        <v>1478662675</v>
      </c>
      <c r="L3192">
        <f t="shared" si="246"/>
        <v>2016</v>
      </c>
      <c r="M3192" t="str">
        <f t="shared" si="247"/>
        <v>Nov</v>
      </c>
      <c r="N3192" s="13">
        <v>42683.151331018518</v>
      </c>
      <c r="O3192" t="b">
        <v>0</v>
      </c>
      <c r="P3192">
        <v>0</v>
      </c>
      <c r="Q3192" t="b">
        <v>0</v>
      </c>
      <c r="R3192" t="s">
        <v>8305</v>
      </c>
      <c r="S3192" s="4">
        <f t="shared" si="245"/>
        <v>0</v>
      </c>
      <c r="U3192" t="str">
        <f t="shared" si="248"/>
        <v>theater</v>
      </c>
      <c r="V3192" t="str">
        <f t="shared" si="249"/>
        <v>musical</v>
      </c>
    </row>
    <row r="3193" spans="1:22" ht="45" x14ac:dyDescent="0.25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v>42598.755428240736</v>
      </c>
      <c r="K3193">
        <v>1466186869</v>
      </c>
      <c r="L3193">
        <f t="shared" si="246"/>
        <v>2016</v>
      </c>
      <c r="M3193" t="str">
        <f t="shared" si="247"/>
        <v>Jun</v>
      </c>
      <c r="N3193" s="13">
        <v>42538.755428240736</v>
      </c>
      <c r="O3193" t="b">
        <v>0</v>
      </c>
      <c r="P3193">
        <v>4</v>
      </c>
      <c r="Q3193" t="b">
        <v>0</v>
      </c>
      <c r="R3193" t="s">
        <v>8305</v>
      </c>
      <c r="S3193" s="4">
        <f t="shared" si="245"/>
        <v>4.0266666666666664</v>
      </c>
      <c r="U3193" t="str">
        <f t="shared" si="248"/>
        <v>theater</v>
      </c>
      <c r="V3193" t="str">
        <f t="shared" si="249"/>
        <v>musical</v>
      </c>
    </row>
    <row r="3194" spans="1:22" ht="60" x14ac:dyDescent="0.25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v>42063.916666666672</v>
      </c>
      <c r="K3194">
        <v>1421274859</v>
      </c>
      <c r="L3194">
        <f t="shared" si="246"/>
        <v>2015</v>
      </c>
      <c r="M3194" t="str">
        <f t="shared" si="247"/>
        <v>Jan</v>
      </c>
      <c r="N3194" s="13">
        <v>42018.94049768518</v>
      </c>
      <c r="O3194" t="b">
        <v>0</v>
      </c>
      <c r="P3194">
        <v>8</v>
      </c>
      <c r="Q3194" t="b">
        <v>0</v>
      </c>
      <c r="R3194" t="s">
        <v>8305</v>
      </c>
      <c r="S3194" s="4">
        <f t="shared" si="245"/>
        <v>1.02</v>
      </c>
      <c r="U3194" t="str">
        <f t="shared" si="248"/>
        <v>theater</v>
      </c>
      <c r="V3194" t="str">
        <f t="shared" si="249"/>
        <v>musical</v>
      </c>
    </row>
    <row r="3195" spans="1:22" ht="45" x14ac:dyDescent="0.25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v>42055.968240740738</v>
      </c>
      <c r="K3195">
        <v>1420586056</v>
      </c>
      <c r="L3195">
        <f t="shared" si="246"/>
        <v>2015</v>
      </c>
      <c r="M3195" t="str">
        <f t="shared" si="247"/>
        <v>Jan</v>
      </c>
      <c r="N3195" s="13">
        <v>42010.968240740738</v>
      </c>
      <c r="O3195" t="b">
        <v>0</v>
      </c>
      <c r="P3195">
        <v>24</v>
      </c>
      <c r="Q3195" t="b">
        <v>0</v>
      </c>
      <c r="R3195" t="s">
        <v>8305</v>
      </c>
      <c r="S3195" s="4">
        <f t="shared" si="245"/>
        <v>11.74</v>
      </c>
      <c r="U3195" t="str">
        <f t="shared" si="248"/>
        <v>theater</v>
      </c>
      <c r="V3195" t="str">
        <f t="shared" si="249"/>
        <v>musical</v>
      </c>
    </row>
    <row r="3196" spans="1:22" ht="60" x14ac:dyDescent="0.25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v>42212.062476851846</v>
      </c>
      <c r="K3196">
        <v>1435368598</v>
      </c>
      <c r="L3196">
        <f t="shared" si="246"/>
        <v>2015</v>
      </c>
      <c r="M3196" t="str">
        <f t="shared" si="247"/>
        <v>Jun</v>
      </c>
      <c r="N3196" s="13">
        <v>42182.062476851846</v>
      </c>
      <c r="O3196" t="b">
        <v>0</v>
      </c>
      <c r="P3196">
        <v>0</v>
      </c>
      <c r="Q3196" t="b">
        <v>0</v>
      </c>
      <c r="R3196" t="s">
        <v>8305</v>
      </c>
      <c r="S3196" s="4">
        <f t="shared" si="245"/>
        <v>0</v>
      </c>
      <c r="U3196" t="str">
        <f t="shared" si="248"/>
        <v>theater</v>
      </c>
      <c r="V3196" t="str">
        <f t="shared" si="249"/>
        <v>musical</v>
      </c>
    </row>
    <row r="3197" spans="1:22" ht="60" x14ac:dyDescent="0.25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v>42047.594236111108</v>
      </c>
      <c r="K3197">
        <v>1421158542</v>
      </c>
      <c r="L3197">
        <f t="shared" si="246"/>
        <v>2015</v>
      </c>
      <c r="M3197" t="str">
        <f t="shared" si="247"/>
        <v>Jan</v>
      </c>
      <c r="N3197" s="13">
        <v>42017.594236111108</v>
      </c>
      <c r="O3197" t="b">
        <v>0</v>
      </c>
      <c r="P3197">
        <v>39</v>
      </c>
      <c r="Q3197" t="b">
        <v>0</v>
      </c>
      <c r="R3197" t="s">
        <v>8305</v>
      </c>
      <c r="S3197" s="4">
        <f t="shared" si="245"/>
        <v>59.142857142857146</v>
      </c>
      <c r="U3197" t="str">
        <f t="shared" si="248"/>
        <v>theater</v>
      </c>
      <c r="V3197" t="str">
        <f t="shared" si="249"/>
        <v>musical</v>
      </c>
    </row>
    <row r="3198" spans="1:22" ht="45" x14ac:dyDescent="0.25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v>42217.583333333328</v>
      </c>
      <c r="K3198">
        <v>1433254875</v>
      </c>
      <c r="L3198">
        <f t="shared" si="246"/>
        <v>2015</v>
      </c>
      <c r="M3198" t="str">
        <f t="shared" si="247"/>
        <v>Jun</v>
      </c>
      <c r="N3198" s="13">
        <v>42157.598090277781</v>
      </c>
      <c r="O3198" t="b">
        <v>0</v>
      </c>
      <c r="P3198">
        <v>6</v>
      </c>
      <c r="Q3198" t="b">
        <v>0</v>
      </c>
      <c r="R3198" t="s">
        <v>8305</v>
      </c>
      <c r="S3198" s="4">
        <f t="shared" si="245"/>
        <v>0.06</v>
      </c>
      <c r="U3198" t="str">
        <f t="shared" si="248"/>
        <v>theater</v>
      </c>
      <c r="V3198" t="str">
        <f t="shared" si="249"/>
        <v>musical</v>
      </c>
    </row>
    <row r="3199" spans="1:22" ht="45" x14ac:dyDescent="0.25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v>42039.493263888886</v>
      </c>
      <c r="K3199">
        <v>1420458618</v>
      </c>
      <c r="L3199">
        <f t="shared" si="246"/>
        <v>2015</v>
      </c>
      <c r="M3199" t="str">
        <f t="shared" si="247"/>
        <v>Jan</v>
      </c>
      <c r="N3199" s="13">
        <v>42009.493263888886</v>
      </c>
      <c r="O3199" t="b">
        <v>0</v>
      </c>
      <c r="P3199">
        <v>4</v>
      </c>
      <c r="Q3199" t="b">
        <v>0</v>
      </c>
      <c r="R3199" t="s">
        <v>8305</v>
      </c>
      <c r="S3199" s="4">
        <f t="shared" si="245"/>
        <v>11.45</v>
      </c>
      <c r="U3199" t="str">
        <f t="shared" si="248"/>
        <v>theater</v>
      </c>
      <c r="V3199" t="str">
        <f t="shared" si="249"/>
        <v>musical</v>
      </c>
    </row>
    <row r="3200" spans="1:22" ht="60" x14ac:dyDescent="0.25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v>42051.424502314811</v>
      </c>
      <c r="K3200">
        <v>1420798277</v>
      </c>
      <c r="L3200">
        <f t="shared" si="246"/>
        <v>2015</v>
      </c>
      <c r="M3200" t="str">
        <f t="shared" si="247"/>
        <v>Jan</v>
      </c>
      <c r="N3200" s="13">
        <v>42013.424502314811</v>
      </c>
      <c r="O3200" t="b">
        <v>0</v>
      </c>
      <c r="P3200">
        <v>3</v>
      </c>
      <c r="Q3200" t="b">
        <v>0</v>
      </c>
      <c r="R3200" t="s">
        <v>8305</v>
      </c>
      <c r="S3200" s="4">
        <f t="shared" si="245"/>
        <v>0.36666666666666664</v>
      </c>
      <c r="U3200" t="str">
        <f t="shared" si="248"/>
        <v>theater</v>
      </c>
      <c r="V3200" t="str">
        <f t="shared" si="249"/>
        <v>musical</v>
      </c>
    </row>
    <row r="3201" spans="1:22" ht="45" x14ac:dyDescent="0.25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v>41888.875</v>
      </c>
      <c r="K3201">
        <v>1407435418</v>
      </c>
      <c r="L3201">
        <f t="shared" si="246"/>
        <v>2014</v>
      </c>
      <c r="M3201" t="str">
        <f t="shared" si="247"/>
        <v>Aug</v>
      </c>
      <c r="N3201" s="13">
        <v>41858.761782407404</v>
      </c>
      <c r="O3201" t="b">
        <v>0</v>
      </c>
      <c r="P3201">
        <v>53</v>
      </c>
      <c r="Q3201" t="b">
        <v>0</v>
      </c>
      <c r="R3201" t="s">
        <v>8305</v>
      </c>
      <c r="S3201" s="4">
        <f t="shared" si="245"/>
        <v>52.16</v>
      </c>
      <c r="U3201" t="str">
        <f t="shared" si="248"/>
        <v>theater</v>
      </c>
      <c r="V3201" t="str">
        <f t="shared" si="249"/>
        <v>musical</v>
      </c>
    </row>
    <row r="3202" spans="1:22" ht="60" x14ac:dyDescent="0.25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v>42490.231944444444</v>
      </c>
      <c r="K3202">
        <v>1459410101</v>
      </c>
      <c r="L3202">
        <f t="shared" si="246"/>
        <v>2016</v>
      </c>
      <c r="M3202" t="str">
        <f t="shared" si="247"/>
        <v>Mar</v>
      </c>
      <c r="N3202" s="13">
        <v>42460.320613425924</v>
      </c>
      <c r="O3202" t="b">
        <v>0</v>
      </c>
      <c r="P3202">
        <v>1</v>
      </c>
      <c r="Q3202" t="b">
        <v>0</v>
      </c>
      <c r="R3202" t="s">
        <v>8305</v>
      </c>
      <c r="S3202" s="4">
        <f t="shared" ref="S3202:S3265" si="250">E3202*100/D3202</f>
        <v>2E-3</v>
      </c>
      <c r="U3202" t="str">
        <f t="shared" si="248"/>
        <v>theater</v>
      </c>
      <c r="V3202" t="str">
        <f t="shared" si="249"/>
        <v>musical</v>
      </c>
    </row>
    <row r="3203" spans="1:22" ht="60" x14ac:dyDescent="0.25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v>41882.767094907409</v>
      </c>
      <c r="K3203">
        <v>1407695077</v>
      </c>
      <c r="L3203">
        <f t="shared" ref="L3203:L3266" si="251">YEAR(N3203)</f>
        <v>2014</v>
      </c>
      <c r="M3203" t="str">
        <f t="shared" ref="M3203:M3266" si="252">TEXT(N3203, "MMM")</f>
        <v>Aug</v>
      </c>
      <c r="N3203" s="13">
        <v>41861.767094907409</v>
      </c>
      <c r="O3203" t="b">
        <v>0</v>
      </c>
      <c r="P3203">
        <v>2</v>
      </c>
      <c r="Q3203" t="b">
        <v>0</v>
      </c>
      <c r="R3203" t="s">
        <v>8305</v>
      </c>
      <c r="S3203" s="4">
        <f t="shared" si="250"/>
        <v>1.25</v>
      </c>
      <c r="U3203" t="str">
        <f t="shared" ref="U3203:U3266" si="253">LEFT(R3203, SEARCH("/",R3203,1)-1)</f>
        <v>theater</v>
      </c>
      <c r="V3203" t="str">
        <f t="shared" ref="V3203:V3266" si="254">RIGHT(R3203,LEN(R3203)-SEARCH("/",R3203,SEARCH("/",R3203,1)))</f>
        <v>musical</v>
      </c>
    </row>
    <row r="3204" spans="1:22" ht="45" x14ac:dyDescent="0.25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v>42352.249305555553</v>
      </c>
      <c r="K3204">
        <v>1445027346</v>
      </c>
      <c r="L3204">
        <f t="shared" si="251"/>
        <v>2015</v>
      </c>
      <c r="M3204" t="str">
        <f t="shared" si="252"/>
        <v>Oct</v>
      </c>
      <c r="N3204" s="13">
        <v>42293.853541666671</v>
      </c>
      <c r="O3204" t="b">
        <v>0</v>
      </c>
      <c r="P3204">
        <v>25</v>
      </c>
      <c r="Q3204" t="b">
        <v>0</v>
      </c>
      <c r="R3204" t="s">
        <v>8305</v>
      </c>
      <c r="S3204" s="4">
        <f t="shared" si="250"/>
        <v>54.52</v>
      </c>
      <c r="U3204" t="str">
        <f t="shared" si="253"/>
        <v>theater</v>
      </c>
      <c r="V3204" t="str">
        <f t="shared" si="254"/>
        <v>musical</v>
      </c>
    </row>
    <row r="3205" spans="1:22" ht="45" x14ac:dyDescent="0.25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v>42272.988680555558</v>
      </c>
      <c r="K3205">
        <v>1440632622</v>
      </c>
      <c r="L3205">
        <f t="shared" si="251"/>
        <v>2015</v>
      </c>
      <c r="M3205" t="str">
        <f t="shared" si="252"/>
        <v>Aug</v>
      </c>
      <c r="N3205" s="13">
        <v>42242.988680555558</v>
      </c>
      <c r="O3205" t="b">
        <v>0</v>
      </c>
      <c r="P3205">
        <v>6</v>
      </c>
      <c r="Q3205" t="b">
        <v>0</v>
      </c>
      <c r="R3205" t="s">
        <v>8305</v>
      </c>
      <c r="S3205" s="4">
        <f t="shared" si="250"/>
        <v>25</v>
      </c>
      <c r="U3205" t="str">
        <f t="shared" si="253"/>
        <v>theater</v>
      </c>
      <c r="V3205" t="str">
        <f t="shared" si="254"/>
        <v>musical</v>
      </c>
    </row>
    <row r="3206" spans="1:22" ht="60" x14ac:dyDescent="0.25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v>42202.676388888889</v>
      </c>
      <c r="K3206">
        <v>1434558479</v>
      </c>
      <c r="L3206">
        <f t="shared" si="251"/>
        <v>2015</v>
      </c>
      <c r="M3206" t="str">
        <f t="shared" si="252"/>
        <v>Jun</v>
      </c>
      <c r="N3206" s="13">
        <v>42172.686099537037</v>
      </c>
      <c r="O3206" t="b">
        <v>0</v>
      </c>
      <c r="P3206">
        <v>0</v>
      </c>
      <c r="Q3206" t="b">
        <v>0</v>
      </c>
      <c r="R3206" t="s">
        <v>8305</v>
      </c>
      <c r="S3206" s="4">
        <f t="shared" si="250"/>
        <v>0</v>
      </c>
      <c r="U3206" t="str">
        <f t="shared" si="253"/>
        <v>theater</v>
      </c>
      <c r="V3206" t="str">
        <f t="shared" si="254"/>
        <v>musical</v>
      </c>
    </row>
    <row r="3207" spans="1:22" ht="60" x14ac:dyDescent="0.25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v>42125.374675925923</v>
      </c>
      <c r="K3207">
        <v>1427878772</v>
      </c>
      <c r="L3207">
        <f t="shared" si="251"/>
        <v>2015</v>
      </c>
      <c r="M3207" t="str">
        <f t="shared" si="252"/>
        <v>Apr</v>
      </c>
      <c r="N3207" s="13">
        <v>42095.374675925923</v>
      </c>
      <c r="O3207" t="b">
        <v>0</v>
      </c>
      <c r="P3207">
        <v>12</v>
      </c>
      <c r="Q3207" t="b">
        <v>0</v>
      </c>
      <c r="R3207" t="s">
        <v>8305</v>
      </c>
      <c r="S3207" s="4">
        <f t="shared" si="250"/>
        <v>3.4125000000000001</v>
      </c>
      <c r="U3207" t="str">
        <f t="shared" si="253"/>
        <v>theater</v>
      </c>
      <c r="V3207" t="str">
        <f t="shared" si="254"/>
        <v>musical</v>
      </c>
    </row>
    <row r="3208" spans="1:22" ht="60" x14ac:dyDescent="0.25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v>42266.276053240741</v>
      </c>
      <c r="K3208">
        <v>1440052651</v>
      </c>
      <c r="L3208">
        <f t="shared" si="251"/>
        <v>2015</v>
      </c>
      <c r="M3208" t="str">
        <f t="shared" si="252"/>
        <v>Aug</v>
      </c>
      <c r="N3208" s="13">
        <v>42236.276053240741</v>
      </c>
      <c r="O3208" t="b">
        <v>0</v>
      </c>
      <c r="P3208">
        <v>0</v>
      </c>
      <c r="Q3208" t="b">
        <v>0</v>
      </c>
      <c r="R3208" t="s">
        <v>8305</v>
      </c>
      <c r="S3208" s="4">
        <f t="shared" si="250"/>
        <v>0</v>
      </c>
      <c r="U3208" t="str">
        <f t="shared" si="253"/>
        <v>theater</v>
      </c>
      <c r="V3208" t="str">
        <f t="shared" si="254"/>
        <v>musical</v>
      </c>
    </row>
    <row r="3209" spans="1:22" ht="60" x14ac:dyDescent="0.25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v>42117.236192129625</v>
      </c>
      <c r="K3209">
        <v>1424587207</v>
      </c>
      <c r="L3209">
        <f t="shared" si="251"/>
        <v>2015</v>
      </c>
      <c r="M3209" t="str">
        <f t="shared" si="252"/>
        <v>Feb</v>
      </c>
      <c r="N3209" s="13">
        <v>42057.277858796297</v>
      </c>
      <c r="O3209" t="b">
        <v>0</v>
      </c>
      <c r="P3209">
        <v>36</v>
      </c>
      <c r="Q3209" t="b">
        <v>0</v>
      </c>
      <c r="R3209" t="s">
        <v>8305</v>
      </c>
      <c r="S3209" s="4">
        <f t="shared" si="250"/>
        <v>46.363636363636367</v>
      </c>
      <c r="U3209" t="str">
        <f t="shared" si="253"/>
        <v>theater</v>
      </c>
      <c r="V3209" t="str">
        <f t="shared" si="254"/>
        <v>musical</v>
      </c>
    </row>
    <row r="3210" spans="1:22" ht="45" x14ac:dyDescent="0.25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v>41848.605057870373</v>
      </c>
      <c r="K3210">
        <v>1404743477</v>
      </c>
      <c r="L3210">
        <f t="shared" si="251"/>
        <v>2014</v>
      </c>
      <c r="M3210" t="str">
        <f t="shared" si="252"/>
        <v>Jul</v>
      </c>
      <c r="N3210" s="13">
        <v>41827.605057870373</v>
      </c>
      <c r="O3210" t="b">
        <v>1</v>
      </c>
      <c r="P3210">
        <v>82</v>
      </c>
      <c r="Q3210" t="b">
        <v>1</v>
      </c>
      <c r="R3210" t="s">
        <v>8271</v>
      </c>
      <c r="S3210" s="4">
        <f t="shared" si="250"/>
        <v>103.5</v>
      </c>
      <c r="U3210" t="str">
        <f t="shared" si="253"/>
        <v>theater</v>
      </c>
      <c r="V3210" t="str">
        <f t="shared" si="254"/>
        <v>plays</v>
      </c>
    </row>
    <row r="3211" spans="1:22" ht="45" x14ac:dyDescent="0.25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v>41810.958333333336</v>
      </c>
      <c r="K3211">
        <v>1400512658</v>
      </c>
      <c r="L3211">
        <f t="shared" si="251"/>
        <v>2014</v>
      </c>
      <c r="M3211" t="str">
        <f t="shared" si="252"/>
        <v>May</v>
      </c>
      <c r="N3211" s="13">
        <v>41778.637245370373</v>
      </c>
      <c r="O3211" t="b">
        <v>1</v>
      </c>
      <c r="P3211">
        <v>226</v>
      </c>
      <c r="Q3211" t="b">
        <v>1</v>
      </c>
      <c r="R3211" t="s">
        <v>8271</v>
      </c>
      <c r="S3211" s="4">
        <f t="shared" si="250"/>
        <v>119.32315789473684</v>
      </c>
      <c r="U3211" t="str">
        <f t="shared" si="253"/>
        <v>theater</v>
      </c>
      <c r="V3211" t="str">
        <f t="shared" si="254"/>
        <v>plays</v>
      </c>
    </row>
    <row r="3212" spans="1:22" ht="60" x14ac:dyDescent="0.25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v>41061.165972222225</v>
      </c>
      <c r="K3212">
        <v>1334442519</v>
      </c>
      <c r="L3212">
        <f t="shared" si="251"/>
        <v>2012</v>
      </c>
      <c r="M3212" t="str">
        <f t="shared" si="252"/>
        <v>Apr</v>
      </c>
      <c r="N3212" s="13">
        <v>41013.936562499999</v>
      </c>
      <c r="O3212" t="b">
        <v>1</v>
      </c>
      <c r="P3212">
        <v>60</v>
      </c>
      <c r="Q3212" t="b">
        <v>1</v>
      </c>
      <c r="R3212" t="s">
        <v>8271</v>
      </c>
      <c r="S3212" s="4">
        <f t="shared" si="250"/>
        <v>125.76666666666667</v>
      </c>
      <c r="U3212" t="str">
        <f t="shared" si="253"/>
        <v>theater</v>
      </c>
      <c r="V3212" t="str">
        <f t="shared" si="254"/>
        <v>plays</v>
      </c>
    </row>
    <row r="3213" spans="1:22" ht="60" x14ac:dyDescent="0.25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v>41866.083333333336</v>
      </c>
      <c r="K3213">
        <v>1405346680</v>
      </c>
      <c r="L3213">
        <f t="shared" si="251"/>
        <v>2014</v>
      </c>
      <c r="M3213" t="str">
        <f t="shared" si="252"/>
        <v>Jul</v>
      </c>
      <c r="N3213" s="13">
        <v>41834.586574074077</v>
      </c>
      <c r="O3213" t="b">
        <v>1</v>
      </c>
      <c r="P3213">
        <v>322</v>
      </c>
      <c r="Q3213" t="b">
        <v>1</v>
      </c>
      <c r="R3213" t="s">
        <v>8271</v>
      </c>
      <c r="S3213" s="4">
        <f t="shared" si="250"/>
        <v>119.74347826086957</v>
      </c>
      <c r="U3213" t="str">
        <f t="shared" si="253"/>
        <v>theater</v>
      </c>
      <c r="V3213" t="str">
        <f t="shared" si="254"/>
        <v>plays</v>
      </c>
    </row>
    <row r="3214" spans="1:22" ht="30" x14ac:dyDescent="0.25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v>41859.795729166668</v>
      </c>
      <c r="K3214">
        <v>1404932751</v>
      </c>
      <c r="L3214">
        <f t="shared" si="251"/>
        <v>2014</v>
      </c>
      <c r="M3214" t="str">
        <f t="shared" si="252"/>
        <v>Jul</v>
      </c>
      <c r="N3214" s="13">
        <v>41829.795729166668</v>
      </c>
      <c r="O3214" t="b">
        <v>1</v>
      </c>
      <c r="P3214">
        <v>94</v>
      </c>
      <c r="Q3214" t="b">
        <v>1</v>
      </c>
      <c r="R3214" t="s">
        <v>8271</v>
      </c>
      <c r="S3214" s="4">
        <f t="shared" si="250"/>
        <v>126.25</v>
      </c>
      <c r="U3214" t="str">
        <f t="shared" si="253"/>
        <v>theater</v>
      </c>
      <c r="V3214" t="str">
        <f t="shared" si="254"/>
        <v>plays</v>
      </c>
    </row>
    <row r="3215" spans="1:22" ht="60" x14ac:dyDescent="0.25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v>42211.763414351852</v>
      </c>
      <c r="K3215">
        <v>1434478759</v>
      </c>
      <c r="L3215">
        <f t="shared" si="251"/>
        <v>2015</v>
      </c>
      <c r="M3215" t="str">
        <f t="shared" si="252"/>
        <v>Jun</v>
      </c>
      <c r="N3215" s="13">
        <v>42171.763414351852</v>
      </c>
      <c r="O3215" t="b">
        <v>1</v>
      </c>
      <c r="P3215">
        <v>47</v>
      </c>
      <c r="Q3215" t="b">
        <v>1</v>
      </c>
      <c r="R3215" t="s">
        <v>8271</v>
      </c>
      <c r="S3215" s="4">
        <f t="shared" si="250"/>
        <v>100.11666666666666</v>
      </c>
      <c r="U3215" t="str">
        <f t="shared" si="253"/>
        <v>theater</v>
      </c>
      <c r="V3215" t="str">
        <f t="shared" si="254"/>
        <v>plays</v>
      </c>
    </row>
    <row r="3216" spans="1:22" ht="60" x14ac:dyDescent="0.25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v>42374.996527777781</v>
      </c>
      <c r="K3216">
        <v>1448823673</v>
      </c>
      <c r="L3216">
        <f t="shared" si="251"/>
        <v>2015</v>
      </c>
      <c r="M3216" t="str">
        <f t="shared" si="252"/>
        <v>Nov</v>
      </c>
      <c r="N3216" s="13">
        <v>42337.792511574073</v>
      </c>
      <c r="O3216" t="b">
        <v>1</v>
      </c>
      <c r="P3216">
        <v>115</v>
      </c>
      <c r="Q3216" t="b">
        <v>1</v>
      </c>
      <c r="R3216" t="s">
        <v>8271</v>
      </c>
      <c r="S3216" s="4">
        <f t="shared" si="250"/>
        <v>102.13333333333334</v>
      </c>
      <c r="U3216" t="str">
        <f t="shared" si="253"/>
        <v>theater</v>
      </c>
      <c r="V3216" t="str">
        <f t="shared" si="254"/>
        <v>plays</v>
      </c>
    </row>
    <row r="3217" spans="1:22" ht="60" x14ac:dyDescent="0.25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v>42257.165972222225</v>
      </c>
      <c r="K3217">
        <v>1438617471</v>
      </c>
      <c r="L3217">
        <f t="shared" si="251"/>
        <v>2015</v>
      </c>
      <c r="M3217" t="str">
        <f t="shared" si="252"/>
        <v>Aug</v>
      </c>
      <c r="N3217" s="13">
        <v>42219.665173611109</v>
      </c>
      <c r="O3217" t="b">
        <v>1</v>
      </c>
      <c r="P3217">
        <v>134</v>
      </c>
      <c r="Q3217" t="b">
        <v>1</v>
      </c>
      <c r="R3217" t="s">
        <v>8271</v>
      </c>
      <c r="S3217" s="4">
        <f t="shared" si="250"/>
        <v>100.35142857142857</v>
      </c>
      <c r="U3217" t="str">
        <f t="shared" si="253"/>
        <v>theater</v>
      </c>
      <c r="V3217" t="str">
        <f t="shared" si="254"/>
        <v>plays</v>
      </c>
    </row>
    <row r="3218" spans="1:22" ht="60" x14ac:dyDescent="0.25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v>42196.604166666672</v>
      </c>
      <c r="K3218">
        <v>1433934371</v>
      </c>
      <c r="L3218">
        <f t="shared" si="251"/>
        <v>2015</v>
      </c>
      <c r="M3218" t="str">
        <f t="shared" si="252"/>
        <v>Jun</v>
      </c>
      <c r="N3218" s="13">
        <v>42165.462627314817</v>
      </c>
      <c r="O3218" t="b">
        <v>1</v>
      </c>
      <c r="P3218">
        <v>35</v>
      </c>
      <c r="Q3218" t="b">
        <v>1</v>
      </c>
      <c r="R3218" t="s">
        <v>8271</v>
      </c>
      <c r="S3218" s="4">
        <f t="shared" si="250"/>
        <v>100.05</v>
      </c>
      <c r="U3218" t="str">
        <f t="shared" si="253"/>
        <v>theater</v>
      </c>
      <c r="V3218" t="str">
        <f t="shared" si="254"/>
        <v>plays</v>
      </c>
    </row>
    <row r="3219" spans="1:22" ht="45" x14ac:dyDescent="0.25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v>42678.546111111107</v>
      </c>
      <c r="K3219">
        <v>1475672784</v>
      </c>
      <c r="L3219">
        <f t="shared" si="251"/>
        <v>2016</v>
      </c>
      <c r="M3219" t="str">
        <f t="shared" si="252"/>
        <v>Oct</v>
      </c>
      <c r="N3219" s="13">
        <v>42648.546111111107</v>
      </c>
      <c r="O3219" t="b">
        <v>1</v>
      </c>
      <c r="P3219">
        <v>104</v>
      </c>
      <c r="Q3219" t="b">
        <v>1</v>
      </c>
      <c r="R3219" t="s">
        <v>8271</v>
      </c>
      <c r="S3219" s="4">
        <f t="shared" si="250"/>
        <v>116.02222222222223</v>
      </c>
      <c r="U3219" t="str">
        <f t="shared" si="253"/>
        <v>theater</v>
      </c>
      <c r="V3219" t="str">
        <f t="shared" si="254"/>
        <v>plays</v>
      </c>
    </row>
    <row r="3220" spans="1:22" ht="60" x14ac:dyDescent="0.25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v>42004</v>
      </c>
      <c r="K3220">
        <v>1417132986</v>
      </c>
      <c r="L3220">
        <f t="shared" si="251"/>
        <v>2014</v>
      </c>
      <c r="M3220" t="str">
        <f t="shared" si="252"/>
        <v>Nov</v>
      </c>
      <c r="N3220" s="13">
        <v>41971.002152777779</v>
      </c>
      <c r="O3220" t="b">
        <v>1</v>
      </c>
      <c r="P3220">
        <v>184</v>
      </c>
      <c r="Q3220" t="b">
        <v>1</v>
      </c>
      <c r="R3220" t="s">
        <v>8271</v>
      </c>
      <c r="S3220" s="4">
        <f t="shared" si="250"/>
        <v>102.1</v>
      </c>
      <c r="U3220" t="str">
        <f t="shared" si="253"/>
        <v>theater</v>
      </c>
      <c r="V3220" t="str">
        <f t="shared" si="254"/>
        <v>plays</v>
      </c>
    </row>
    <row r="3221" spans="1:22" ht="45" x14ac:dyDescent="0.25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v>42085.941516203704</v>
      </c>
      <c r="K3221">
        <v>1424043347</v>
      </c>
      <c r="L3221">
        <f t="shared" si="251"/>
        <v>2015</v>
      </c>
      <c r="M3221" t="str">
        <f t="shared" si="252"/>
        <v>Feb</v>
      </c>
      <c r="N3221" s="13">
        <v>42050.983182870375</v>
      </c>
      <c r="O3221" t="b">
        <v>1</v>
      </c>
      <c r="P3221">
        <v>119</v>
      </c>
      <c r="Q3221" t="b">
        <v>1</v>
      </c>
      <c r="R3221" t="s">
        <v>8271</v>
      </c>
      <c r="S3221" s="4">
        <f t="shared" si="250"/>
        <v>100.11</v>
      </c>
      <c r="U3221" t="str">
        <f t="shared" si="253"/>
        <v>theater</v>
      </c>
      <c r="V3221" t="str">
        <f t="shared" si="254"/>
        <v>plays</v>
      </c>
    </row>
    <row r="3222" spans="1:22" ht="30" x14ac:dyDescent="0.25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v>42806.875</v>
      </c>
      <c r="K3222">
        <v>1486411204</v>
      </c>
      <c r="L3222">
        <f t="shared" si="251"/>
        <v>2017</v>
      </c>
      <c r="M3222" t="str">
        <f t="shared" si="252"/>
        <v>Feb</v>
      </c>
      <c r="N3222" s="13">
        <v>42772.833379629628</v>
      </c>
      <c r="O3222" t="b">
        <v>1</v>
      </c>
      <c r="P3222">
        <v>59</v>
      </c>
      <c r="Q3222" t="b">
        <v>1</v>
      </c>
      <c r="R3222" t="s">
        <v>8271</v>
      </c>
      <c r="S3222" s="4">
        <f t="shared" si="250"/>
        <v>100.84</v>
      </c>
      <c r="U3222" t="str">
        <f t="shared" si="253"/>
        <v>theater</v>
      </c>
      <c r="V3222" t="str">
        <f t="shared" si="254"/>
        <v>plays</v>
      </c>
    </row>
    <row r="3223" spans="1:22" ht="60" x14ac:dyDescent="0.25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v>42190.696793981479</v>
      </c>
      <c r="K3223">
        <v>1433090603</v>
      </c>
      <c r="L3223">
        <f t="shared" si="251"/>
        <v>2015</v>
      </c>
      <c r="M3223" t="str">
        <f t="shared" si="252"/>
        <v>May</v>
      </c>
      <c r="N3223" s="13">
        <v>42155.696793981479</v>
      </c>
      <c r="O3223" t="b">
        <v>1</v>
      </c>
      <c r="P3223">
        <v>113</v>
      </c>
      <c r="Q3223" t="b">
        <v>1</v>
      </c>
      <c r="R3223" t="s">
        <v>8271</v>
      </c>
      <c r="S3223" s="4">
        <f t="shared" si="250"/>
        <v>103.425</v>
      </c>
      <c r="U3223" t="str">
        <f t="shared" si="253"/>
        <v>theater</v>
      </c>
      <c r="V3223" t="str">
        <f t="shared" si="254"/>
        <v>plays</v>
      </c>
    </row>
    <row r="3224" spans="1:22" ht="45" x14ac:dyDescent="0.25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v>42301.895138888889</v>
      </c>
      <c r="K3224">
        <v>1443016697</v>
      </c>
      <c r="L3224">
        <f t="shared" si="251"/>
        <v>2015</v>
      </c>
      <c r="M3224" t="str">
        <f t="shared" si="252"/>
        <v>Sep</v>
      </c>
      <c r="N3224" s="13">
        <v>42270.582141203704</v>
      </c>
      <c r="O3224" t="b">
        <v>1</v>
      </c>
      <c r="P3224">
        <v>84</v>
      </c>
      <c r="Q3224" t="b">
        <v>1</v>
      </c>
      <c r="R3224" t="s">
        <v>8271</v>
      </c>
      <c r="S3224" s="4">
        <f t="shared" si="250"/>
        <v>124.8</v>
      </c>
      <c r="U3224" t="str">
        <f t="shared" si="253"/>
        <v>theater</v>
      </c>
      <c r="V3224" t="str">
        <f t="shared" si="254"/>
        <v>plays</v>
      </c>
    </row>
    <row r="3225" spans="1:22" ht="30" x14ac:dyDescent="0.25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v>42236.835370370376</v>
      </c>
      <c r="K3225">
        <v>1437508976</v>
      </c>
      <c r="L3225">
        <f t="shared" si="251"/>
        <v>2015</v>
      </c>
      <c r="M3225" t="str">
        <f t="shared" si="252"/>
        <v>Jul</v>
      </c>
      <c r="N3225" s="13">
        <v>42206.835370370376</v>
      </c>
      <c r="O3225" t="b">
        <v>1</v>
      </c>
      <c r="P3225">
        <v>74</v>
      </c>
      <c r="Q3225" t="b">
        <v>1</v>
      </c>
      <c r="R3225" t="s">
        <v>8271</v>
      </c>
      <c r="S3225" s="4">
        <f t="shared" si="250"/>
        <v>109.51612903225806</v>
      </c>
      <c r="U3225" t="str">
        <f t="shared" si="253"/>
        <v>theater</v>
      </c>
      <c r="V3225" t="str">
        <f t="shared" si="254"/>
        <v>plays</v>
      </c>
    </row>
    <row r="3226" spans="1:22" ht="60" x14ac:dyDescent="0.25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v>42745.208333333328</v>
      </c>
      <c r="K3226">
        <v>1479932713</v>
      </c>
      <c r="L3226">
        <f t="shared" si="251"/>
        <v>2016</v>
      </c>
      <c r="M3226" t="str">
        <f t="shared" si="252"/>
        <v>Nov</v>
      </c>
      <c r="N3226" s="13">
        <v>42697.850844907407</v>
      </c>
      <c r="O3226" t="b">
        <v>1</v>
      </c>
      <c r="P3226">
        <v>216</v>
      </c>
      <c r="Q3226" t="b">
        <v>1</v>
      </c>
      <c r="R3226" t="s">
        <v>8271</v>
      </c>
      <c r="S3226" s="4">
        <f t="shared" si="250"/>
        <v>102.03333333333333</v>
      </c>
      <c r="U3226" t="str">
        <f t="shared" si="253"/>
        <v>theater</v>
      </c>
      <c r="V3226" t="str">
        <f t="shared" si="254"/>
        <v>plays</v>
      </c>
    </row>
    <row r="3227" spans="1:22" ht="45" x14ac:dyDescent="0.25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v>42524.875</v>
      </c>
      <c r="K3227">
        <v>1463145938</v>
      </c>
      <c r="L3227">
        <f t="shared" si="251"/>
        <v>2016</v>
      </c>
      <c r="M3227" t="str">
        <f t="shared" si="252"/>
        <v>May</v>
      </c>
      <c r="N3227" s="13">
        <v>42503.559467592597</v>
      </c>
      <c r="O3227" t="b">
        <v>1</v>
      </c>
      <c r="P3227">
        <v>39</v>
      </c>
      <c r="Q3227" t="b">
        <v>1</v>
      </c>
      <c r="R3227" t="s">
        <v>8271</v>
      </c>
      <c r="S3227" s="4">
        <f t="shared" si="250"/>
        <v>102.35</v>
      </c>
      <c r="U3227" t="str">
        <f t="shared" si="253"/>
        <v>theater</v>
      </c>
      <c r="V3227" t="str">
        <f t="shared" si="254"/>
        <v>plays</v>
      </c>
    </row>
    <row r="3228" spans="1:22" ht="45" x14ac:dyDescent="0.25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v>42307.583472222221</v>
      </c>
      <c r="K3228">
        <v>1443621612</v>
      </c>
      <c r="L3228">
        <f t="shared" si="251"/>
        <v>2015</v>
      </c>
      <c r="M3228" t="str">
        <f t="shared" si="252"/>
        <v>Sep</v>
      </c>
      <c r="N3228" s="13">
        <v>42277.583472222221</v>
      </c>
      <c r="O3228" t="b">
        <v>1</v>
      </c>
      <c r="P3228">
        <v>21</v>
      </c>
      <c r="Q3228" t="b">
        <v>1</v>
      </c>
      <c r="R3228" t="s">
        <v>8271</v>
      </c>
      <c r="S3228" s="4">
        <f t="shared" si="250"/>
        <v>104.16666666666667</v>
      </c>
      <c r="U3228" t="str">
        <f t="shared" si="253"/>
        <v>theater</v>
      </c>
      <c r="V3228" t="str">
        <f t="shared" si="254"/>
        <v>plays</v>
      </c>
    </row>
    <row r="3229" spans="1:22" ht="60" x14ac:dyDescent="0.25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v>42752.882361111115</v>
      </c>
      <c r="K3229">
        <v>1482095436</v>
      </c>
      <c r="L3229">
        <f t="shared" si="251"/>
        <v>2016</v>
      </c>
      <c r="M3229" t="str">
        <f t="shared" si="252"/>
        <v>Dec</v>
      </c>
      <c r="N3229" s="13">
        <v>42722.882361111115</v>
      </c>
      <c r="O3229" t="b">
        <v>0</v>
      </c>
      <c r="P3229">
        <v>30</v>
      </c>
      <c r="Q3229" t="b">
        <v>1</v>
      </c>
      <c r="R3229" t="s">
        <v>8271</v>
      </c>
      <c r="S3229" s="4">
        <f t="shared" si="250"/>
        <v>125</v>
      </c>
      <c r="U3229" t="str">
        <f t="shared" si="253"/>
        <v>theater</v>
      </c>
      <c r="V3229" t="str">
        <f t="shared" si="254"/>
        <v>plays</v>
      </c>
    </row>
    <row r="3230" spans="1:22" ht="30" x14ac:dyDescent="0.25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v>42355.207638888889</v>
      </c>
      <c r="K3230">
        <v>1447606884</v>
      </c>
      <c r="L3230">
        <f t="shared" si="251"/>
        <v>2015</v>
      </c>
      <c r="M3230" t="str">
        <f t="shared" si="252"/>
        <v>Nov</v>
      </c>
      <c r="N3230" s="13">
        <v>42323.70930555556</v>
      </c>
      <c r="O3230" t="b">
        <v>1</v>
      </c>
      <c r="P3230">
        <v>37</v>
      </c>
      <c r="Q3230" t="b">
        <v>1</v>
      </c>
      <c r="R3230" t="s">
        <v>8271</v>
      </c>
      <c r="S3230" s="4">
        <f t="shared" si="250"/>
        <v>102.34285714285714</v>
      </c>
      <c r="U3230" t="str">
        <f t="shared" si="253"/>
        <v>theater</v>
      </c>
      <c r="V3230" t="str">
        <f t="shared" si="254"/>
        <v>plays</v>
      </c>
    </row>
    <row r="3231" spans="1:22" ht="45" x14ac:dyDescent="0.25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v>41963.333310185189</v>
      </c>
      <c r="K3231">
        <v>1413874798</v>
      </c>
      <c r="L3231">
        <f t="shared" si="251"/>
        <v>2014</v>
      </c>
      <c r="M3231" t="str">
        <f t="shared" si="252"/>
        <v>Oct</v>
      </c>
      <c r="N3231" s="13">
        <v>41933.291643518518</v>
      </c>
      <c r="O3231" t="b">
        <v>1</v>
      </c>
      <c r="P3231">
        <v>202</v>
      </c>
      <c r="Q3231" t="b">
        <v>1</v>
      </c>
      <c r="R3231" t="s">
        <v>8271</v>
      </c>
      <c r="S3231" s="4">
        <f t="shared" si="250"/>
        <v>107.86499999999999</v>
      </c>
      <c r="U3231" t="str">
        <f t="shared" si="253"/>
        <v>theater</v>
      </c>
      <c r="V3231" t="str">
        <f t="shared" si="254"/>
        <v>plays</v>
      </c>
    </row>
    <row r="3232" spans="1:22" ht="60" x14ac:dyDescent="0.25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v>41913.165972222225</v>
      </c>
      <c r="K3232">
        <v>1410840126</v>
      </c>
      <c r="L3232">
        <f t="shared" si="251"/>
        <v>2014</v>
      </c>
      <c r="M3232" t="str">
        <f t="shared" si="252"/>
        <v>Sep</v>
      </c>
      <c r="N3232" s="13">
        <v>41898.168125000004</v>
      </c>
      <c r="O3232" t="b">
        <v>1</v>
      </c>
      <c r="P3232">
        <v>37</v>
      </c>
      <c r="Q3232" t="b">
        <v>1</v>
      </c>
      <c r="R3232" t="s">
        <v>8271</v>
      </c>
      <c r="S3232" s="4">
        <f t="shared" si="250"/>
        <v>109.88461538461539</v>
      </c>
      <c r="U3232" t="str">
        <f t="shared" si="253"/>
        <v>theater</v>
      </c>
      <c r="V3232" t="str">
        <f t="shared" si="254"/>
        <v>plays</v>
      </c>
    </row>
    <row r="3233" spans="1:22" ht="45" x14ac:dyDescent="0.25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v>42476.943831018521</v>
      </c>
      <c r="K3233">
        <v>1458254347</v>
      </c>
      <c r="L3233">
        <f t="shared" si="251"/>
        <v>2016</v>
      </c>
      <c r="M3233" t="str">
        <f t="shared" si="252"/>
        <v>Mar</v>
      </c>
      <c r="N3233" s="13">
        <v>42446.943831018521</v>
      </c>
      <c r="O3233" t="b">
        <v>0</v>
      </c>
      <c r="P3233">
        <v>28</v>
      </c>
      <c r="Q3233" t="b">
        <v>1</v>
      </c>
      <c r="R3233" t="s">
        <v>8271</v>
      </c>
      <c r="S3233" s="4">
        <f t="shared" si="250"/>
        <v>161</v>
      </c>
      <c r="U3233" t="str">
        <f t="shared" si="253"/>
        <v>theater</v>
      </c>
      <c r="V3233" t="str">
        <f t="shared" si="254"/>
        <v>plays</v>
      </c>
    </row>
    <row r="3234" spans="1:22" ht="45" x14ac:dyDescent="0.25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v>42494.165972222225</v>
      </c>
      <c r="K3234">
        <v>1459711917</v>
      </c>
      <c r="L3234">
        <f t="shared" si="251"/>
        <v>2016</v>
      </c>
      <c r="M3234" t="str">
        <f t="shared" si="252"/>
        <v>Apr</v>
      </c>
      <c r="N3234" s="13">
        <v>42463.81385416667</v>
      </c>
      <c r="O3234" t="b">
        <v>1</v>
      </c>
      <c r="P3234">
        <v>26</v>
      </c>
      <c r="Q3234" t="b">
        <v>1</v>
      </c>
      <c r="R3234" t="s">
        <v>8271</v>
      </c>
      <c r="S3234" s="4">
        <f t="shared" si="250"/>
        <v>131.19999999999999</v>
      </c>
      <c r="U3234" t="str">
        <f t="shared" si="253"/>
        <v>theater</v>
      </c>
      <c r="V3234" t="str">
        <f t="shared" si="254"/>
        <v>plays</v>
      </c>
    </row>
    <row r="3235" spans="1:22" ht="45" x14ac:dyDescent="0.25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v>42796.805034722223</v>
      </c>
      <c r="K3235">
        <v>1485890355</v>
      </c>
      <c r="L3235">
        <f t="shared" si="251"/>
        <v>2017</v>
      </c>
      <c r="M3235" t="str">
        <f t="shared" si="252"/>
        <v>Jan</v>
      </c>
      <c r="N3235" s="13">
        <v>42766.805034722223</v>
      </c>
      <c r="O3235" t="b">
        <v>0</v>
      </c>
      <c r="P3235">
        <v>61</v>
      </c>
      <c r="Q3235" t="b">
        <v>1</v>
      </c>
      <c r="R3235" t="s">
        <v>8271</v>
      </c>
      <c r="S3235" s="4">
        <f t="shared" si="250"/>
        <v>118.8</v>
      </c>
      <c r="U3235" t="str">
        <f t="shared" si="253"/>
        <v>theater</v>
      </c>
      <c r="V3235" t="str">
        <f t="shared" si="254"/>
        <v>plays</v>
      </c>
    </row>
    <row r="3236" spans="1:22" ht="60" x14ac:dyDescent="0.25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v>42767.979861111111</v>
      </c>
      <c r="K3236">
        <v>1483124208</v>
      </c>
      <c r="L3236">
        <f t="shared" si="251"/>
        <v>2016</v>
      </c>
      <c r="M3236" t="str">
        <f t="shared" si="252"/>
        <v>Dec</v>
      </c>
      <c r="N3236" s="13">
        <v>42734.789444444439</v>
      </c>
      <c r="O3236" t="b">
        <v>0</v>
      </c>
      <c r="P3236">
        <v>115</v>
      </c>
      <c r="Q3236" t="b">
        <v>1</v>
      </c>
      <c r="R3236" t="s">
        <v>8271</v>
      </c>
      <c r="S3236" s="4">
        <f t="shared" si="250"/>
        <v>100.39275000000001</v>
      </c>
      <c r="U3236" t="str">
        <f t="shared" si="253"/>
        <v>theater</v>
      </c>
      <c r="V3236" t="str">
        <f t="shared" si="254"/>
        <v>plays</v>
      </c>
    </row>
    <row r="3237" spans="1:22" ht="60" x14ac:dyDescent="0.25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v>42552.347812499997</v>
      </c>
      <c r="K3237">
        <v>1464769251</v>
      </c>
      <c r="L3237">
        <f t="shared" si="251"/>
        <v>2016</v>
      </c>
      <c r="M3237" t="str">
        <f t="shared" si="252"/>
        <v>Jun</v>
      </c>
      <c r="N3237" s="13">
        <v>42522.347812499997</v>
      </c>
      <c r="O3237" t="b">
        <v>1</v>
      </c>
      <c r="P3237">
        <v>181</v>
      </c>
      <c r="Q3237" t="b">
        <v>1</v>
      </c>
      <c r="R3237" t="s">
        <v>8271</v>
      </c>
      <c r="S3237" s="4">
        <f t="shared" si="250"/>
        <v>103.20666666666666</v>
      </c>
      <c r="U3237" t="str">
        <f t="shared" si="253"/>
        <v>theater</v>
      </c>
      <c r="V3237" t="str">
        <f t="shared" si="254"/>
        <v>plays</v>
      </c>
    </row>
    <row r="3238" spans="1:22" ht="60" x14ac:dyDescent="0.25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v>42732.917048611111</v>
      </c>
      <c r="K3238">
        <v>1480370433</v>
      </c>
      <c r="L3238">
        <f t="shared" si="251"/>
        <v>2016</v>
      </c>
      <c r="M3238" t="str">
        <f t="shared" si="252"/>
        <v>Nov</v>
      </c>
      <c r="N3238" s="13">
        <v>42702.917048611111</v>
      </c>
      <c r="O3238" t="b">
        <v>0</v>
      </c>
      <c r="P3238">
        <v>110</v>
      </c>
      <c r="Q3238" t="b">
        <v>1</v>
      </c>
      <c r="R3238" t="s">
        <v>8271</v>
      </c>
      <c r="S3238" s="4">
        <f t="shared" si="250"/>
        <v>100.6</v>
      </c>
      <c r="U3238" t="str">
        <f t="shared" si="253"/>
        <v>theater</v>
      </c>
      <c r="V3238" t="str">
        <f t="shared" si="254"/>
        <v>plays</v>
      </c>
    </row>
    <row r="3239" spans="1:22" ht="30" x14ac:dyDescent="0.25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v>42276.165972222225</v>
      </c>
      <c r="K3239">
        <v>1441452184</v>
      </c>
      <c r="L3239">
        <f t="shared" si="251"/>
        <v>2015</v>
      </c>
      <c r="M3239" t="str">
        <f t="shared" si="252"/>
        <v>Sep</v>
      </c>
      <c r="N3239" s="13">
        <v>42252.474351851852</v>
      </c>
      <c r="O3239" t="b">
        <v>1</v>
      </c>
      <c r="P3239">
        <v>269</v>
      </c>
      <c r="Q3239" t="b">
        <v>1</v>
      </c>
      <c r="R3239" t="s">
        <v>8271</v>
      </c>
      <c r="S3239" s="4">
        <f t="shared" si="250"/>
        <v>100.78754285714285</v>
      </c>
      <c r="U3239" t="str">
        <f t="shared" si="253"/>
        <v>theater</v>
      </c>
      <c r="V3239" t="str">
        <f t="shared" si="254"/>
        <v>plays</v>
      </c>
    </row>
    <row r="3240" spans="1:22" ht="60" x14ac:dyDescent="0.25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v>42186.510393518518</v>
      </c>
      <c r="K3240">
        <v>1433160898</v>
      </c>
      <c r="L3240">
        <f t="shared" si="251"/>
        <v>2015</v>
      </c>
      <c r="M3240" t="str">
        <f t="shared" si="252"/>
        <v>Jun</v>
      </c>
      <c r="N3240" s="13">
        <v>42156.510393518518</v>
      </c>
      <c r="O3240" t="b">
        <v>1</v>
      </c>
      <c r="P3240">
        <v>79</v>
      </c>
      <c r="Q3240" t="b">
        <v>1</v>
      </c>
      <c r="R3240" t="s">
        <v>8271</v>
      </c>
      <c r="S3240" s="4">
        <f t="shared" si="250"/>
        <v>112.32142857142857</v>
      </c>
      <c r="U3240" t="str">
        <f t="shared" si="253"/>
        <v>theater</v>
      </c>
      <c r="V3240" t="str">
        <f t="shared" si="254"/>
        <v>plays</v>
      </c>
    </row>
    <row r="3241" spans="1:22" ht="60" x14ac:dyDescent="0.25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v>42302.999305555553</v>
      </c>
      <c r="K3241">
        <v>1443665293</v>
      </c>
      <c r="L3241">
        <f t="shared" si="251"/>
        <v>2015</v>
      </c>
      <c r="M3241" t="str">
        <f t="shared" si="252"/>
        <v>Oct</v>
      </c>
      <c r="N3241" s="13">
        <v>42278.089039351849</v>
      </c>
      <c r="O3241" t="b">
        <v>1</v>
      </c>
      <c r="P3241">
        <v>104</v>
      </c>
      <c r="Q3241" t="b">
        <v>1</v>
      </c>
      <c r="R3241" t="s">
        <v>8271</v>
      </c>
      <c r="S3241" s="4">
        <f t="shared" si="250"/>
        <v>105.91914022517912</v>
      </c>
      <c r="U3241" t="str">
        <f t="shared" si="253"/>
        <v>theater</v>
      </c>
      <c r="V3241" t="str">
        <f t="shared" si="254"/>
        <v>plays</v>
      </c>
    </row>
    <row r="3242" spans="1:22" ht="60" x14ac:dyDescent="0.25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v>42782.958333333328</v>
      </c>
      <c r="K3242">
        <v>1484843948</v>
      </c>
      <c r="L3242">
        <f t="shared" si="251"/>
        <v>2017</v>
      </c>
      <c r="M3242" t="str">
        <f t="shared" si="252"/>
        <v>Jan</v>
      </c>
      <c r="N3242" s="13">
        <v>42754.693842592591</v>
      </c>
      <c r="O3242" t="b">
        <v>0</v>
      </c>
      <c r="P3242">
        <v>34</v>
      </c>
      <c r="Q3242" t="b">
        <v>1</v>
      </c>
      <c r="R3242" t="s">
        <v>8271</v>
      </c>
      <c r="S3242" s="4">
        <f t="shared" si="250"/>
        <v>100.56666666666666</v>
      </c>
      <c r="U3242" t="str">
        <f t="shared" si="253"/>
        <v>theater</v>
      </c>
      <c r="V3242" t="str">
        <f t="shared" si="254"/>
        <v>plays</v>
      </c>
    </row>
    <row r="3243" spans="1:22" ht="60" x14ac:dyDescent="0.25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v>41926.290972222225</v>
      </c>
      <c r="K3243">
        <v>1410421670</v>
      </c>
      <c r="L3243">
        <f t="shared" si="251"/>
        <v>2014</v>
      </c>
      <c r="M3243" t="str">
        <f t="shared" si="252"/>
        <v>Sep</v>
      </c>
      <c r="N3243" s="13">
        <v>41893.324884259258</v>
      </c>
      <c r="O3243" t="b">
        <v>1</v>
      </c>
      <c r="P3243">
        <v>167</v>
      </c>
      <c r="Q3243" t="b">
        <v>1</v>
      </c>
      <c r="R3243" t="s">
        <v>8271</v>
      </c>
      <c r="S3243" s="4">
        <f t="shared" si="250"/>
        <v>115.30588235294118</v>
      </c>
      <c r="U3243" t="str">
        <f t="shared" si="253"/>
        <v>theater</v>
      </c>
      <c r="V3243" t="str">
        <f t="shared" si="254"/>
        <v>plays</v>
      </c>
    </row>
    <row r="3244" spans="1:22" ht="45" x14ac:dyDescent="0.25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v>41901.755694444444</v>
      </c>
      <c r="K3244">
        <v>1408558092</v>
      </c>
      <c r="L3244">
        <f t="shared" si="251"/>
        <v>2014</v>
      </c>
      <c r="M3244" t="str">
        <f t="shared" si="252"/>
        <v>Aug</v>
      </c>
      <c r="N3244" s="13">
        <v>41871.755694444444</v>
      </c>
      <c r="O3244" t="b">
        <v>1</v>
      </c>
      <c r="P3244">
        <v>183</v>
      </c>
      <c r="Q3244" t="b">
        <v>1</v>
      </c>
      <c r="R3244" t="s">
        <v>8271</v>
      </c>
      <c r="S3244" s="4">
        <f t="shared" si="250"/>
        <v>127.30419999999999</v>
      </c>
      <c r="U3244" t="str">
        <f t="shared" si="253"/>
        <v>theater</v>
      </c>
      <c r="V3244" t="str">
        <f t="shared" si="254"/>
        <v>plays</v>
      </c>
    </row>
    <row r="3245" spans="1:22" ht="45" x14ac:dyDescent="0.25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v>42286</v>
      </c>
      <c r="K3245">
        <v>1442283562</v>
      </c>
      <c r="L3245">
        <f t="shared" si="251"/>
        <v>2015</v>
      </c>
      <c r="M3245" t="str">
        <f t="shared" si="252"/>
        <v>Sep</v>
      </c>
      <c r="N3245" s="13">
        <v>42262.096782407403</v>
      </c>
      <c r="O3245" t="b">
        <v>1</v>
      </c>
      <c r="P3245">
        <v>71</v>
      </c>
      <c r="Q3245" t="b">
        <v>1</v>
      </c>
      <c r="R3245" t="s">
        <v>8271</v>
      </c>
      <c r="S3245" s="4">
        <f t="shared" si="250"/>
        <v>102.83750000000001</v>
      </c>
      <c r="U3245" t="str">
        <f t="shared" si="253"/>
        <v>theater</v>
      </c>
      <c r="V3245" t="str">
        <f t="shared" si="254"/>
        <v>plays</v>
      </c>
    </row>
    <row r="3246" spans="1:22" ht="45" x14ac:dyDescent="0.25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v>42705.735902777778</v>
      </c>
      <c r="K3246">
        <v>1478018382</v>
      </c>
      <c r="L3246">
        <f t="shared" si="251"/>
        <v>2016</v>
      </c>
      <c r="M3246" t="str">
        <f t="shared" si="252"/>
        <v>Nov</v>
      </c>
      <c r="N3246" s="13">
        <v>42675.694236111114</v>
      </c>
      <c r="O3246" t="b">
        <v>0</v>
      </c>
      <c r="P3246">
        <v>69</v>
      </c>
      <c r="Q3246" t="b">
        <v>1</v>
      </c>
      <c r="R3246" t="s">
        <v>8271</v>
      </c>
      <c r="S3246" s="4">
        <f t="shared" si="250"/>
        <v>102.9375</v>
      </c>
      <c r="U3246" t="str">
        <f t="shared" si="253"/>
        <v>theater</v>
      </c>
      <c r="V3246" t="str">
        <f t="shared" si="254"/>
        <v>plays</v>
      </c>
    </row>
    <row r="3247" spans="1:22" ht="45" x14ac:dyDescent="0.25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v>42167.083333333328</v>
      </c>
      <c r="K3247">
        <v>1431354258</v>
      </c>
      <c r="L3247">
        <f t="shared" si="251"/>
        <v>2015</v>
      </c>
      <c r="M3247" t="str">
        <f t="shared" si="252"/>
        <v>May</v>
      </c>
      <c r="N3247" s="13">
        <v>42135.60020833333</v>
      </c>
      <c r="O3247" t="b">
        <v>0</v>
      </c>
      <c r="P3247">
        <v>270</v>
      </c>
      <c r="Q3247" t="b">
        <v>1</v>
      </c>
      <c r="R3247" t="s">
        <v>8271</v>
      </c>
      <c r="S3247" s="4">
        <f t="shared" si="250"/>
        <v>104.3047619047619</v>
      </c>
      <c r="U3247" t="str">
        <f t="shared" si="253"/>
        <v>theater</v>
      </c>
      <c r="V3247" t="str">
        <f t="shared" si="254"/>
        <v>plays</v>
      </c>
    </row>
    <row r="3248" spans="1:22" ht="45" x14ac:dyDescent="0.25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v>42259.165972222225</v>
      </c>
      <c r="K3248">
        <v>1439551200</v>
      </c>
      <c r="L3248">
        <f t="shared" si="251"/>
        <v>2015</v>
      </c>
      <c r="M3248" t="str">
        <f t="shared" si="252"/>
        <v>Aug</v>
      </c>
      <c r="N3248" s="13">
        <v>42230.472222222219</v>
      </c>
      <c r="O3248" t="b">
        <v>1</v>
      </c>
      <c r="P3248">
        <v>193</v>
      </c>
      <c r="Q3248" t="b">
        <v>1</v>
      </c>
      <c r="R3248" t="s">
        <v>8271</v>
      </c>
      <c r="S3248" s="4">
        <f t="shared" si="250"/>
        <v>111.22</v>
      </c>
      <c r="U3248" t="str">
        <f t="shared" si="253"/>
        <v>theater</v>
      </c>
      <c r="V3248" t="str">
        <f t="shared" si="254"/>
        <v>plays</v>
      </c>
    </row>
    <row r="3249" spans="1:22" ht="60" x14ac:dyDescent="0.25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v>42197.434166666666</v>
      </c>
      <c r="K3249">
        <v>1434104712</v>
      </c>
      <c r="L3249">
        <f t="shared" si="251"/>
        <v>2015</v>
      </c>
      <c r="M3249" t="str">
        <f t="shared" si="252"/>
        <v>Jun</v>
      </c>
      <c r="N3249" s="13">
        <v>42167.434166666666</v>
      </c>
      <c r="O3249" t="b">
        <v>1</v>
      </c>
      <c r="P3249">
        <v>57</v>
      </c>
      <c r="Q3249" t="b">
        <v>1</v>
      </c>
      <c r="R3249" t="s">
        <v>8271</v>
      </c>
      <c r="S3249" s="4">
        <f t="shared" si="250"/>
        <v>105.86</v>
      </c>
      <c r="U3249" t="str">
        <f t="shared" si="253"/>
        <v>theater</v>
      </c>
      <c r="V3249" t="str">
        <f t="shared" si="254"/>
        <v>plays</v>
      </c>
    </row>
    <row r="3250" spans="1:22" ht="30" x14ac:dyDescent="0.25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v>42098.846724537041</v>
      </c>
      <c r="K3250">
        <v>1425590357</v>
      </c>
      <c r="L3250">
        <f t="shared" si="251"/>
        <v>2015</v>
      </c>
      <c r="M3250" t="str">
        <f t="shared" si="252"/>
        <v>Mar</v>
      </c>
      <c r="N3250" s="13">
        <v>42068.888391203705</v>
      </c>
      <c r="O3250" t="b">
        <v>1</v>
      </c>
      <c r="P3250">
        <v>200</v>
      </c>
      <c r="Q3250" t="b">
        <v>1</v>
      </c>
      <c r="R3250" t="s">
        <v>8271</v>
      </c>
      <c r="S3250" s="4">
        <f t="shared" si="250"/>
        <v>100.79166666666667</v>
      </c>
      <c r="U3250" t="str">
        <f t="shared" si="253"/>
        <v>theater</v>
      </c>
      <c r="V3250" t="str">
        <f t="shared" si="254"/>
        <v>plays</v>
      </c>
    </row>
    <row r="3251" spans="1:22" ht="60" x14ac:dyDescent="0.25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v>42175.746689814812</v>
      </c>
      <c r="K3251">
        <v>1432230914</v>
      </c>
      <c r="L3251">
        <f t="shared" si="251"/>
        <v>2015</v>
      </c>
      <c r="M3251" t="str">
        <f t="shared" si="252"/>
        <v>May</v>
      </c>
      <c r="N3251" s="13">
        <v>42145.746689814812</v>
      </c>
      <c r="O3251" t="b">
        <v>1</v>
      </c>
      <c r="P3251">
        <v>88</v>
      </c>
      <c r="Q3251" t="b">
        <v>1</v>
      </c>
      <c r="R3251" t="s">
        <v>8271</v>
      </c>
      <c r="S3251" s="4">
        <f t="shared" si="250"/>
        <v>104.92727272727272</v>
      </c>
      <c r="U3251" t="str">
        <f t="shared" si="253"/>
        <v>theater</v>
      </c>
      <c r="V3251" t="str">
        <f t="shared" si="254"/>
        <v>plays</v>
      </c>
    </row>
    <row r="3252" spans="1:22" ht="60" x14ac:dyDescent="0.25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v>41948.783842592595</v>
      </c>
      <c r="K3252">
        <v>1412617724</v>
      </c>
      <c r="L3252">
        <f t="shared" si="251"/>
        <v>2014</v>
      </c>
      <c r="M3252" t="str">
        <f t="shared" si="252"/>
        <v>Oct</v>
      </c>
      <c r="N3252" s="13">
        <v>41918.742175925923</v>
      </c>
      <c r="O3252" t="b">
        <v>1</v>
      </c>
      <c r="P3252">
        <v>213</v>
      </c>
      <c r="Q3252" t="b">
        <v>1</v>
      </c>
      <c r="R3252" t="s">
        <v>8271</v>
      </c>
      <c r="S3252" s="4">
        <f t="shared" si="250"/>
        <v>101.55200000000001</v>
      </c>
      <c r="U3252" t="str">
        <f t="shared" si="253"/>
        <v>theater</v>
      </c>
      <c r="V3252" t="str">
        <f t="shared" si="254"/>
        <v>plays</v>
      </c>
    </row>
    <row r="3253" spans="1:22" ht="60" x14ac:dyDescent="0.25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v>42176.731087962966</v>
      </c>
      <c r="K3253">
        <v>1432315966</v>
      </c>
      <c r="L3253">
        <f t="shared" si="251"/>
        <v>2015</v>
      </c>
      <c r="M3253" t="str">
        <f t="shared" si="252"/>
        <v>May</v>
      </c>
      <c r="N3253" s="13">
        <v>42146.731087962966</v>
      </c>
      <c r="O3253" t="b">
        <v>1</v>
      </c>
      <c r="P3253">
        <v>20</v>
      </c>
      <c r="Q3253" t="b">
        <v>1</v>
      </c>
      <c r="R3253" t="s">
        <v>8271</v>
      </c>
      <c r="S3253" s="4">
        <f t="shared" si="250"/>
        <v>110.73333333333333</v>
      </c>
      <c r="U3253" t="str">
        <f t="shared" si="253"/>
        <v>theater</v>
      </c>
      <c r="V3253" t="str">
        <f t="shared" si="254"/>
        <v>plays</v>
      </c>
    </row>
    <row r="3254" spans="1:22" ht="45" x14ac:dyDescent="0.25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v>42620.472685185188</v>
      </c>
      <c r="K3254">
        <v>1470655240</v>
      </c>
      <c r="L3254">
        <f t="shared" si="251"/>
        <v>2016</v>
      </c>
      <c r="M3254" t="str">
        <f t="shared" si="252"/>
        <v>Aug</v>
      </c>
      <c r="N3254" s="13">
        <v>42590.472685185188</v>
      </c>
      <c r="O3254" t="b">
        <v>1</v>
      </c>
      <c r="P3254">
        <v>50</v>
      </c>
      <c r="Q3254" t="b">
        <v>1</v>
      </c>
      <c r="R3254" t="s">
        <v>8271</v>
      </c>
      <c r="S3254" s="4">
        <f t="shared" si="250"/>
        <v>127.82222222222222</v>
      </c>
      <c r="U3254" t="str">
        <f t="shared" si="253"/>
        <v>theater</v>
      </c>
      <c r="V3254" t="str">
        <f t="shared" si="254"/>
        <v>plays</v>
      </c>
    </row>
    <row r="3255" spans="1:22" ht="45" x14ac:dyDescent="0.25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v>42621.15625</v>
      </c>
      <c r="K3255">
        <v>1471701028</v>
      </c>
      <c r="L3255">
        <f t="shared" si="251"/>
        <v>2016</v>
      </c>
      <c r="M3255" t="str">
        <f t="shared" si="252"/>
        <v>Aug</v>
      </c>
      <c r="N3255" s="13">
        <v>42602.576712962968</v>
      </c>
      <c r="O3255" t="b">
        <v>1</v>
      </c>
      <c r="P3255">
        <v>115</v>
      </c>
      <c r="Q3255" t="b">
        <v>1</v>
      </c>
      <c r="R3255" t="s">
        <v>8271</v>
      </c>
      <c r="S3255" s="4">
        <f t="shared" si="250"/>
        <v>101.825</v>
      </c>
      <c r="U3255" t="str">
        <f t="shared" si="253"/>
        <v>theater</v>
      </c>
      <c r="V3255" t="str">
        <f t="shared" si="254"/>
        <v>plays</v>
      </c>
    </row>
    <row r="3256" spans="1:22" ht="60" x14ac:dyDescent="0.25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v>42089.044085648144</v>
      </c>
      <c r="K3256">
        <v>1424743409</v>
      </c>
      <c r="L3256">
        <f t="shared" si="251"/>
        <v>2015</v>
      </c>
      <c r="M3256" t="str">
        <f t="shared" si="252"/>
        <v>Feb</v>
      </c>
      <c r="N3256" s="13">
        <v>42059.085752314815</v>
      </c>
      <c r="O3256" t="b">
        <v>1</v>
      </c>
      <c r="P3256">
        <v>186</v>
      </c>
      <c r="Q3256" t="b">
        <v>1</v>
      </c>
      <c r="R3256" t="s">
        <v>8271</v>
      </c>
      <c r="S3256" s="4">
        <f t="shared" si="250"/>
        <v>101.25769230769231</v>
      </c>
      <c r="U3256" t="str">
        <f t="shared" si="253"/>
        <v>theater</v>
      </c>
      <c r="V3256" t="str">
        <f t="shared" si="254"/>
        <v>plays</v>
      </c>
    </row>
    <row r="3257" spans="1:22" ht="60" x14ac:dyDescent="0.25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v>41919.768229166664</v>
      </c>
      <c r="K3257">
        <v>1410114375</v>
      </c>
      <c r="L3257">
        <f t="shared" si="251"/>
        <v>2014</v>
      </c>
      <c r="M3257" t="str">
        <f t="shared" si="252"/>
        <v>Sep</v>
      </c>
      <c r="N3257" s="13">
        <v>41889.768229166664</v>
      </c>
      <c r="O3257" t="b">
        <v>1</v>
      </c>
      <c r="P3257">
        <v>18</v>
      </c>
      <c r="Q3257" t="b">
        <v>1</v>
      </c>
      <c r="R3257" t="s">
        <v>8271</v>
      </c>
      <c r="S3257" s="4">
        <f t="shared" si="250"/>
        <v>175</v>
      </c>
      <c r="U3257" t="str">
        <f t="shared" si="253"/>
        <v>theater</v>
      </c>
      <c r="V3257" t="str">
        <f t="shared" si="254"/>
        <v>plays</v>
      </c>
    </row>
    <row r="3258" spans="1:22" ht="45" x14ac:dyDescent="0.25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v>42166.165972222225</v>
      </c>
      <c r="K3258">
        <v>1432129577</v>
      </c>
      <c r="L3258">
        <f t="shared" si="251"/>
        <v>2015</v>
      </c>
      <c r="M3258" t="str">
        <f t="shared" si="252"/>
        <v>May</v>
      </c>
      <c r="N3258" s="13">
        <v>42144.573807870373</v>
      </c>
      <c r="O3258" t="b">
        <v>1</v>
      </c>
      <c r="P3258">
        <v>176</v>
      </c>
      <c r="Q3258" t="b">
        <v>1</v>
      </c>
      <c r="R3258" t="s">
        <v>8271</v>
      </c>
      <c r="S3258" s="4">
        <f t="shared" si="250"/>
        <v>128.06</v>
      </c>
      <c r="U3258" t="str">
        <f t="shared" si="253"/>
        <v>theater</v>
      </c>
      <c r="V3258" t="str">
        <f t="shared" si="254"/>
        <v>plays</v>
      </c>
    </row>
    <row r="3259" spans="1:22" ht="60" x14ac:dyDescent="0.25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v>42788.559629629628</v>
      </c>
      <c r="K3259">
        <v>1485177952</v>
      </c>
      <c r="L3259">
        <f t="shared" si="251"/>
        <v>2017</v>
      </c>
      <c r="M3259" t="str">
        <f t="shared" si="252"/>
        <v>Jan</v>
      </c>
      <c r="N3259" s="13">
        <v>42758.559629629628</v>
      </c>
      <c r="O3259" t="b">
        <v>0</v>
      </c>
      <c r="P3259">
        <v>41</v>
      </c>
      <c r="Q3259" t="b">
        <v>1</v>
      </c>
      <c r="R3259" t="s">
        <v>8271</v>
      </c>
      <c r="S3259" s="4">
        <f t="shared" si="250"/>
        <v>106.29949999999998</v>
      </c>
      <c r="U3259" t="str">
        <f t="shared" si="253"/>
        <v>theater</v>
      </c>
      <c r="V3259" t="str">
        <f t="shared" si="254"/>
        <v>plays</v>
      </c>
    </row>
    <row r="3260" spans="1:22" ht="45" x14ac:dyDescent="0.25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v>42012.887280092589</v>
      </c>
      <c r="K3260">
        <v>1418159861</v>
      </c>
      <c r="L3260">
        <f t="shared" si="251"/>
        <v>2014</v>
      </c>
      <c r="M3260" t="str">
        <f t="shared" si="252"/>
        <v>Dec</v>
      </c>
      <c r="N3260" s="13">
        <v>41982.887280092589</v>
      </c>
      <c r="O3260" t="b">
        <v>1</v>
      </c>
      <c r="P3260">
        <v>75</v>
      </c>
      <c r="Q3260" t="b">
        <v>1</v>
      </c>
      <c r="R3260" t="s">
        <v>8271</v>
      </c>
      <c r="S3260" s="4">
        <f t="shared" si="250"/>
        <v>105.21428571428571</v>
      </c>
      <c r="U3260" t="str">
        <f t="shared" si="253"/>
        <v>theater</v>
      </c>
      <c r="V3260" t="str">
        <f t="shared" si="254"/>
        <v>plays</v>
      </c>
    </row>
    <row r="3261" spans="1:22" ht="60" x14ac:dyDescent="0.25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v>42644.165972222225</v>
      </c>
      <c r="K3261">
        <v>1472753745</v>
      </c>
      <c r="L3261">
        <f t="shared" si="251"/>
        <v>2016</v>
      </c>
      <c r="M3261" t="str">
        <f t="shared" si="252"/>
        <v>Sep</v>
      </c>
      <c r="N3261" s="13">
        <v>42614.760937500003</v>
      </c>
      <c r="O3261" t="b">
        <v>1</v>
      </c>
      <c r="P3261">
        <v>97</v>
      </c>
      <c r="Q3261" t="b">
        <v>1</v>
      </c>
      <c r="R3261" t="s">
        <v>8271</v>
      </c>
      <c r="S3261" s="4">
        <f t="shared" si="250"/>
        <v>106.16782608695652</v>
      </c>
      <c r="U3261" t="str">
        <f t="shared" si="253"/>
        <v>theater</v>
      </c>
      <c r="V3261" t="str">
        <f t="shared" si="254"/>
        <v>plays</v>
      </c>
    </row>
    <row r="3262" spans="1:22" ht="45" x14ac:dyDescent="0.25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v>42338.714328703703</v>
      </c>
      <c r="K3262">
        <v>1445875718</v>
      </c>
      <c r="L3262">
        <f t="shared" si="251"/>
        <v>2015</v>
      </c>
      <c r="M3262" t="str">
        <f t="shared" si="252"/>
        <v>Oct</v>
      </c>
      <c r="N3262" s="13">
        <v>42303.672662037032</v>
      </c>
      <c r="O3262" t="b">
        <v>1</v>
      </c>
      <c r="P3262">
        <v>73</v>
      </c>
      <c r="Q3262" t="b">
        <v>1</v>
      </c>
      <c r="R3262" t="s">
        <v>8271</v>
      </c>
      <c r="S3262" s="4">
        <f t="shared" si="250"/>
        <v>109.24</v>
      </c>
      <c r="U3262" t="str">
        <f t="shared" si="253"/>
        <v>theater</v>
      </c>
      <c r="V3262" t="str">
        <f t="shared" si="254"/>
        <v>plays</v>
      </c>
    </row>
    <row r="3263" spans="1:22" ht="45" x14ac:dyDescent="0.25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v>42201.725416666668</v>
      </c>
      <c r="K3263">
        <v>1434475476</v>
      </c>
      <c r="L3263">
        <f t="shared" si="251"/>
        <v>2015</v>
      </c>
      <c r="M3263" t="str">
        <f t="shared" si="252"/>
        <v>Jun</v>
      </c>
      <c r="N3263" s="13">
        <v>42171.725416666668</v>
      </c>
      <c r="O3263" t="b">
        <v>1</v>
      </c>
      <c r="P3263">
        <v>49</v>
      </c>
      <c r="Q3263" t="b">
        <v>1</v>
      </c>
      <c r="R3263" t="s">
        <v>8271</v>
      </c>
      <c r="S3263" s="4">
        <f t="shared" si="250"/>
        <v>100.45454545454545</v>
      </c>
      <c r="U3263" t="str">
        <f t="shared" si="253"/>
        <v>theater</v>
      </c>
      <c r="V3263" t="str">
        <f t="shared" si="254"/>
        <v>plays</v>
      </c>
    </row>
    <row r="3264" spans="1:22" ht="30" x14ac:dyDescent="0.25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v>41995.166666666672</v>
      </c>
      <c r="K3264">
        <v>1416555262</v>
      </c>
      <c r="L3264">
        <f t="shared" si="251"/>
        <v>2014</v>
      </c>
      <c r="M3264" t="str">
        <f t="shared" si="252"/>
        <v>Nov</v>
      </c>
      <c r="N3264" s="13">
        <v>41964.315532407403</v>
      </c>
      <c r="O3264" t="b">
        <v>1</v>
      </c>
      <c r="P3264">
        <v>134</v>
      </c>
      <c r="Q3264" t="b">
        <v>1</v>
      </c>
      <c r="R3264" t="s">
        <v>8271</v>
      </c>
      <c r="S3264" s="4">
        <f t="shared" si="250"/>
        <v>103.04098360655738</v>
      </c>
      <c r="U3264" t="str">
        <f t="shared" si="253"/>
        <v>theater</v>
      </c>
      <c r="V3264" t="str">
        <f t="shared" si="254"/>
        <v>plays</v>
      </c>
    </row>
    <row r="3265" spans="1:22" ht="45" x14ac:dyDescent="0.25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v>42307.875</v>
      </c>
      <c r="K3265">
        <v>1444220588</v>
      </c>
      <c r="L3265">
        <f t="shared" si="251"/>
        <v>2015</v>
      </c>
      <c r="M3265" t="str">
        <f t="shared" si="252"/>
        <v>Oct</v>
      </c>
      <c r="N3265" s="13">
        <v>42284.516064814816</v>
      </c>
      <c r="O3265" t="b">
        <v>1</v>
      </c>
      <c r="P3265">
        <v>68</v>
      </c>
      <c r="Q3265" t="b">
        <v>1</v>
      </c>
      <c r="R3265" t="s">
        <v>8271</v>
      </c>
      <c r="S3265" s="4">
        <f t="shared" si="250"/>
        <v>112.1664</v>
      </c>
      <c r="U3265" t="str">
        <f t="shared" si="253"/>
        <v>theater</v>
      </c>
      <c r="V3265" t="str">
        <f t="shared" si="254"/>
        <v>plays</v>
      </c>
    </row>
    <row r="3266" spans="1:22" ht="45" x14ac:dyDescent="0.25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v>42032.916666666672</v>
      </c>
      <c r="K3266">
        <v>1421089938</v>
      </c>
      <c r="L3266">
        <f t="shared" si="251"/>
        <v>2015</v>
      </c>
      <c r="M3266" t="str">
        <f t="shared" si="252"/>
        <v>Jan</v>
      </c>
      <c r="N3266" s="13">
        <v>42016.800208333334</v>
      </c>
      <c r="O3266" t="b">
        <v>1</v>
      </c>
      <c r="P3266">
        <v>49</v>
      </c>
      <c r="Q3266" t="b">
        <v>1</v>
      </c>
      <c r="R3266" t="s">
        <v>8271</v>
      </c>
      <c r="S3266" s="4">
        <f t="shared" ref="S3266:S3329" si="255">E3266*100/D3266</f>
        <v>103</v>
      </c>
      <c r="U3266" t="str">
        <f t="shared" si="253"/>
        <v>theater</v>
      </c>
      <c r="V3266" t="str">
        <f t="shared" si="254"/>
        <v>plays</v>
      </c>
    </row>
    <row r="3267" spans="1:22" ht="45" x14ac:dyDescent="0.25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v>42341.708333333328</v>
      </c>
      <c r="K3267">
        <v>1446570315</v>
      </c>
      <c r="L3267">
        <f t="shared" ref="L3267:L3330" si="256">YEAR(N3267)</f>
        <v>2015</v>
      </c>
      <c r="M3267" t="str">
        <f t="shared" ref="M3267:M3330" si="257">TEXT(N3267, "MMM")</f>
        <v>Nov</v>
      </c>
      <c r="N3267" s="13">
        <v>42311.711979166663</v>
      </c>
      <c r="O3267" t="b">
        <v>1</v>
      </c>
      <c r="P3267">
        <v>63</v>
      </c>
      <c r="Q3267" t="b">
        <v>1</v>
      </c>
      <c r="R3267" t="s">
        <v>8271</v>
      </c>
      <c r="S3267" s="4">
        <f t="shared" si="255"/>
        <v>164</v>
      </c>
      <c r="U3267" t="str">
        <f t="shared" ref="U3267:U3330" si="258">LEFT(R3267, SEARCH("/",R3267,1)-1)</f>
        <v>theater</v>
      </c>
      <c r="V3267" t="str">
        <f t="shared" ref="V3267:V3330" si="259">RIGHT(R3267,LEN(R3267)-SEARCH("/",R3267,SEARCH("/",R3267,1)))</f>
        <v>plays</v>
      </c>
    </row>
    <row r="3268" spans="1:22" ht="45" x14ac:dyDescent="0.25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v>42167.875</v>
      </c>
      <c r="K3268">
        <v>1431435122</v>
      </c>
      <c r="L3268">
        <f t="shared" si="256"/>
        <v>2015</v>
      </c>
      <c r="M3268" t="str">
        <f t="shared" si="257"/>
        <v>May</v>
      </c>
      <c r="N3268" s="13">
        <v>42136.536134259266</v>
      </c>
      <c r="O3268" t="b">
        <v>1</v>
      </c>
      <c r="P3268">
        <v>163</v>
      </c>
      <c r="Q3268" t="b">
        <v>1</v>
      </c>
      <c r="R3268" t="s">
        <v>8271</v>
      </c>
      <c r="S3268" s="4">
        <f t="shared" si="255"/>
        <v>131.28333333333333</v>
      </c>
      <c r="U3268" t="str">
        <f t="shared" si="258"/>
        <v>theater</v>
      </c>
      <c r="V3268" t="str">
        <f t="shared" si="259"/>
        <v>plays</v>
      </c>
    </row>
    <row r="3269" spans="1:22" ht="60" x14ac:dyDescent="0.25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v>42202.757638888885</v>
      </c>
      <c r="K3269">
        <v>1434564660</v>
      </c>
      <c r="L3269">
        <f t="shared" si="256"/>
        <v>2015</v>
      </c>
      <c r="M3269" t="str">
        <f t="shared" si="257"/>
        <v>Jun</v>
      </c>
      <c r="N3269" s="13">
        <v>42172.757638888885</v>
      </c>
      <c r="O3269" t="b">
        <v>1</v>
      </c>
      <c r="P3269">
        <v>288</v>
      </c>
      <c r="Q3269" t="b">
        <v>1</v>
      </c>
      <c r="R3269" t="s">
        <v>8271</v>
      </c>
      <c r="S3269" s="4">
        <f t="shared" si="255"/>
        <v>102.1</v>
      </c>
      <c r="U3269" t="str">
        <f t="shared" si="258"/>
        <v>theater</v>
      </c>
      <c r="V3269" t="str">
        <f t="shared" si="259"/>
        <v>plays</v>
      </c>
    </row>
    <row r="3270" spans="1:22" ht="45" x14ac:dyDescent="0.25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v>42606.90425925926</v>
      </c>
      <c r="K3270">
        <v>1470692528</v>
      </c>
      <c r="L3270">
        <f t="shared" si="256"/>
        <v>2016</v>
      </c>
      <c r="M3270" t="str">
        <f t="shared" si="257"/>
        <v>Aug</v>
      </c>
      <c r="N3270" s="13">
        <v>42590.90425925926</v>
      </c>
      <c r="O3270" t="b">
        <v>1</v>
      </c>
      <c r="P3270">
        <v>42</v>
      </c>
      <c r="Q3270" t="b">
        <v>1</v>
      </c>
      <c r="R3270" t="s">
        <v>8271</v>
      </c>
      <c r="S3270" s="4">
        <f t="shared" si="255"/>
        <v>128</v>
      </c>
      <c r="U3270" t="str">
        <f t="shared" si="258"/>
        <v>theater</v>
      </c>
      <c r="V3270" t="str">
        <f t="shared" si="259"/>
        <v>plays</v>
      </c>
    </row>
    <row r="3271" spans="1:22" ht="45" x14ac:dyDescent="0.25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v>42171.458333333328</v>
      </c>
      <c r="K3271">
        <v>1431509397</v>
      </c>
      <c r="L3271">
        <f t="shared" si="256"/>
        <v>2015</v>
      </c>
      <c r="M3271" t="str">
        <f t="shared" si="257"/>
        <v>May</v>
      </c>
      <c r="N3271" s="13">
        <v>42137.395798611105</v>
      </c>
      <c r="O3271" t="b">
        <v>1</v>
      </c>
      <c r="P3271">
        <v>70</v>
      </c>
      <c r="Q3271" t="b">
        <v>1</v>
      </c>
      <c r="R3271" t="s">
        <v>8271</v>
      </c>
      <c r="S3271" s="4">
        <f t="shared" si="255"/>
        <v>101.5</v>
      </c>
      <c r="U3271" t="str">
        <f t="shared" si="258"/>
        <v>theater</v>
      </c>
      <c r="V3271" t="str">
        <f t="shared" si="259"/>
        <v>plays</v>
      </c>
    </row>
    <row r="3272" spans="1:22" ht="60" x14ac:dyDescent="0.25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v>42197.533159722225</v>
      </c>
      <c r="K3272">
        <v>1434113265</v>
      </c>
      <c r="L3272">
        <f t="shared" si="256"/>
        <v>2015</v>
      </c>
      <c r="M3272" t="str">
        <f t="shared" si="257"/>
        <v>Jun</v>
      </c>
      <c r="N3272" s="13">
        <v>42167.533159722225</v>
      </c>
      <c r="O3272" t="b">
        <v>1</v>
      </c>
      <c r="P3272">
        <v>30</v>
      </c>
      <c r="Q3272" t="b">
        <v>1</v>
      </c>
      <c r="R3272" t="s">
        <v>8271</v>
      </c>
      <c r="S3272" s="4">
        <f t="shared" si="255"/>
        <v>101.66666666666667</v>
      </c>
      <c r="U3272" t="str">
        <f t="shared" si="258"/>
        <v>theater</v>
      </c>
      <c r="V3272" t="str">
        <f t="shared" si="259"/>
        <v>plays</v>
      </c>
    </row>
    <row r="3273" spans="1:22" ht="30" x14ac:dyDescent="0.25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v>41945.478877314818</v>
      </c>
      <c r="K3273">
        <v>1412332175</v>
      </c>
      <c r="L3273">
        <f t="shared" si="256"/>
        <v>2014</v>
      </c>
      <c r="M3273" t="str">
        <f t="shared" si="257"/>
        <v>Oct</v>
      </c>
      <c r="N3273" s="13">
        <v>41915.437210648146</v>
      </c>
      <c r="O3273" t="b">
        <v>1</v>
      </c>
      <c r="P3273">
        <v>51</v>
      </c>
      <c r="Q3273" t="b">
        <v>1</v>
      </c>
      <c r="R3273" t="s">
        <v>8271</v>
      </c>
      <c r="S3273" s="4">
        <f t="shared" si="255"/>
        <v>130</v>
      </c>
      <c r="U3273" t="str">
        <f t="shared" si="258"/>
        <v>theater</v>
      </c>
      <c r="V3273" t="str">
        <f t="shared" si="259"/>
        <v>plays</v>
      </c>
    </row>
    <row r="3274" spans="1:22" ht="45" x14ac:dyDescent="0.25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v>42314.541770833333</v>
      </c>
      <c r="K3274">
        <v>1444219209</v>
      </c>
      <c r="L3274">
        <f t="shared" si="256"/>
        <v>2015</v>
      </c>
      <c r="M3274" t="str">
        <f t="shared" si="257"/>
        <v>Oct</v>
      </c>
      <c r="N3274" s="13">
        <v>42284.500104166669</v>
      </c>
      <c r="O3274" t="b">
        <v>1</v>
      </c>
      <c r="P3274">
        <v>145</v>
      </c>
      <c r="Q3274" t="b">
        <v>1</v>
      </c>
      <c r="R3274" t="s">
        <v>8271</v>
      </c>
      <c r="S3274" s="4">
        <f t="shared" si="255"/>
        <v>154.43</v>
      </c>
      <c r="U3274" t="str">
        <f t="shared" si="258"/>
        <v>theater</v>
      </c>
      <c r="V3274" t="str">
        <f t="shared" si="259"/>
        <v>plays</v>
      </c>
    </row>
    <row r="3275" spans="1:22" ht="60" x14ac:dyDescent="0.25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v>42627.791666666672</v>
      </c>
      <c r="K3275">
        <v>1472498042</v>
      </c>
      <c r="L3275">
        <f t="shared" si="256"/>
        <v>2016</v>
      </c>
      <c r="M3275" t="str">
        <f t="shared" si="257"/>
        <v>Aug</v>
      </c>
      <c r="N3275" s="13">
        <v>42611.801412037035</v>
      </c>
      <c r="O3275" t="b">
        <v>1</v>
      </c>
      <c r="P3275">
        <v>21</v>
      </c>
      <c r="Q3275" t="b">
        <v>1</v>
      </c>
      <c r="R3275" t="s">
        <v>8271</v>
      </c>
      <c r="S3275" s="4">
        <f t="shared" si="255"/>
        <v>107.4</v>
      </c>
      <c r="U3275" t="str">
        <f t="shared" si="258"/>
        <v>theater</v>
      </c>
      <c r="V3275" t="str">
        <f t="shared" si="259"/>
        <v>plays</v>
      </c>
    </row>
    <row r="3276" spans="1:22" ht="45" x14ac:dyDescent="0.25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v>42444.875</v>
      </c>
      <c r="K3276">
        <v>1454259272</v>
      </c>
      <c r="L3276">
        <f t="shared" si="256"/>
        <v>2016</v>
      </c>
      <c r="M3276" t="str">
        <f t="shared" si="257"/>
        <v>Jan</v>
      </c>
      <c r="N3276" s="13">
        <v>42400.704537037032</v>
      </c>
      <c r="O3276" t="b">
        <v>1</v>
      </c>
      <c r="P3276">
        <v>286</v>
      </c>
      <c r="Q3276" t="b">
        <v>1</v>
      </c>
      <c r="R3276" t="s">
        <v>8271</v>
      </c>
      <c r="S3276" s="4">
        <f t="shared" si="255"/>
        <v>101.3225806451613</v>
      </c>
      <c r="U3276" t="str">
        <f t="shared" si="258"/>
        <v>theater</v>
      </c>
      <c r="V3276" t="str">
        <f t="shared" si="259"/>
        <v>plays</v>
      </c>
    </row>
    <row r="3277" spans="1:22" ht="60" x14ac:dyDescent="0.25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v>42044.1875</v>
      </c>
      <c r="K3277">
        <v>1421183271</v>
      </c>
      <c r="L3277">
        <f t="shared" si="256"/>
        <v>2015</v>
      </c>
      <c r="M3277" t="str">
        <f t="shared" si="257"/>
        <v>Jan</v>
      </c>
      <c r="N3277" s="13">
        <v>42017.88045138889</v>
      </c>
      <c r="O3277" t="b">
        <v>1</v>
      </c>
      <c r="P3277">
        <v>12</v>
      </c>
      <c r="Q3277" t="b">
        <v>1</v>
      </c>
      <c r="R3277" t="s">
        <v>8271</v>
      </c>
      <c r="S3277" s="4">
        <f t="shared" si="255"/>
        <v>100.27777777777777</v>
      </c>
      <c r="U3277" t="str">
        <f t="shared" si="258"/>
        <v>theater</v>
      </c>
      <c r="V3277" t="str">
        <f t="shared" si="259"/>
        <v>plays</v>
      </c>
    </row>
    <row r="3278" spans="1:22" ht="60" x14ac:dyDescent="0.25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v>42461.165972222225</v>
      </c>
      <c r="K3278">
        <v>1456526879</v>
      </c>
      <c r="L3278">
        <f t="shared" si="256"/>
        <v>2016</v>
      </c>
      <c r="M3278" t="str">
        <f t="shared" si="257"/>
        <v>Feb</v>
      </c>
      <c r="N3278" s="13">
        <v>42426.949988425928</v>
      </c>
      <c r="O3278" t="b">
        <v>1</v>
      </c>
      <c r="P3278">
        <v>100</v>
      </c>
      <c r="Q3278" t="b">
        <v>1</v>
      </c>
      <c r="R3278" t="s">
        <v>8271</v>
      </c>
      <c r="S3278" s="4">
        <f t="shared" si="255"/>
        <v>116.84444444444445</v>
      </c>
      <c r="U3278" t="str">
        <f t="shared" si="258"/>
        <v>theater</v>
      </c>
      <c r="V3278" t="str">
        <f t="shared" si="259"/>
        <v>plays</v>
      </c>
    </row>
    <row r="3279" spans="1:22" ht="60" x14ac:dyDescent="0.25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v>41961.724606481483</v>
      </c>
      <c r="K3279">
        <v>1413735806</v>
      </c>
      <c r="L3279">
        <f t="shared" si="256"/>
        <v>2014</v>
      </c>
      <c r="M3279" t="str">
        <f t="shared" si="257"/>
        <v>Oct</v>
      </c>
      <c r="N3279" s="13">
        <v>41931.682939814818</v>
      </c>
      <c r="O3279" t="b">
        <v>1</v>
      </c>
      <c r="P3279">
        <v>100</v>
      </c>
      <c r="Q3279" t="b">
        <v>1</v>
      </c>
      <c r="R3279" t="s">
        <v>8271</v>
      </c>
      <c r="S3279" s="4">
        <f t="shared" si="255"/>
        <v>108.6</v>
      </c>
      <c r="U3279" t="str">
        <f t="shared" si="258"/>
        <v>theater</v>
      </c>
      <c r="V3279" t="str">
        <f t="shared" si="259"/>
        <v>plays</v>
      </c>
    </row>
    <row r="3280" spans="1:22" ht="60" x14ac:dyDescent="0.25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v>42154.848414351851</v>
      </c>
      <c r="K3280">
        <v>1430425303</v>
      </c>
      <c r="L3280">
        <f t="shared" si="256"/>
        <v>2015</v>
      </c>
      <c r="M3280" t="str">
        <f t="shared" si="257"/>
        <v>Apr</v>
      </c>
      <c r="N3280" s="13">
        <v>42124.848414351851</v>
      </c>
      <c r="O3280" t="b">
        <v>1</v>
      </c>
      <c r="P3280">
        <v>34</v>
      </c>
      <c r="Q3280" t="b">
        <v>1</v>
      </c>
      <c r="R3280" t="s">
        <v>8271</v>
      </c>
      <c r="S3280" s="4">
        <f t="shared" si="255"/>
        <v>103.4</v>
      </c>
      <c r="U3280" t="str">
        <f t="shared" si="258"/>
        <v>theater</v>
      </c>
      <c r="V3280" t="str">
        <f t="shared" si="259"/>
        <v>plays</v>
      </c>
    </row>
    <row r="3281" spans="1:22" ht="60" x14ac:dyDescent="0.25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v>42461.06086805556</v>
      </c>
      <c r="K3281">
        <v>1456885659</v>
      </c>
      <c r="L3281">
        <f t="shared" si="256"/>
        <v>2016</v>
      </c>
      <c r="M3281" t="str">
        <f t="shared" si="257"/>
        <v>Mar</v>
      </c>
      <c r="N3281" s="13">
        <v>42431.102534722217</v>
      </c>
      <c r="O3281" t="b">
        <v>0</v>
      </c>
      <c r="P3281">
        <v>63</v>
      </c>
      <c r="Q3281" t="b">
        <v>1</v>
      </c>
      <c r="R3281" t="s">
        <v>8271</v>
      </c>
      <c r="S3281" s="4">
        <f t="shared" si="255"/>
        <v>114.27586206896552</v>
      </c>
      <c r="U3281" t="str">
        <f t="shared" si="258"/>
        <v>theater</v>
      </c>
      <c r="V3281" t="str">
        <f t="shared" si="259"/>
        <v>plays</v>
      </c>
    </row>
    <row r="3282" spans="1:22" ht="60" x14ac:dyDescent="0.25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v>42156.208333333328</v>
      </c>
      <c r="K3282">
        <v>1430158198</v>
      </c>
      <c r="L3282">
        <f t="shared" si="256"/>
        <v>2015</v>
      </c>
      <c r="M3282" t="str">
        <f t="shared" si="257"/>
        <v>Apr</v>
      </c>
      <c r="N3282" s="13">
        <v>42121.756921296299</v>
      </c>
      <c r="O3282" t="b">
        <v>0</v>
      </c>
      <c r="P3282">
        <v>30</v>
      </c>
      <c r="Q3282" t="b">
        <v>1</v>
      </c>
      <c r="R3282" t="s">
        <v>8271</v>
      </c>
      <c r="S3282" s="4">
        <f t="shared" si="255"/>
        <v>103</v>
      </c>
      <c r="U3282" t="str">
        <f t="shared" si="258"/>
        <v>theater</v>
      </c>
      <c r="V3282" t="str">
        <f t="shared" si="259"/>
        <v>plays</v>
      </c>
    </row>
    <row r="3283" spans="1:22" ht="45" x14ac:dyDescent="0.25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v>42249.019733796296</v>
      </c>
      <c r="K3283">
        <v>1438561705</v>
      </c>
      <c r="L3283">
        <f t="shared" si="256"/>
        <v>2015</v>
      </c>
      <c r="M3283" t="str">
        <f t="shared" si="257"/>
        <v>Aug</v>
      </c>
      <c r="N3283" s="13">
        <v>42219.019733796296</v>
      </c>
      <c r="O3283" t="b">
        <v>0</v>
      </c>
      <c r="P3283">
        <v>47</v>
      </c>
      <c r="Q3283" t="b">
        <v>1</v>
      </c>
      <c r="R3283" t="s">
        <v>8271</v>
      </c>
      <c r="S3283" s="4">
        <f t="shared" si="255"/>
        <v>121.6</v>
      </c>
      <c r="U3283" t="str">
        <f t="shared" si="258"/>
        <v>theater</v>
      </c>
      <c r="V3283" t="str">
        <f t="shared" si="259"/>
        <v>plays</v>
      </c>
    </row>
    <row r="3284" spans="1:22" ht="60" x14ac:dyDescent="0.25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v>42489.19430555556</v>
      </c>
      <c r="K3284">
        <v>1458103188</v>
      </c>
      <c r="L3284">
        <f t="shared" si="256"/>
        <v>2016</v>
      </c>
      <c r="M3284" t="str">
        <f t="shared" si="257"/>
        <v>Mar</v>
      </c>
      <c r="N3284" s="13">
        <v>42445.19430555556</v>
      </c>
      <c r="O3284" t="b">
        <v>0</v>
      </c>
      <c r="P3284">
        <v>237</v>
      </c>
      <c r="Q3284" t="b">
        <v>1</v>
      </c>
      <c r="R3284" t="s">
        <v>8271</v>
      </c>
      <c r="S3284" s="4">
        <f t="shared" si="255"/>
        <v>102.64677419354838</v>
      </c>
      <c r="U3284" t="str">
        <f t="shared" si="258"/>
        <v>theater</v>
      </c>
      <c r="V3284" t="str">
        <f t="shared" si="259"/>
        <v>plays</v>
      </c>
    </row>
    <row r="3285" spans="1:22" ht="60" x14ac:dyDescent="0.25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v>42410.875</v>
      </c>
      <c r="K3285">
        <v>1452448298</v>
      </c>
      <c r="L3285">
        <f t="shared" si="256"/>
        <v>2016</v>
      </c>
      <c r="M3285" t="str">
        <f t="shared" si="257"/>
        <v>Jan</v>
      </c>
      <c r="N3285" s="13">
        <v>42379.74418981481</v>
      </c>
      <c r="O3285" t="b">
        <v>0</v>
      </c>
      <c r="P3285">
        <v>47</v>
      </c>
      <c r="Q3285" t="b">
        <v>1</v>
      </c>
      <c r="R3285" t="s">
        <v>8271</v>
      </c>
      <c r="S3285" s="4">
        <f t="shared" si="255"/>
        <v>104.75</v>
      </c>
      <c r="U3285" t="str">
        <f t="shared" si="258"/>
        <v>theater</v>
      </c>
      <c r="V3285" t="str">
        <f t="shared" si="259"/>
        <v>plays</v>
      </c>
    </row>
    <row r="3286" spans="1:22" ht="45" x14ac:dyDescent="0.25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v>42398.249305555553</v>
      </c>
      <c r="K3286">
        <v>1452546853</v>
      </c>
      <c r="L3286">
        <f t="shared" si="256"/>
        <v>2016</v>
      </c>
      <c r="M3286" t="str">
        <f t="shared" si="257"/>
        <v>Jan</v>
      </c>
      <c r="N3286" s="13">
        <v>42380.884872685187</v>
      </c>
      <c r="O3286" t="b">
        <v>0</v>
      </c>
      <c r="P3286">
        <v>15</v>
      </c>
      <c r="Q3286" t="b">
        <v>1</v>
      </c>
      <c r="R3286" t="s">
        <v>8271</v>
      </c>
      <c r="S3286" s="4">
        <f t="shared" si="255"/>
        <v>101.6</v>
      </c>
      <c r="U3286" t="str">
        <f t="shared" si="258"/>
        <v>theater</v>
      </c>
      <c r="V3286" t="str">
        <f t="shared" si="259"/>
        <v>plays</v>
      </c>
    </row>
    <row r="3287" spans="1:22" x14ac:dyDescent="0.25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v>42794.208333333328</v>
      </c>
      <c r="K3287">
        <v>1485556626</v>
      </c>
      <c r="L3287">
        <f t="shared" si="256"/>
        <v>2017</v>
      </c>
      <c r="M3287" t="str">
        <f t="shared" si="257"/>
        <v>Jan</v>
      </c>
      <c r="N3287" s="13">
        <v>42762.942430555559</v>
      </c>
      <c r="O3287" t="b">
        <v>0</v>
      </c>
      <c r="P3287">
        <v>81</v>
      </c>
      <c r="Q3287" t="b">
        <v>1</v>
      </c>
      <c r="R3287" t="s">
        <v>8271</v>
      </c>
      <c r="S3287" s="4">
        <f t="shared" si="255"/>
        <v>112.10242048409683</v>
      </c>
      <c r="U3287" t="str">
        <f t="shared" si="258"/>
        <v>theater</v>
      </c>
      <c r="V3287" t="str">
        <f t="shared" si="259"/>
        <v>plays</v>
      </c>
    </row>
    <row r="3288" spans="1:22" ht="60" x14ac:dyDescent="0.25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v>42597.840069444443</v>
      </c>
      <c r="K3288">
        <v>1468699782</v>
      </c>
      <c r="L3288">
        <f t="shared" si="256"/>
        <v>2016</v>
      </c>
      <c r="M3288" t="str">
        <f t="shared" si="257"/>
        <v>Jul</v>
      </c>
      <c r="N3288" s="13">
        <v>42567.840069444443</v>
      </c>
      <c r="O3288" t="b">
        <v>0</v>
      </c>
      <c r="P3288">
        <v>122</v>
      </c>
      <c r="Q3288" t="b">
        <v>1</v>
      </c>
      <c r="R3288" t="s">
        <v>8271</v>
      </c>
      <c r="S3288" s="4">
        <f t="shared" si="255"/>
        <v>101.76666666666667</v>
      </c>
      <c r="U3288" t="str">
        <f t="shared" si="258"/>
        <v>theater</v>
      </c>
      <c r="V3288" t="str">
        <f t="shared" si="259"/>
        <v>plays</v>
      </c>
    </row>
    <row r="3289" spans="1:22" ht="30" x14ac:dyDescent="0.25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v>42336.750324074077</v>
      </c>
      <c r="K3289">
        <v>1446573628</v>
      </c>
      <c r="L3289">
        <f t="shared" si="256"/>
        <v>2015</v>
      </c>
      <c r="M3289" t="str">
        <f t="shared" si="257"/>
        <v>Nov</v>
      </c>
      <c r="N3289" s="13">
        <v>42311.750324074077</v>
      </c>
      <c r="O3289" t="b">
        <v>0</v>
      </c>
      <c r="P3289">
        <v>34</v>
      </c>
      <c r="Q3289" t="b">
        <v>1</v>
      </c>
      <c r="R3289" t="s">
        <v>8271</v>
      </c>
      <c r="S3289" s="4">
        <f t="shared" si="255"/>
        <v>100</v>
      </c>
      <c r="U3289" t="str">
        <f t="shared" si="258"/>
        <v>theater</v>
      </c>
      <c r="V3289" t="str">
        <f t="shared" si="259"/>
        <v>plays</v>
      </c>
    </row>
    <row r="3290" spans="1:22" ht="60" x14ac:dyDescent="0.25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v>42541.958333333328</v>
      </c>
      <c r="K3290">
        <v>1463337315</v>
      </c>
      <c r="L3290">
        <f t="shared" si="256"/>
        <v>2016</v>
      </c>
      <c r="M3290" t="str">
        <f t="shared" si="257"/>
        <v>May</v>
      </c>
      <c r="N3290" s="13">
        <v>42505.774479166663</v>
      </c>
      <c r="O3290" t="b">
        <v>0</v>
      </c>
      <c r="P3290">
        <v>207</v>
      </c>
      <c r="Q3290" t="b">
        <v>1</v>
      </c>
      <c r="R3290" t="s">
        <v>8271</v>
      </c>
      <c r="S3290" s="4">
        <f t="shared" si="255"/>
        <v>100.2649</v>
      </c>
      <c r="U3290" t="str">
        <f t="shared" si="258"/>
        <v>theater</v>
      </c>
      <c r="V3290" t="str">
        <f t="shared" si="259"/>
        <v>plays</v>
      </c>
    </row>
    <row r="3291" spans="1:22" ht="60" x14ac:dyDescent="0.25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v>42786.368078703701</v>
      </c>
      <c r="K3291">
        <v>1485161402</v>
      </c>
      <c r="L3291">
        <f t="shared" si="256"/>
        <v>2017</v>
      </c>
      <c r="M3291" t="str">
        <f t="shared" si="257"/>
        <v>Jan</v>
      </c>
      <c r="N3291" s="13">
        <v>42758.368078703701</v>
      </c>
      <c r="O3291" t="b">
        <v>0</v>
      </c>
      <c r="P3291">
        <v>25</v>
      </c>
      <c r="Q3291" t="b">
        <v>1</v>
      </c>
      <c r="R3291" t="s">
        <v>8271</v>
      </c>
      <c r="S3291" s="4">
        <f t="shared" si="255"/>
        <v>133.042</v>
      </c>
      <c r="U3291" t="str">
        <f t="shared" si="258"/>
        <v>theater</v>
      </c>
      <c r="V3291" t="str">
        <f t="shared" si="259"/>
        <v>plays</v>
      </c>
    </row>
    <row r="3292" spans="1:22" ht="75" x14ac:dyDescent="0.25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v>42805.51494212963</v>
      </c>
      <c r="K3292">
        <v>1486642891</v>
      </c>
      <c r="L3292">
        <f t="shared" si="256"/>
        <v>2017</v>
      </c>
      <c r="M3292" t="str">
        <f t="shared" si="257"/>
        <v>Feb</v>
      </c>
      <c r="N3292" s="13">
        <v>42775.51494212963</v>
      </c>
      <c r="O3292" t="b">
        <v>0</v>
      </c>
      <c r="P3292">
        <v>72</v>
      </c>
      <c r="Q3292" t="b">
        <v>1</v>
      </c>
      <c r="R3292" t="s">
        <v>8271</v>
      </c>
      <c r="S3292" s="4">
        <f t="shared" si="255"/>
        <v>121.2</v>
      </c>
      <c r="U3292" t="str">
        <f t="shared" si="258"/>
        <v>theater</v>
      </c>
      <c r="V3292" t="str">
        <f t="shared" si="259"/>
        <v>plays</v>
      </c>
    </row>
    <row r="3293" spans="1:22" ht="60" x14ac:dyDescent="0.25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v>42264.165972222225</v>
      </c>
      <c r="K3293">
        <v>1439743900</v>
      </c>
      <c r="L3293">
        <f t="shared" si="256"/>
        <v>2015</v>
      </c>
      <c r="M3293" t="str">
        <f t="shared" si="257"/>
        <v>Aug</v>
      </c>
      <c r="N3293" s="13">
        <v>42232.702546296292</v>
      </c>
      <c r="O3293" t="b">
        <v>0</v>
      </c>
      <c r="P3293">
        <v>14</v>
      </c>
      <c r="Q3293" t="b">
        <v>1</v>
      </c>
      <c r="R3293" t="s">
        <v>8271</v>
      </c>
      <c r="S3293" s="4">
        <f t="shared" si="255"/>
        <v>114</v>
      </c>
      <c r="U3293" t="str">
        <f t="shared" si="258"/>
        <v>theater</v>
      </c>
      <c r="V3293" t="str">
        <f t="shared" si="259"/>
        <v>plays</v>
      </c>
    </row>
    <row r="3294" spans="1:22" ht="45" x14ac:dyDescent="0.25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v>42342.811898148153</v>
      </c>
      <c r="K3294">
        <v>1444069748</v>
      </c>
      <c r="L3294">
        <f t="shared" si="256"/>
        <v>2015</v>
      </c>
      <c r="M3294" t="str">
        <f t="shared" si="257"/>
        <v>Oct</v>
      </c>
      <c r="N3294" s="13">
        <v>42282.770231481481</v>
      </c>
      <c r="O3294" t="b">
        <v>0</v>
      </c>
      <c r="P3294">
        <v>15</v>
      </c>
      <c r="Q3294" t="b">
        <v>1</v>
      </c>
      <c r="R3294" t="s">
        <v>8271</v>
      </c>
      <c r="S3294" s="4">
        <f t="shared" si="255"/>
        <v>286.13861386138615</v>
      </c>
      <c r="U3294" t="str">
        <f t="shared" si="258"/>
        <v>theater</v>
      </c>
      <c r="V3294" t="str">
        <f t="shared" si="259"/>
        <v>plays</v>
      </c>
    </row>
    <row r="3295" spans="1:22" ht="60" x14ac:dyDescent="0.25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v>42798.425370370373</v>
      </c>
      <c r="K3295">
        <v>1486030352</v>
      </c>
      <c r="L3295">
        <f t="shared" si="256"/>
        <v>2017</v>
      </c>
      <c r="M3295" t="str">
        <f t="shared" si="257"/>
        <v>Feb</v>
      </c>
      <c r="N3295" s="13">
        <v>42768.425370370373</v>
      </c>
      <c r="O3295" t="b">
        <v>0</v>
      </c>
      <c r="P3295">
        <v>91</v>
      </c>
      <c r="Q3295" t="b">
        <v>1</v>
      </c>
      <c r="R3295" t="s">
        <v>8271</v>
      </c>
      <c r="S3295" s="4">
        <f t="shared" si="255"/>
        <v>170.44444444444446</v>
      </c>
      <c r="U3295" t="str">
        <f t="shared" si="258"/>
        <v>theater</v>
      </c>
      <c r="V3295" t="str">
        <f t="shared" si="259"/>
        <v>plays</v>
      </c>
    </row>
    <row r="3296" spans="1:22" ht="60" x14ac:dyDescent="0.25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v>42171.541134259256</v>
      </c>
      <c r="K3296">
        <v>1431867554</v>
      </c>
      <c r="L3296">
        <f t="shared" si="256"/>
        <v>2015</v>
      </c>
      <c r="M3296" t="str">
        <f t="shared" si="257"/>
        <v>May</v>
      </c>
      <c r="N3296" s="13">
        <v>42141.541134259256</v>
      </c>
      <c r="O3296" t="b">
        <v>0</v>
      </c>
      <c r="P3296">
        <v>24</v>
      </c>
      <c r="Q3296" t="b">
        <v>1</v>
      </c>
      <c r="R3296" t="s">
        <v>8271</v>
      </c>
      <c r="S3296" s="4">
        <f t="shared" si="255"/>
        <v>118.33333333333333</v>
      </c>
      <c r="U3296" t="str">
        <f t="shared" si="258"/>
        <v>theater</v>
      </c>
      <c r="V3296" t="str">
        <f t="shared" si="259"/>
        <v>plays</v>
      </c>
    </row>
    <row r="3297" spans="1:22" ht="60" x14ac:dyDescent="0.25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v>42639.442465277782</v>
      </c>
      <c r="K3297">
        <v>1472294229</v>
      </c>
      <c r="L3297">
        <f t="shared" si="256"/>
        <v>2016</v>
      </c>
      <c r="M3297" t="str">
        <f t="shared" si="257"/>
        <v>Aug</v>
      </c>
      <c r="N3297" s="13">
        <v>42609.442465277782</v>
      </c>
      <c r="O3297" t="b">
        <v>0</v>
      </c>
      <c r="P3297">
        <v>27</v>
      </c>
      <c r="Q3297" t="b">
        <v>1</v>
      </c>
      <c r="R3297" t="s">
        <v>8271</v>
      </c>
      <c r="S3297" s="4">
        <f t="shared" si="255"/>
        <v>102.85857142857142</v>
      </c>
      <c r="U3297" t="str">
        <f t="shared" si="258"/>
        <v>theater</v>
      </c>
      <c r="V3297" t="str">
        <f t="shared" si="259"/>
        <v>plays</v>
      </c>
    </row>
    <row r="3298" spans="1:22" ht="60" x14ac:dyDescent="0.25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v>42330.916666666672</v>
      </c>
      <c r="K3298">
        <v>1446401372</v>
      </c>
      <c r="L3298">
        <f t="shared" si="256"/>
        <v>2015</v>
      </c>
      <c r="M3298" t="str">
        <f t="shared" si="257"/>
        <v>Nov</v>
      </c>
      <c r="N3298" s="13">
        <v>42309.756620370375</v>
      </c>
      <c r="O3298" t="b">
        <v>0</v>
      </c>
      <c r="P3298">
        <v>47</v>
      </c>
      <c r="Q3298" t="b">
        <v>1</v>
      </c>
      <c r="R3298" t="s">
        <v>8271</v>
      </c>
      <c r="S3298" s="4">
        <f t="shared" si="255"/>
        <v>144.06666666666666</v>
      </c>
      <c r="U3298" t="str">
        <f t="shared" si="258"/>
        <v>theater</v>
      </c>
      <c r="V3298" t="str">
        <f t="shared" si="259"/>
        <v>plays</v>
      </c>
    </row>
    <row r="3299" spans="1:22" ht="45" x14ac:dyDescent="0.25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v>42212.957638888889</v>
      </c>
      <c r="K3299">
        <v>1436380256</v>
      </c>
      <c r="L3299">
        <f t="shared" si="256"/>
        <v>2015</v>
      </c>
      <c r="M3299" t="str">
        <f t="shared" si="257"/>
        <v>Jul</v>
      </c>
      <c r="N3299" s="13">
        <v>42193.771481481483</v>
      </c>
      <c r="O3299" t="b">
        <v>0</v>
      </c>
      <c r="P3299">
        <v>44</v>
      </c>
      <c r="Q3299" t="b">
        <v>1</v>
      </c>
      <c r="R3299" t="s">
        <v>8271</v>
      </c>
      <c r="S3299" s="4">
        <f t="shared" si="255"/>
        <v>100.07272727272728</v>
      </c>
      <c r="U3299" t="str">
        <f t="shared" si="258"/>
        <v>theater</v>
      </c>
      <c r="V3299" t="str">
        <f t="shared" si="259"/>
        <v>plays</v>
      </c>
    </row>
    <row r="3300" spans="1:22" ht="60" x14ac:dyDescent="0.25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v>42260</v>
      </c>
      <c r="K3300">
        <v>1440370768</v>
      </c>
      <c r="L3300">
        <f t="shared" si="256"/>
        <v>2015</v>
      </c>
      <c r="M3300" t="str">
        <f t="shared" si="257"/>
        <v>Aug</v>
      </c>
      <c r="N3300" s="13">
        <v>42239.957962962959</v>
      </c>
      <c r="O3300" t="b">
        <v>0</v>
      </c>
      <c r="P3300">
        <v>72</v>
      </c>
      <c r="Q3300" t="b">
        <v>1</v>
      </c>
      <c r="R3300" t="s">
        <v>8271</v>
      </c>
      <c r="S3300" s="4">
        <f t="shared" si="255"/>
        <v>101.73</v>
      </c>
      <c r="U3300" t="str">
        <f t="shared" si="258"/>
        <v>theater</v>
      </c>
      <c r="V3300" t="str">
        <f t="shared" si="259"/>
        <v>plays</v>
      </c>
    </row>
    <row r="3301" spans="1:22" ht="60" x14ac:dyDescent="0.25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v>42291.917395833334</v>
      </c>
      <c r="K3301">
        <v>1442268063</v>
      </c>
      <c r="L3301">
        <f t="shared" si="256"/>
        <v>2015</v>
      </c>
      <c r="M3301" t="str">
        <f t="shared" si="257"/>
        <v>Sep</v>
      </c>
      <c r="N3301" s="13">
        <v>42261.917395833334</v>
      </c>
      <c r="O3301" t="b">
        <v>0</v>
      </c>
      <c r="P3301">
        <v>63</v>
      </c>
      <c r="Q3301" t="b">
        <v>1</v>
      </c>
      <c r="R3301" t="s">
        <v>8271</v>
      </c>
      <c r="S3301" s="4">
        <f t="shared" si="255"/>
        <v>116.2</v>
      </c>
      <c r="U3301" t="str">
        <f t="shared" si="258"/>
        <v>theater</v>
      </c>
      <c r="V3301" t="str">
        <f t="shared" si="259"/>
        <v>plays</v>
      </c>
    </row>
    <row r="3302" spans="1:22" ht="45" x14ac:dyDescent="0.25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v>42123.743773148148</v>
      </c>
      <c r="K3302">
        <v>1428515462</v>
      </c>
      <c r="L3302">
        <f t="shared" si="256"/>
        <v>2015</v>
      </c>
      <c r="M3302" t="str">
        <f t="shared" si="257"/>
        <v>Apr</v>
      </c>
      <c r="N3302" s="13">
        <v>42102.743773148148</v>
      </c>
      <c r="O3302" t="b">
        <v>0</v>
      </c>
      <c r="P3302">
        <v>88</v>
      </c>
      <c r="Q3302" t="b">
        <v>1</v>
      </c>
      <c r="R3302" t="s">
        <v>8271</v>
      </c>
      <c r="S3302" s="4">
        <f t="shared" si="255"/>
        <v>136.16666666666666</v>
      </c>
      <c r="U3302" t="str">
        <f t="shared" si="258"/>
        <v>theater</v>
      </c>
      <c r="V3302" t="str">
        <f t="shared" si="259"/>
        <v>plays</v>
      </c>
    </row>
    <row r="3303" spans="1:22" ht="60" x14ac:dyDescent="0.25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v>42583.290972222225</v>
      </c>
      <c r="K3303">
        <v>1466185176</v>
      </c>
      <c r="L3303">
        <f t="shared" si="256"/>
        <v>2016</v>
      </c>
      <c r="M3303" t="str">
        <f t="shared" si="257"/>
        <v>Jun</v>
      </c>
      <c r="N3303" s="13">
        <v>42538.73583333334</v>
      </c>
      <c r="O3303" t="b">
        <v>0</v>
      </c>
      <c r="P3303">
        <v>70</v>
      </c>
      <c r="Q3303" t="b">
        <v>1</v>
      </c>
      <c r="R3303" t="s">
        <v>8271</v>
      </c>
      <c r="S3303" s="4">
        <f t="shared" si="255"/>
        <v>133.46666666666667</v>
      </c>
      <c r="U3303" t="str">
        <f t="shared" si="258"/>
        <v>theater</v>
      </c>
      <c r="V3303" t="str">
        <f t="shared" si="259"/>
        <v>plays</v>
      </c>
    </row>
    <row r="3304" spans="1:22" x14ac:dyDescent="0.25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v>42711.35157407407</v>
      </c>
      <c r="K3304">
        <v>1478507176</v>
      </c>
      <c r="L3304">
        <f t="shared" si="256"/>
        <v>2016</v>
      </c>
      <c r="M3304" t="str">
        <f t="shared" si="257"/>
        <v>Nov</v>
      </c>
      <c r="N3304" s="13">
        <v>42681.35157407407</v>
      </c>
      <c r="O3304" t="b">
        <v>0</v>
      </c>
      <c r="P3304">
        <v>50</v>
      </c>
      <c r="Q3304" t="b">
        <v>1</v>
      </c>
      <c r="R3304" t="s">
        <v>8271</v>
      </c>
      <c r="S3304" s="4">
        <f t="shared" si="255"/>
        <v>103.39285714285714</v>
      </c>
      <c r="U3304" t="str">
        <f t="shared" si="258"/>
        <v>theater</v>
      </c>
      <c r="V3304" t="str">
        <f t="shared" si="259"/>
        <v>plays</v>
      </c>
    </row>
    <row r="3305" spans="1:22" ht="60" x14ac:dyDescent="0.25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v>42091.609768518523</v>
      </c>
      <c r="K3305">
        <v>1424533084</v>
      </c>
      <c r="L3305">
        <f t="shared" si="256"/>
        <v>2015</v>
      </c>
      <c r="M3305" t="str">
        <f t="shared" si="257"/>
        <v>Feb</v>
      </c>
      <c r="N3305" s="13">
        <v>42056.65143518518</v>
      </c>
      <c r="O3305" t="b">
        <v>0</v>
      </c>
      <c r="P3305">
        <v>35</v>
      </c>
      <c r="Q3305" t="b">
        <v>1</v>
      </c>
      <c r="R3305" t="s">
        <v>8271</v>
      </c>
      <c r="S3305" s="4">
        <f t="shared" si="255"/>
        <v>115.88888888888889</v>
      </c>
      <c r="U3305" t="str">
        <f t="shared" si="258"/>
        <v>theater</v>
      </c>
      <c r="V3305" t="str">
        <f t="shared" si="259"/>
        <v>plays</v>
      </c>
    </row>
    <row r="3306" spans="1:22" ht="45" x14ac:dyDescent="0.25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v>42726.624444444446</v>
      </c>
      <c r="K3306">
        <v>1479826752</v>
      </c>
      <c r="L3306">
        <f t="shared" si="256"/>
        <v>2016</v>
      </c>
      <c r="M3306" t="str">
        <f t="shared" si="257"/>
        <v>Nov</v>
      </c>
      <c r="N3306" s="13">
        <v>42696.624444444446</v>
      </c>
      <c r="O3306" t="b">
        <v>0</v>
      </c>
      <c r="P3306">
        <v>175</v>
      </c>
      <c r="Q3306" t="b">
        <v>1</v>
      </c>
      <c r="R3306" t="s">
        <v>8271</v>
      </c>
      <c r="S3306" s="4">
        <f t="shared" si="255"/>
        <v>104.51666666666667</v>
      </c>
      <c r="U3306" t="str">
        <f t="shared" si="258"/>
        <v>theater</v>
      </c>
      <c r="V3306" t="str">
        <f t="shared" si="259"/>
        <v>plays</v>
      </c>
    </row>
    <row r="3307" spans="1:22" ht="60" x14ac:dyDescent="0.25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v>42216.855879629627</v>
      </c>
      <c r="K3307">
        <v>1435782748</v>
      </c>
      <c r="L3307">
        <f t="shared" si="256"/>
        <v>2015</v>
      </c>
      <c r="M3307" t="str">
        <f t="shared" si="257"/>
        <v>Jul</v>
      </c>
      <c r="N3307" s="13">
        <v>42186.855879629627</v>
      </c>
      <c r="O3307" t="b">
        <v>0</v>
      </c>
      <c r="P3307">
        <v>20</v>
      </c>
      <c r="Q3307" t="b">
        <v>1</v>
      </c>
      <c r="R3307" t="s">
        <v>8271</v>
      </c>
      <c r="S3307" s="4">
        <f t="shared" si="255"/>
        <v>102.02500000000001</v>
      </c>
      <c r="U3307" t="str">
        <f t="shared" si="258"/>
        <v>theater</v>
      </c>
      <c r="V3307" t="str">
        <f t="shared" si="259"/>
        <v>plays</v>
      </c>
    </row>
    <row r="3308" spans="1:22" ht="60" x14ac:dyDescent="0.25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v>42531.125</v>
      </c>
      <c r="K3308">
        <v>1462252542</v>
      </c>
      <c r="L3308">
        <f t="shared" si="256"/>
        <v>2016</v>
      </c>
      <c r="M3308" t="str">
        <f t="shared" si="257"/>
        <v>May</v>
      </c>
      <c r="N3308" s="13">
        <v>42493.219236111108</v>
      </c>
      <c r="O3308" t="b">
        <v>0</v>
      </c>
      <c r="P3308">
        <v>54</v>
      </c>
      <c r="Q3308" t="b">
        <v>1</v>
      </c>
      <c r="R3308" t="s">
        <v>8271</v>
      </c>
      <c r="S3308" s="4">
        <f t="shared" si="255"/>
        <v>175.33333333333334</v>
      </c>
      <c r="U3308" t="str">
        <f t="shared" si="258"/>
        <v>theater</v>
      </c>
      <c r="V3308" t="str">
        <f t="shared" si="259"/>
        <v>plays</v>
      </c>
    </row>
    <row r="3309" spans="1:22" ht="60" x14ac:dyDescent="0.25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v>42505.057164351849</v>
      </c>
      <c r="K3309">
        <v>1460683339</v>
      </c>
      <c r="L3309">
        <f t="shared" si="256"/>
        <v>2016</v>
      </c>
      <c r="M3309" t="str">
        <f t="shared" si="257"/>
        <v>Apr</v>
      </c>
      <c r="N3309" s="13">
        <v>42475.057164351849</v>
      </c>
      <c r="O3309" t="b">
        <v>0</v>
      </c>
      <c r="P3309">
        <v>20</v>
      </c>
      <c r="Q3309" t="b">
        <v>1</v>
      </c>
      <c r="R3309" t="s">
        <v>8271</v>
      </c>
      <c r="S3309" s="4">
        <f t="shared" si="255"/>
        <v>106.68</v>
      </c>
      <c r="U3309" t="str">
        <f t="shared" si="258"/>
        <v>theater</v>
      </c>
      <c r="V3309" t="str">
        <f t="shared" si="259"/>
        <v>plays</v>
      </c>
    </row>
    <row r="3310" spans="1:22" ht="45" x14ac:dyDescent="0.25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v>42473.876909722225</v>
      </c>
      <c r="K3310">
        <v>1458766965</v>
      </c>
      <c r="L3310">
        <f t="shared" si="256"/>
        <v>2016</v>
      </c>
      <c r="M3310" t="str">
        <f t="shared" si="257"/>
        <v>Mar</v>
      </c>
      <c r="N3310" s="13">
        <v>42452.876909722225</v>
      </c>
      <c r="O3310" t="b">
        <v>0</v>
      </c>
      <c r="P3310">
        <v>57</v>
      </c>
      <c r="Q3310" t="b">
        <v>1</v>
      </c>
      <c r="R3310" t="s">
        <v>8271</v>
      </c>
      <c r="S3310" s="4">
        <f t="shared" si="255"/>
        <v>122.28571428571429</v>
      </c>
      <c r="U3310" t="str">
        <f t="shared" si="258"/>
        <v>theater</v>
      </c>
      <c r="V3310" t="str">
        <f t="shared" si="259"/>
        <v>plays</v>
      </c>
    </row>
    <row r="3311" spans="1:22" ht="30" x14ac:dyDescent="0.25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v>42659.650208333333</v>
      </c>
      <c r="K3311">
        <v>1473953778</v>
      </c>
      <c r="L3311">
        <f t="shared" si="256"/>
        <v>2016</v>
      </c>
      <c r="M3311" t="str">
        <f t="shared" si="257"/>
        <v>Sep</v>
      </c>
      <c r="N3311" s="13">
        <v>42628.650208333333</v>
      </c>
      <c r="O3311" t="b">
        <v>0</v>
      </c>
      <c r="P3311">
        <v>31</v>
      </c>
      <c r="Q3311" t="b">
        <v>1</v>
      </c>
      <c r="R3311" t="s">
        <v>8271</v>
      </c>
      <c r="S3311" s="4">
        <f t="shared" si="255"/>
        <v>159.42857142857142</v>
      </c>
      <c r="U3311" t="str">
        <f t="shared" si="258"/>
        <v>theater</v>
      </c>
      <c r="V3311" t="str">
        <f t="shared" si="259"/>
        <v>plays</v>
      </c>
    </row>
    <row r="3312" spans="1:22" ht="45" x14ac:dyDescent="0.25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v>42283.928530092591</v>
      </c>
      <c r="K3312">
        <v>1441577825</v>
      </c>
      <c r="L3312">
        <f t="shared" si="256"/>
        <v>2015</v>
      </c>
      <c r="M3312" t="str">
        <f t="shared" si="257"/>
        <v>Sep</v>
      </c>
      <c r="N3312" s="13">
        <v>42253.928530092591</v>
      </c>
      <c r="O3312" t="b">
        <v>0</v>
      </c>
      <c r="P3312">
        <v>31</v>
      </c>
      <c r="Q3312" t="b">
        <v>1</v>
      </c>
      <c r="R3312" t="s">
        <v>8271</v>
      </c>
      <c r="S3312" s="4">
        <f t="shared" si="255"/>
        <v>100.07692307692308</v>
      </c>
      <c r="U3312" t="str">
        <f t="shared" si="258"/>
        <v>theater</v>
      </c>
      <c r="V3312" t="str">
        <f t="shared" si="259"/>
        <v>plays</v>
      </c>
    </row>
    <row r="3313" spans="1:22" ht="45" x14ac:dyDescent="0.25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v>42294.29178240741</v>
      </c>
      <c r="K3313">
        <v>1442473210</v>
      </c>
      <c r="L3313">
        <f t="shared" si="256"/>
        <v>2015</v>
      </c>
      <c r="M3313" t="str">
        <f t="shared" si="257"/>
        <v>Sep</v>
      </c>
      <c r="N3313" s="13">
        <v>42264.29178240741</v>
      </c>
      <c r="O3313" t="b">
        <v>0</v>
      </c>
      <c r="P3313">
        <v>45</v>
      </c>
      <c r="Q3313" t="b">
        <v>1</v>
      </c>
      <c r="R3313" t="s">
        <v>8271</v>
      </c>
      <c r="S3313" s="4">
        <f t="shared" si="255"/>
        <v>109.84</v>
      </c>
      <c r="U3313" t="str">
        <f t="shared" si="258"/>
        <v>theater</v>
      </c>
      <c r="V3313" t="str">
        <f t="shared" si="259"/>
        <v>plays</v>
      </c>
    </row>
    <row r="3314" spans="1:22" ht="60" x14ac:dyDescent="0.25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v>42685.916666666672</v>
      </c>
      <c r="K3314">
        <v>1477077946</v>
      </c>
      <c r="L3314">
        <f t="shared" si="256"/>
        <v>2016</v>
      </c>
      <c r="M3314" t="str">
        <f t="shared" si="257"/>
        <v>Oct</v>
      </c>
      <c r="N3314" s="13">
        <v>42664.809560185182</v>
      </c>
      <c r="O3314" t="b">
        <v>0</v>
      </c>
      <c r="P3314">
        <v>41</v>
      </c>
      <c r="Q3314" t="b">
        <v>1</v>
      </c>
      <c r="R3314" t="s">
        <v>8271</v>
      </c>
      <c r="S3314" s="4">
        <f t="shared" si="255"/>
        <v>100.04</v>
      </c>
      <c r="U3314" t="str">
        <f t="shared" si="258"/>
        <v>theater</v>
      </c>
      <c r="V3314" t="str">
        <f t="shared" si="259"/>
        <v>plays</v>
      </c>
    </row>
    <row r="3315" spans="1:22" ht="45" x14ac:dyDescent="0.25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v>42396.041666666672</v>
      </c>
      <c r="K3315">
        <v>1452664317</v>
      </c>
      <c r="L3315">
        <f t="shared" si="256"/>
        <v>2016</v>
      </c>
      <c r="M3315" t="str">
        <f t="shared" si="257"/>
        <v>Jan</v>
      </c>
      <c r="N3315" s="13">
        <v>42382.244409722218</v>
      </c>
      <c r="O3315" t="b">
        <v>0</v>
      </c>
      <c r="P3315">
        <v>29</v>
      </c>
      <c r="Q3315" t="b">
        <v>1</v>
      </c>
      <c r="R3315" t="s">
        <v>8271</v>
      </c>
      <c r="S3315" s="4">
        <f t="shared" si="255"/>
        <v>116.05</v>
      </c>
      <c r="U3315" t="str">
        <f t="shared" si="258"/>
        <v>theater</v>
      </c>
      <c r="V3315" t="str">
        <f t="shared" si="259"/>
        <v>plays</v>
      </c>
    </row>
    <row r="3316" spans="1:22" ht="60" x14ac:dyDescent="0.25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v>42132.836805555555</v>
      </c>
      <c r="K3316">
        <v>1428733511</v>
      </c>
      <c r="L3316">
        <f t="shared" si="256"/>
        <v>2015</v>
      </c>
      <c r="M3316" t="str">
        <f t="shared" si="257"/>
        <v>Apr</v>
      </c>
      <c r="N3316" s="13">
        <v>42105.267488425925</v>
      </c>
      <c r="O3316" t="b">
        <v>0</v>
      </c>
      <c r="P3316">
        <v>58</v>
      </c>
      <c r="Q3316" t="b">
        <v>1</v>
      </c>
      <c r="R3316" t="s">
        <v>8271</v>
      </c>
      <c r="S3316" s="4">
        <f t="shared" si="255"/>
        <v>210.75</v>
      </c>
      <c r="U3316" t="str">
        <f t="shared" si="258"/>
        <v>theater</v>
      </c>
      <c r="V3316" t="str">
        <f t="shared" si="259"/>
        <v>plays</v>
      </c>
    </row>
    <row r="3317" spans="1:22" ht="45" x14ac:dyDescent="0.25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v>42496.303715277783</v>
      </c>
      <c r="K3317">
        <v>1459927041</v>
      </c>
      <c r="L3317">
        <f t="shared" si="256"/>
        <v>2016</v>
      </c>
      <c r="M3317" t="str">
        <f t="shared" si="257"/>
        <v>Apr</v>
      </c>
      <c r="N3317" s="13">
        <v>42466.303715277783</v>
      </c>
      <c r="O3317" t="b">
        <v>0</v>
      </c>
      <c r="P3317">
        <v>89</v>
      </c>
      <c r="Q3317" t="b">
        <v>1</v>
      </c>
      <c r="R3317" t="s">
        <v>8271</v>
      </c>
      <c r="S3317" s="4">
        <f t="shared" si="255"/>
        <v>110</v>
      </c>
      <c r="U3317" t="str">
        <f t="shared" si="258"/>
        <v>theater</v>
      </c>
      <c r="V3317" t="str">
        <f t="shared" si="259"/>
        <v>plays</v>
      </c>
    </row>
    <row r="3318" spans="1:22" ht="75" x14ac:dyDescent="0.25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v>41859.57916666667</v>
      </c>
      <c r="K3318">
        <v>1404680075</v>
      </c>
      <c r="L3318">
        <f t="shared" si="256"/>
        <v>2014</v>
      </c>
      <c r="M3318" t="str">
        <f t="shared" si="257"/>
        <v>Jul</v>
      </c>
      <c r="N3318" s="13">
        <v>41826.871238425927</v>
      </c>
      <c r="O3318" t="b">
        <v>0</v>
      </c>
      <c r="P3318">
        <v>125</v>
      </c>
      <c r="Q3318" t="b">
        <v>1</v>
      </c>
      <c r="R3318" t="s">
        <v>8271</v>
      </c>
      <c r="S3318" s="4">
        <f t="shared" si="255"/>
        <v>100.08673425918037</v>
      </c>
      <c r="U3318" t="str">
        <f t="shared" si="258"/>
        <v>theater</v>
      </c>
      <c r="V3318" t="str">
        <f t="shared" si="259"/>
        <v>plays</v>
      </c>
    </row>
    <row r="3319" spans="1:22" ht="45" x14ac:dyDescent="0.25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v>42529.039629629624</v>
      </c>
      <c r="K3319">
        <v>1462755424</v>
      </c>
      <c r="L3319">
        <f t="shared" si="256"/>
        <v>2016</v>
      </c>
      <c r="M3319" t="str">
        <f t="shared" si="257"/>
        <v>May</v>
      </c>
      <c r="N3319" s="13">
        <v>42499.039629629624</v>
      </c>
      <c r="O3319" t="b">
        <v>0</v>
      </c>
      <c r="P3319">
        <v>18</v>
      </c>
      <c r="Q3319" t="b">
        <v>1</v>
      </c>
      <c r="R3319" t="s">
        <v>8271</v>
      </c>
      <c r="S3319" s="4">
        <f t="shared" si="255"/>
        <v>106.19047619047619</v>
      </c>
      <c r="U3319" t="str">
        <f t="shared" si="258"/>
        <v>theater</v>
      </c>
      <c r="V3319" t="str">
        <f t="shared" si="259"/>
        <v>plays</v>
      </c>
    </row>
    <row r="3320" spans="1:22" ht="30" x14ac:dyDescent="0.25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v>42471.104166666672</v>
      </c>
      <c r="K3320">
        <v>1456902893</v>
      </c>
      <c r="L3320">
        <f t="shared" si="256"/>
        <v>2016</v>
      </c>
      <c r="M3320" t="str">
        <f t="shared" si="257"/>
        <v>Mar</v>
      </c>
      <c r="N3320" s="13">
        <v>42431.302002314813</v>
      </c>
      <c r="O3320" t="b">
        <v>0</v>
      </c>
      <c r="P3320">
        <v>32</v>
      </c>
      <c r="Q3320" t="b">
        <v>1</v>
      </c>
      <c r="R3320" t="s">
        <v>8271</v>
      </c>
      <c r="S3320" s="4">
        <f t="shared" si="255"/>
        <v>125.6</v>
      </c>
      <c r="U3320" t="str">
        <f t="shared" si="258"/>
        <v>theater</v>
      </c>
      <c r="V3320" t="str">
        <f t="shared" si="259"/>
        <v>plays</v>
      </c>
    </row>
    <row r="3321" spans="1:22" ht="60" x14ac:dyDescent="0.25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v>42035.585486111115</v>
      </c>
      <c r="K3321">
        <v>1418824986</v>
      </c>
      <c r="L3321">
        <f t="shared" si="256"/>
        <v>2014</v>
      </c>
      <c r="M3321" t="str">
        <f t="shared" si="257"/>
        <v>Dec</v>
      </c>
      <c r="N3321" s="13">
        <v>41990.585486111115</v>
      </c>
      <c r="O3321" t="b">
        <v>0</v>
      </c>
      <c r="P3321">
        <v>16</v>
      </c>
      <c r="Q3321" t="b">
        <v>1</v>
      </c>
      <c r="R3321" t="s">
        <v>8271</v>
      </c>
      <c r="S3321" s="4">
        <f t="shared" si="255"/>
        <v>108</v>
      </c>
      <c r="U3321" t="str">
        <f t="shared" si="258"/>
        <v>theater</v>
      </c>
      <c r="V3321" t="str">
        <f t="shared" si="259"/>
        <v>plays</v>
      </c>
    </row>
    <row r="3322" spans="1:22" ht="45" x14ac:dyDescent="0.25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v>42543.045798611114</v>
      </c>
      <c r="K3322">
        <v>1463965557</v>
      </c>
      <c r="L3322">
        <f t="shared" si="256"/>
        <v>2016</v>
      </c>
      <c r="M3322" t="str">
        <f t="shared" si="257"/>
        <v>May</v>
      </c>
      <c r="N3322" s="13">
        <v>42513.045798611114</v>
      </c>
      <c r="O3322" t="b">
        <v>0</v>
      </c>
      <c r="P3322">
        <v>38</v>
      </c>
      <c r="Q3322" t="b">
        <v>1</v>
      </c>
      <c r="R3322" t="s">
        <v>8271</v>
      </c>
      <c r="S3322" s="4">
        <f t="shared" si="255"/>
        <v>101</v>
      </c>
      <c r="U3322" t="str">
        <f t="shared" si="258"/>
        <v>theater</v>
      </c>
      <c r="V3322" t="str">
        <f t="shared" si="259"/>
        <v>plays</v>
      </c>
    </row>
    <row r="3323" spans="1:22" ht="60" x14ac:dyDescent="0.25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v>41928.165972222225</v>
      </c>
      <c r="K3323">
        <v>1412216665</v>
      </c>
      <c r="L3323">
        <f t="shared" si="256"/>
        <v>2014</v>
      </c>
      <c r="M3323" t="str">
        <f t="shared" si="257"/>
        <v>Oct</v>
      </c>
      <c r="N3323" s="13">
        <v>41914.100289351853</v>
      </c>
      <c r="O3323" t="b">
        <v>0</v>
      </c>
      <c r="P3323">
        <v>15</v>
      </c>
      <c r="Q3323" t="b">
        <v>1</v>
      </c>
      <c r="R3323" t="s">
        <v>8271</v>
      </c>
      <c r="S3323" s="4">
        <f t="shared" si="255"/>
        <v>107.4</v>
      </c>
      <c r="U3323" t="str">
        <f t="shared" si="258"/>
        <v>theater</v>
      </c>
      <c r="V3323" t="str">
        <f t="shared" si="259"/>
        <v>plays</v>
      </c>
    </row>
    <row r="3324" spans="1:22" ht="60" x14ac:dyDescent="0.25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v>42543.163194444445</v>
      </c>
      <c r="K3324">
        <v>1464653696</v>
      </c>
      <c r="L3324">
        <f t="shared" si="256"/>
        <v>2016</v>
      </c>
      <c r="M3324" t="str">
        <f t="shared" si="257"/>
        <v>May</v>
      </c>
      <c r="N3324" s="13">
        <v>42521.010370370372</v>
      </c>
      <c r="O3324" t="b">
        <v>0</v>
      </c>
      <c r="P3324">
        <v>23</v>
      </c>
      <c r="Q3324" t="b">
        <v>1</v>
      </c>
      <c r="R3324" t="s">
        <v>8271</v>
      </c>
      <c r="S3324" s="4">
        <f t="shared" si="255"/>
        <v>101.51515151515152</v>
      </c>
      <c r="U3324" t="str">
        <f t="shared" si="258"/>
        <v>theater</v>
      </c>
      <c r="V3324" t="str">
        <f t="shared" si="259"/>
        <v>plays</v>
      </c>
    </row>
    <row r="3325" spans="1:22" ht="60" x14ac:dyDescent="0.25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v>42638.36583333333</v>
      </c>
      <c r="K3325">
        <v>1472201208</v>
      </c>
      <c r="L3325">
        <f t="shared" si="256"/>
        <v>2016</v>
      </c>
      <c r="M3325" t="str">
        <f t="shared" si="257"/>
        <v>Aug</v>
      </c>
      <c r="N3325" s="13">
        <v>42608.36583333333</v>
      </c>
      <c r="O3325" t="b">
        <v>0</v>
      </c>
      <c r="P3325">
        <v>49</v>
      </c>
      <c r="Q3325" t="b">
        <v>1</v>
      </c>
      <c r="R3325" t="s">
        <v>8271</v>
      </c>
      <c r="S3325" s="4">
        <f t="shared" si="255"/>
        <v>125.9</v>
      </c>
      <c r="U3325" t="str">
        <f t="shared" si="258"/>
        <v>theater</v>
      </c>
      <c r="V3325" t="str">
        <f t="shared" si="259"/>
        <v>plays</v>
      </c>
    </row>
    <row r="3326" spans="1:22" ht="45" x14ac:dyDescent="0.25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v>42526.58321759259</v>
      </c>
      <c r="K3326">
        <v>1463925590</v>
      </c>
      <c r="L3326">
        <f t="shared" si="256"/>
        <v>2016</v>
      </c>
      <c r="M3326" t="str">
        <f t="shared" si="257"/>
        <v>May</v>
      </c>
      <c r="N3326" s="13">
        <v>42512.58321759259</v>
      </c>
      <c r="O3326" t="b">
        <v>0</v>
      </c>
      <c r="P3326">
        <v>10</v>
      </c>
      <c r="Q3326" t="b">
        <v>1</v>
      </c>
      <c r="R3326" t="s">
        <v>8271</v>
      </c>
      <c r="S3326" s="4">
        <f t="shared" si="255"/>
        <v>101.66666666666667</v>
      </c>
      <c r="U3326" t="str">
        <f t="shared" si="258"/>
        <v>theater</v>
      </c>
      <c r="V3326" t="str">
        <f t="shared" si="259"/>
        <v>plays</v>
      </c>
    </row>
    <row r="3327" spans="1:22" ht="60" x14ac:dyDescent="0.25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v>42099.743946759263</v>
      </c>
      <c r="K3327">
        <v>1425235877</v>
      </c>
      <c r="L3327">
        <f t="shared" si="256"/>
        <v>2015</v>
      </c>
      <c r="M3327" t="str">
        <f t="shared" si="257"/>
        <v>Mar</v>
      </c>
      <c r="N3327" s="13">
        <v>42064.785613425927</v>
      </c>
      <c r="O3327" t="b">
        <v>0</v>
      </c>
      <c r="P3327">
        <v>15</v>
      </c>
      <c r="Q3327" t="b">
        <v>1</v>
      </c>
      <c r="R3327" t="s">
        <v>8271</v>
      </c>
      <c r="S3327" s="4">
        <f t="shared" si="255"/>
        <v>112.5</v>
      </c>
      <c r="U3327" t="str">
        <f t="shared" si="258"/>
        <v>theater</v>
      </c>
      <c r="V3327" t="str">
        <f t="shared" si="259"/>
        <v>plays</v>
      </c>
    </row>
    <row r="3328" spans="1:22" ht="60" x14ac:dyDescent="0.25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v>42071.67251157407</v>
      </c>
      <c r="K3328">
        <v>1423242505</v>
      </c>
      <c r="L3328">
        <f t="shared" si="256"/>
        <v>2015</v>
      </c>
      <c r="M3328" t="str">
        <f t="shared" si="257"/>
        <v>Feb</v>
      </c>
      <c r="N3328" s="13">
        <v>42041.714178240742</v>
      </c>
      <c r="O3328" t="b">
        <v>0</v>
      </c>
      <c r="P3328">
        <v>57</v>
      </c>
      <c r="Q3328" t="b">
        <v>1</v>
      </c>
      <c r="R3328" t="s">
        <v>8271</v>
      </c>
      <c r="S3328" s="4">
        <f t="shared" si="255"/>
        <v>101.375</v>
      </c>
      <c r="U3328" t="str">
        <f t="shared" si="258"/>
        <v>theater</v>
      </c>
      <c r="V3328" t="str">
        <f t="shared" si="259"/>
        <v>plays</v>
      </c>
    </row>
    <row r="3329" spans="1:22" ht="60" x14ac:dyDescent="0.25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v>42498.374606481477</v>
      </c>
      <c r="K3329">
        <v>1460105966</v>
      </c>
      <c r="L3329">
        <f t="shared" si="256"/>
        <v>2016</v>
      </c>
      <c r="M3329" t="str">
        <f t="shared" si="257"/>
        <v>Apr</v>
      </c>
      <c r="N3329" s="13">
        <v>42468.374606481477</v>
      </c>
      <c r="O3329" t="b">
        <v>0</v>
      </c>
      <c r="P3329">
        <v>33</v>
      </c>
      <c r="Q3329" t="b">
        <v>1</v>
      </c>
      <c r="R3329" t="s">
        <v>8271</v>
      </c>
      <c r="S3329" s="4">
        <f t="shared" si="255"/>
        <v>101.25</v>
      </c>
      <c r="U3329" t="str">
        <f t="shared" si="258"/>
        <v>theater</v>
      </c>
      <c r="V3329" t="str">
        <f t="shared" si="259"/>
        <v>plays</v>
      </c>
    </row>
    <row r="3330" spans="1:22" ht="45" x14ac:dyDescent="0.25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v>41825.041666666664</v>
      </c>
      <c r="K3330">
        <v>1404308883</v>
      </c>
      <c r="L3330">
        <f t="shared" si="256"/>
        <v>2014</v>
      </c>
      <c r="M3330" t="str">
        <f t="shared" si="257"/>
        <v>Jul</v>
      </c>
      <c r="N3330" s="13">
        <v>41822.57503472222</v>
      </c>
      <c r="O3330" t="b">
        <v>0</v>
      </c>
      <c r="P3330">
        <v>9</v>
      </c>
      <c r="Q3330" t="b">
        <v>1</v>
      </c>
      <c r="R3330" t="s">
        <v>8271</v>
      </c>
      <c r="S3330" s="4">
        <f t="shared" ref="S3330:S3393" si="260">E3330*100/D3330</f>
        <v>146.38888888888889</v>
      </c>
      <c r="U3330" t="str">
        <f t="shared" si="258"/>
        <v>theater</v>
      </c>
      <c r="V3330" t="str">
        <f t="shared" si="259"/>
        <v>plays</v>
      </c>
    </row>
    <row r="3331" spans="1:22" ht="45" x14ac:dyDescent="0.25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v>41847.958333333336</v>
      </c>
      <c r="K3331">
        <v>1405583108</v>
      </c>
      <c r="L3331">
        <f t="shared" ref="L3331:L3394" si="261">YEAR(N3331)</f>
        <v>2014</v>
      </c>
      <c r="M3331" t="str">
        <f t="shared" ref="M3331:M3394" si="262">TEXT(N3331, "MMM")</f>
        <v>Jul</v>
      </c>
      <c r="N3331" s="13">
        <v>41837.323009259257</v>
      </c>
      <c r="O3331" t="b">
        <v>0</v>
      </c>
      <c r="P3331">
        <v>26</v>
      </c>
      <c r="Q3331" t="b">
        <v>1</v>
      </c>
      <c r="R3331" t="s">
        <v>8271</v>
      </c>
      <c r="S3331" s="4">
        <f t="shared" si="260"/>
        <v>116.8</v>
      </c>
      <c r="U3331" t="str">
        <f t="shared" ref="U3331:U3394" si="263">LEFT(R3331, SEARCH("/",R3331,1)-1)</f>
        <v>theater</v>
      </c>
      <c r="V3331" t="str">
        <f t="shared" ref="V3331:V3394" si="264">RIGHT(R3331,LEN(R3331)-SEARCH("/",R3331,SEARCH("/",R3331,1)))</f>
        <v>plays</v>
      </c>
    </row>
    <row r="3332" spans="1:22" ht="45" x14ac:dyDescent="0.25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v>42095.845694444448</v>
      </c>
      <c r="K3332">
        <v>1425331068</v>
      </c>
      <c r="L3332">
        <f t="shared" si="261"/>
        <v>2015</v>
      </c>
      <c r="M3332" t="str">
        <f t="shared" si="262"/>
        <v>Mar</v>
      </c>
      <c r="N3332" s="13">
        <v>42065.887361111112</v>
      </c>
      <c r="O3332" t="b">
        <v>0</v>
      </c>
      <c r="P3332">
        <v>69</v>
      </c>
      <c r="Q3332" t="b">
        <v>1</v>
      </c>
      <c r="R3332" t="s">
        <v>8271</v>
      </c>
      <c r="S3332" s="4">
        <f t="shared" si="260"/>
        <v>106.26666666666667</v>
      </c>
      <c r="U3332" t="str">
        <f t="shared" si="263"/>
        <v>theater</v>
      </c>
      <c r="V3332" t="str">
        <f t="shared" si="264"/>
        <v>plays</v>
      </c>
    </row>
    <row r="3333" spans="1:22" ht="60" x14ac:dyDescent="0.25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v>42283.697754629626</v>
      </c>
      <c r="K3333">
        <v>1441125886</v>
      </c>
      <c r="L3333">
        <f t="shared" si="261"/>
        <v>2015</v>
      </c>
      <c r="M3333" t="str">
        <f t="shared" si="262"/>
        <v>Sep</v>
      </c>
      <c r="N3333" s="13">
        <v>42248.697754629626</v>
      </c>
      <c r="O3333" t="b">
        <v>0</v>
      </c>
      <c r="P3333">
        <v>65</v>
      </c>
      <c r="Q3333" t="b">
        <v>1</v>
      </c>
      <c r="R3333" t="s">
        <v>8271</v>
      </c>
      <c r="S3333" s="4">
        <f t="shared" si="260"/>
        <v>104.52</v>
      </c>
      <c r="U3333" t="str">
        <f t="shared" si="263"/>
        <v>theater</v>
      </c>
      <c r="V3333" t="str">
        <f t="shared" si="264"/>
        <v>plays</v>
      </c>
    </row>
    <row r="3334" spans="1:22" ht="45" x14ac:dyDescent="0.25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v>41839.860300925924</v>
      </c>
      <c r="K3334">
        <v>1403210330</v>
      </c>
      <c r="L3334">
        <f t="shared" si="261"/>
        <v>2014</v>
      </c>
      <c r="M3334" t="str">
        <f t="shared" si="262"/>
        <v>Jun</v>
      </c>
      <c r="N3334" s="13">
        <v>41809.860300925924</v>
      </c>
      <c r="O3334" t="b">
        <v>0</v>
      </c>
      <c r="P3334">
        <v>83</v>
      </c>
      <c r="Q3334" t="b">
        <v>1</v>
      </c>
      <c r="R3334" t="s">
        <v>8271</v>
      </c>
      <c r="S3334" s="4">
        <f t="shared" si="260"/>
        <v>100</v>
      </c>
      <c r="U3334" t="str">
        <f t="shared" si="263"/>
        <v>theater</v>
      </c>
      <c r="V3334" t="str">
        <f t="shared" si="264"/>
        <v>plays</v>
      </c>
    </row>
    <row r="3335" spans="1:22" ht="60" x14ac:dyDescent="0.25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v>42170.676851851851</v>
      </c>
      <c r="K3335">
        <v>1432484080</v>
      </c>
      <c r="L3335">
        <f t="shared" si="261"/>
        <v>2015</v>
      </c>
      <c r="M3335" t="str">
        <f t="shared" si="262"/>
        <v>May</v>
      </c>
      <c r="N3335" s="13">
        <v>42148.676851851851</v>
      </c>
      <c r="O3335" t="b">
        <v>0</v>
      </c>
      <c r="P3335">
        <v>111</v>
      </c>
      <c r="Q3335" t="b">
        <v>1</v>
      </c>
      <c r="R3335" t="s">
        <v>8271</v>
      </c>
      <c r="S3335" s="4">
        <f t="shared" si="260"/>
        <v>104.57142857142857</v>
      </c>
      <c r="U3335" t="str">
        <f t="shared" si="263"/>
        <v>theater</v>
      </c>
      <c r="V3335" t="str">
        <f t="shared" si="264"/>
        <v>plays</v>
      </c>
    </row>
    <row r="3336" spans="1:22" ht="45" x14ac:dyDescent="0.25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v>42215.521087962959</v>
      </c>
      <c r="K3336">
        <v>1435667422</v>
      </c>
      <c r="L3336">
        <f t="shared" si="261"/>
        <v>2015</v>
      </c>
      <c r="M3336" t="str">
        <f t="shared" si="262"/>
        <v>Jun</v>
      </c>
      <c r="N3336" s="13">
        <v>42185.521087962959</v>
      </c>
      <c r="O3336" t="b">
        <v>0</v>
      </c>
      <c r="P3336">
        <v>46</v>
      </c>
      <c r="Q3336" t="b">
        <v>1</v>
      </c>
      <c r="R3336" t="s">
        <v>8271</v>
      </c>
      <c r="S3336" s="4">
        <f t="shared" si="260"/>
        <v>138.62051149573753</v>
      </c>
      <c r="U3336" t="str">
        <f t="shared" si="263"/>
        <v>theater</v>
      </c>
      <c r="V3336" t="str">
        <f t="shared" si="264"/>
        <v>plays</v>
      </c>
    </row>
    <row r="3337" spans="1:22" ht="60" x14ac:dyDescent="0.25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v>41854.958333333336</v>
      </c>
      <c r="K3337">
        <v>1404749446</v>
      </c>
      <c r="L3337">
        <f t="shared" si="261"/>
        <v>2014</v>
      </c>
      <c r="M3337" t="str">
        <f t="shared" si="262"/>
        <v>Jul</v>
      </c>
      <c r="N3337" s="13">
        <v>41827.674143518518</v>
      </c>
      <c r="O3337" t="b">
        <v>0</v>
      </c>
      <c r="P3337">
        <v>63</v>
      </c>
      <c r="Q3337" t="b">
        <v>1</v>
      </c>
      <c r="R3337" t="s">
        <v>8271</v>
      </c>
      <c r="S3337" s="4">
        <f t="shared" si="260"/>
        <v>100.32</v>
      </c>
      <c r="U3337" t="str">
        <f t="shared" si="263"/>
        <v>theater</v>
      </c>
      <c r="V3337" t="str">
        <f t="shared" si="264"/>
        <v>plays</v>
      </c>
    </row>
    <row r="3338" spans="1:22" ht="45" x14ac:dyDescent="0.25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v>42465.35701388889</v>
      </c>
      <c r="K3338">
        <v>1457429646</v>
      </c>
      <c r="L3338">
        <f t="shared" si="261"/>
        <v>2016</v>
      </c>
      <c r="M3338" t="str">
        <f t="shared" si="262"/>
        <v>Mar</v>
      </c>
      <c r="N3338" s="13">
        <v>42437.398680555561</v>
      </c>
      <c r="O3338" t="b">
        <v>0</v>
      </c>
      <c r="P3338">
        <v>9</v>
      </c>
      <c r="Q3338" t="b">
        <v>1</v>
      </c>
      <c r="R3338" t="s">
        <v>8271</v>
      </c>
      <c r="S3338" s="4">
        <f t="shared" si="260"/>
        <v>100</v>
      </c>
      <c r="U3338" t="str">
        <f t="shared" si="263"/>
        <v>theater</v>
      </c>
      <c r="V3338" t="str">
        <f t="shared" si="264"/>
        <v>plays</v>
      </c>
    </row>
    <row r="3339" spans="1:22" ht="45" x14ac:dyDescent="0.25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v>41922.875</v>
      </c>
      <c r="K3339">
        <v>1411109167</v>
      </c>
      <c r="L3339">
        <f t="shared" si="261"/>
        <v>2014</v>
      </c>
      <c r="M3339" t="str">
        <f t="shared" si="262"/>
        <v>Sep</v>
      </c>
      <c r="N3339" s="13">
        <v>41901.282025462962</v>
      </c>
      <c r="O3339" t="b">
        <v>0</v>
      </c>
      <c r="P3339">
        <v>34</v>
      </c>
      <c r="Q3339" t="b">
        <v>1</v>
      </c>
      <c r="R3339" t="s">
        <v>8271</v>
      </c>
      <c r="S3339" s="4">
        <f t="shared" si="260"/>
        <v>110.2</v>
      </c>
      <c r="U3339" t="str">
        <f t="shared" si="263"/>
        <v>theater</v>
      </c>
      <c r="V3339" t="str">
        <f t="shared" si="264"/>
        <v>plays</v>
      </c>
    </row>
    <row r="3340" spans="1:22" ht="30" x14ac:dyDescent="0.25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v>42790.574999999997</v>
      </c>
      <c r="K3340">
        <v>1486129680</v>
      </c>
      <c r="L3340">
        <f t="shared" si="261"/>
        <v>2017</v>
      </c>
      <c r="M3340" t="str">
        <f t="shared" si="262"/>
        <v>Feb</v>
      </c>
      <c r="N3340" s="13">
        <v>42769.574999999997</v>
      </c>
      <c r="O3340" t="b">
        <v>0</v>
      </c>
      <c r="P3340">
        <v>112</v>
      </c>
      <c r="Q3340" t="b">
        <v>1</v>
      </c>
      <c r="R3340" t="s">
        <v>8271</v>
      </c>
      <c r="S3340" s="4">
        <f t="shared" si="260"/>
        <v>102.18</v>
      </c>
      <c r="U3340" t="str">
        <f t="shared" si="263"/>
        <v>theater</v>
      </c>
      <c r="V3340" t="str">
        <f t="shared" si="264"/>
        <v>plays</v>
      </c>
    </row>
    <row r="3341" spans="1:22" ht="45" x14ac:dyDescent="0.25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v>42579.665717592594</v>
      </c>
      <c r="K3341">
        <v>1467129518</v>
      </c>
      <c r="L3341">
        <f t="shared" si="261"/>
        <v>2016</v>
      </c>
      <c r="M3341" t="str">
        <f t="shared" si="262"/>
        <v>Jun</v>
      </c>
      <c r="N3341" s="13">
        <v>42549.665717592594</v>
      </c>
      <c r="O3341" t="b">
        <v>0</v>
      </c>
      <c r="P3341">
        <v>47</v>
      </c>
      <c r="Q3341" t="b">
        <v>1</v>
      </c>
      <c r="R3341" t="s">
        <v>8271</v>
      </c>
      <c r="S3341" s="4">
        <f t="shared" si="260"/>
        <v>104.35</v>
      </c>
      <c r="U3341" t="str">
        <f t="shared" si="263"/>
        <v>theater</v>
      </c>
      <c r="V3341" t="str">
        <f t="shared" si="264"/>
        <v>plays</v>
      </c>
    </row>
    <row r="3342" spans="1:22" ht="60" x14ac:dyDescent="0.25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v>42710.974004629628</v>
      </c>
      <c r="K3342">
        <v>1478906554</v>
      </c>
      <c r="L3342">
        <f t="shared" si="261"/>
        <v>2016</v>
      </c>
      <c r="M3342" t="str">
        <f t="shared" si="262"/>
        <v>Nov</v>
      </c>
      <c r="N3342" s="13">
        <v>42685.974004629628</v>
      </c>
      <c r="O3342" t="b">
        <v>0</v>
      </c>
      <c r="P3342">
        <v>38</v>
      </c>
      <c r="Q3342" t="b">
        <v>1</v>
      </c>
      <c r="R3342" t="s">
        <v>8271</v>
      </c>
      <c r="S3342" s="4">
        <f t="shared" si="260"/>
        <v>138.16666666666666</v>
      </c>
      <c r="U3342" t="str">
        <f t="shared" si="263"/>
        <v>theater</v>
      </c>
      <c r="V3342" t="str">
        <f t="shared" si="264"/>
        <v>plays</v>
      </c>
    </row>
    <row r="3343" spans="1:22" ht="60" x14ac:dyDescent="0.25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v>42533.708333333328</v>
      </c>
      <c r="K3343">
        <v>1463771421</v>
      </c>
      <c r="L3343">
        <f t="shared" si="261"/>
        <v>2016</v>
      </c>
      <c r="M3343" t="str">
        <f t="shared" si="262"/>
        <v>May</v>
      </c>
      <c r="N3343" s="13">
        <v>42510.798854166671</v>
      </c>
      <c r="O3343" t="b">
        <v>0</v>
      </c>
      <c r="P3343">
        <v>28</v>
      </c>
      <c r="Q3343" t="b">
        <v>1</v>
      </c>
      <c r="R3343" t="s">
        <v>8271</v>
      </c>
      <c r="S3343" s="4">
        <f t="shared" si="260"/>
        <v>100</v>
      </c>
      <c r="U3343" t="str">
        <f t="shared" si="263"/>
        <v>theater</v>
      </c>
      <c r="V3343" t="str">
        <f t="shared" si="264"/>
        <v>plays</v>
      </c>
    </row>
    <row r="3344" spans="1:22" ht="45" x14ac:dyDescent="0.25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v>42095.207638888889</v>
      </c>
      <c r="K3344">
        <v>1425020810</v>
      </c>
      <c r="L3344">
        <f t="shared" si="261"/>
        <v>2015</v>
      </c>
      <c r="M3344" t="str">
        <f t="shared" si="262"/>
        <v>Feb</v>
      </c>
      <c r="N3344" s="13">
        <v>42062.296412037031</v>
      </c>
      <c r="O3344" t="b">
        <v>0</v>
      </c>
      <c r="P3344">
        <v>78</v>
      </c>
      <c r="Q3344" t="b">
        <v>1</v>
      </c>
      <c r="R3344" t="s">
        <v>8271</v>
      </c>
      <c r="S3344" s="4">
        <f t="shared" si="260"/>
        <v>101.66666666666667</v>
      </c>
      <c r="U3344" t="str">
        <f t="shared" si="263"/>
        <v>theater</v>
      </c>
      <c r="V3344" t="str">
        <f t="shared" si="264"/>
        <v>plays</v>
      </c>
    </row>
    <row r="3345" spans="1:22" ht="45" x14ac:dyDescent="0.25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v>42473.554166666669</v>
      </c>
      <c r="K3345">
        <v>1458770384</v>
      </c>
      <c r="L3345">
        <f t="shared" si="261"/>
        <v>2016</v>
      </c>
      <c r="M3345" t="str">
        <f t="shared" si="262"/>
        <v>Mar</v>
      </c>
      <c r="N3345" s="13">
        <v>42452.916481481487</v>
      </c>
      <c r="O3345" t="b">
        <v>0</v>
      </c>
      <c r="P3345">
        <v>23</v>
      </c>
      <c r="Q3345" t="b">
        <v>1</v>
      </c>
      <c r="R3345" t="s">
        <v>8271</v>
      </c>
      <c r="S3345" s="4">
        <f t="shared" si="260"/>
        <v>171.42857142857142</v>
      </c>
      <c r="U3345" t="str">
        <f t="shared" si="263"/>
        <v>theater</v>
      </c>
      <c r="V3345" t="str">
        <f t="shared" si="264"/>
        <v>plays</v>
      </c>
    </row>
    <row r="3346" spans="1:22" ht="60" x14ac:dyDescent="0.25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v>41881.200150462959</v>
      </c>
      <c r="K3346">
        <v>1406782093</v>
      </c>
      <c r="L3346">
        <f t="shared" si="261"/>
        <v>2014</v>
      </c>
      <c r="M3346" t="str">
        <f t="shared" si="262"/>
        <v>Jul</v>
      </c>
      <c r="N3346" s="13">
        <v>41851.200150462959</v>
      </c>
      <c r="O3346" t="b">
        <v>0</v>
      </c>
      <c r="P3346">
        <v>40</v>
      </c>
      <c r="Q3346" t="b">
        <v>1</v>
      </c>
      <c r="R3346" t="s">
        <v>8271</v>
      </c>
      <c r="S3346" s="4">
        <f t="shared" si="260"/>
        <v>101.44444444444444</v>
      </c>
      <c r="U3346" t="str">
        <f t="shared" si="263"/>
        <v>theater</v>
      </c>
      <c r="V3346" t="str">
        <f t="shared" si="264"/>
        <v>plays</v>
      </c>
    </row>
    <row r="3347" spans="1:22" ht="60" x14ac:dyDescent="0.25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v>42112.025694444441</v>
      </c>
      <c r="K3347">
        <v>1424226768</v>
      </c>
      <c r="L3347">
        <f t="shared" si="261"/>
        <v>2015</v>
      </c>
      <c r="M3347" t="str">
        <f t="shared" si="262"/>
        <v>Feb</v>
      </c>
      <c r="N3347" s="13">
        <v>42053.106111111112</v>
      </c>
      <c r="O3347" t="b">
        <v>0</v>
      </c>
      <c r="P3347">
        <v>13</v>
      </c>
      <c r="Q3347" t="b">
        <v>1</v>
      </c>
      <c r="R3347" t="s">
        <v>8271</v>
      </c>
      <c r="S3347" s="4">
        <f t="shared" si="260"/>
        <v>130</v>
      </c>
      <c r="U3347" t="str">
        <f t="shared" si="263"/>
        <v>theater</v>
      </c>
      <c r="V3347" t="str">
        <f t="shared" si="264"/>
        <v>plays</v>
      </c>
    </row>
    <row r="3348" spans="1:22" ht="60" x14ac:dyDescent="0.25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v>42061.024421296301</v>
      </c>
      <c r="K3348">
        <v>1424306110</v>
      </c>
      <c r="L3348">
        <f t="shared" si="261"/>
        <v>2015</v>
      </c>
      <c r="M3348" t="str">
        <f t="shared" si="262"/>
        <v>Feb</v>
      </c>
      <c r="N3348" s="13">
        <v>42054.024421296301</v>
      </c>
      <c r="O3348" t="b">
        <v>0</v>
      </c>
      <c r="P3348">
        <v>18</v>
      </c>
      <c r="Q3348" t="b">
        <v>1</v>
      </c>
      <c r="R3348" t="s">
        <v>8271</v>
      </c>
      <c r="S3348" s="4">
        <f t="shared" si="260"/>
        <v>110</v>
      </c>
      <c r="U3348" t="str">
        <f t="shared" si="263"/>
        <v>theater</v>
      </c>
      <c r="V3348" t="str">
        <f t="shared" si="264"/>
        <v>plays</v>
      </c>
    </row>
    <row r="3349" spans="1:22" ht="60" x14ac:dyDescent="0.25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v>42498.875</v>
      </c>
      <c r="K3349">
        <v>1461503654</v>
      </c>
      <c r="L3349">
        <f t="shared" si="261"/>
        <v>2016</v>
      </c>
      <c r="M3349" t="str">
        <f t="shared" si="262"/>
        <v>Apr</v>
      </c>
      <c r="N3349" s="13">
        <v>42484.551550925928</v>
      </c>
      <c r="O3349" t="b">
        <v>0</v>
      </c>
      <c r="P3349">
        <v>22</v>
      </c>
      <c r="Q3349" t="b">
        <v>1</v>
      </c>
      <c r="R3349" t="s">
        <v>8271</v>
      </c>
      <c r="S3349" s="4">
        <f t="shared" si="260"/>
        <v>119.45</v>
      </c>
      <c r="U3349" t="str">
        <f t="shared" si="263"/>
        <v>theater</v>
      </c>
      <c r="V3349" t="str">
        <f t="shared" si="264"/>
        <v>plays</v>
      </c>
    </row>
    <row r="3350" spans="1:22" ht="60" x14ac:dyDescent="0.25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v>42490.165972222225</v>
      </c>
      <c r="K3350">
        <v>1459949080</v>
      </c>
      <c r="L3350">
        <f t="shared" si="261"/>
        <v>2016</v>
      </c>
      <c r="M3350" t="str">
        <f t="shared" si="262"/>
        <v>Apr</v>
      </c>
      <c r="N3350" s="13">
        <v>42466.558796296296</v>
      </c>
      <c r="O3350" t="b">
        <v>0</v>
      </c>
      <c r="P3350">
        <v>79</v>
      </c>
      <c r="Q3350" t="b">
        <v>1</v>
      </c>
      <c r="R3350" t="s">
        <v>8271</v>
      </c>
      <c r="S3350" s="4">
        <f t="shared" si="260"/>
        <v>100.2909090909091</v>
      </c>
      <c r="U3350" t="str">
        <f t="shared" si="263"/>
        <v>theater</v>
      </c>
      <c r="V3350" t="str">
        <f t="shared" si="264"/>
        <v>plays</v>
      </c>
    </row>
    <row r="3351" spans="1:22" ht="60" x14ac:dyDescent="0.25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v>42534.708333333328</v>
      </c>
      <c r="K3351">
        <v>1463971172</v>
      </c>
      <c r="L3351">
        <f t="shared" si="261"/>
        <v>2016</v>
      </c>
      <c r="M3351" t="str">
        <f t="shared" si="262"/>
        <v>May</v>
      </c>
      <c r="N3351" s="13">
        <v>42513.110787037032</v>
      </c>
      <c r="O3351" t="b">
        <v>0</v>
      </c>
      <c r="P3351">
        <v>14</v>
      </c>
      <c r="Q3351" t="b">
        <v>1</v>
      </c>
      <c r="R3351" t="s">
        <v>8271</v>
      </c>
      <c r="S3351" s="4">
        <f t="shared" si="260"/>
        <v>153.4</v>
      </c>
      <c r="U3351" t="str">
        <f t="shared" si="263"/>
        <v>theater</v>
      </c>
      <c r="V3351" t="str">
        <f t="shared" si="264"/>
        <v>plays</v>
      </c>
    </row>
    <row r="3352" spans="1:22" ht="60" x14ac:dyDescent="0.25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v>42337.958333333328</v>
      </c>
      <c r="K3352">
        <v>1445791811</v>
      </c>
      <c r="L3352">
        <f t="shared" si="261"/>
        <v>2015</v>
      </c>
      <c r="M3352" t="str">
        <f t="shared" si="262"/>
        <v>Oct</v>
      </c>
      <c r="N3352" s="13">
        <v>42302.701516203699</v>
      </c>
      <c r="O3352" t="b">
        <v>0</v>
      </c>
      <c r="P3352">
        <v>51</v>
      </c>
      <c r="Q3352" t="b">
        <v>1</v>
      </c>
      <c r="R3352" t="s">
        <v>8271</v>
      </c>
      <c r="S3352" s="4">
        <f t="shared" si="260"/>
        <v>104.42857142857143</v>
      </c>
      <c r="U3352" t="str">
        <f t="shared" si="263"/>
        <v>theater</v>
      </c>
      <c r="V3352" t="str">
        <f t="shared" si="264"/>
        <v>plays</v>
      </c>
    </row>
    <row r="3353" spans="1:22" ht="60" x14ac:dyDescent="0.25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v>41843.458333333336</v>
      </c>
      <c r="K3353">
        <v>1402910965</v>
      </c>
      <c r="L3353">
        <f t="shared" si="261"/>
        <v>2014</v>
      </c>
      <c r="M3353" t="str">
        <f t="shared" si="262"/>
        <v>Jun</v>
      </c>
      <c r="N3353" s="13">
        <v>41806.395428240743</v>
      </c>
      <c r="O3353" t="b">
        <v>0</v>
      </c>
      <c r="P3353">
        <v>54</v>
      </c>
      <c r="Q3353" t="b">
        <v>1</v>
      </c>
      <c r="R3353" t="s">
        <v>8271</v>
      </c>
      <c r="S3353" s="4">
        <f t="shared" si="260"/>
        <v>101.1</v>
      </c>
      <c r="U3353" t="str">
        <f t="shared" si="263"/>
        <v>theater</v>
      </c>
      <c r="V3353" t="str">
        <f t="shared" si="264"/>
        <v>plays</v>
      </c>
    </row>
    <row r="3354" spans="1:22" ht="60" x14ac:dyDescent="0.25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v>42552.958333333328</v>
      </c>
      <c r="K3354">
        <v>1462492178</v>
      </c>
      <c r="L3354">
        <f t="shared" si="261"/>
        <v>2016</v>
      </c>
      <c r="M3354" t="str">
        <f t="shared" si="262"/>
        <v>May</v>
      </c>
      <c r="N3354" s="13">
        <v>42495.992800925931</v>
      </c>
      <c r="O3354" t="b">
        <v>0</v>
      </c>
      <c r="P3354">
        <v>70</v>
      </c>
      <c r="Q3354" t="b">
        <v>1</v>
      </c>
      <c r="R3354" t="s">
        <v>8271</v>
      </c>
      <c r="S3354" s="4">
        <f t="shared" si="260"/>
        <v>107.52</v>
      </c>
      <c r="U3354" t="str">
        <f t="shared" si="263"/>
        <v>theater</v>
      </c>
      <c r="V3354" t="str">
        <f t="shared" si="264"/>
        <v>plays</v>
      </c>
    </row>
    <row r="3355" spans="1:22" ht="60" x14ac:dyDescent="0.25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v>42492.958333333328</v>
      </c>
      <c r="K3355">
        <v>1461061350</v>
      </c>
      <c r="L3355">
        <f t="shared" si="261"/>
        <v>2016</v>
      </c>
      <c r="M3355" t="str">
        <f t="shared" si="262"/>
        <v>Apr</v>
      </c>
      <c r="N3355" s="13">
        <v>42479.432291666672</v>
      </c>
      <c r="O3355" t="b">
        <v>0</v>
      </c>
      <c r="P3355">
        <v>44</v>
      </c>
      <c r="Q3355" t="b">
        <v>1</v>
      </c>
      <c r="R3355" t="s">
        <v>8271</v>
      </c>
      <c r="S3355" s="4">
        <f t="shared" si="260"/>
        <v>315</v>
      </c>
      <c r="U3355" t="str">
        <f t="shared" si="263"/>
        <v>theater</v>
      </c>
      <c r="V3355" t="str">
        <f t="shared" si="264"/>
        <v>plays</v>
      </c>
    </row>
    <row r="3356" spans="1:22" ht="45" x14ac:dyDescent="0.25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v>42306.167361111111</v>
      </c>
      <c r="K3356">
        <v>1443029206</v>
      </c>
      <c r="L3356">
        <f t="shared" si="261"/>
        <v>2015</v>
      </c>
      <c r="M3356" t="str">
        <f t="shared" si="262"/>
        <v>Sep</v>
      </c>
      <c r="N3356" s="13">
        <v>42270.7269212963</v>
      </c>
      <c r="O3356" t="b">
        <v>0</v>
      </c>
      <c r="P3356">
        <v>55</v>
      </c>
      <c r="Q3356" t="b">
        <v>1</v>
      </c>
      <c r="R3356" t="s">
        <v>8271</v>
      </c>
      <c r="S3356" s="4">
        <f t="shared" si="260"/>
        <v>101.93333333333334</v>
      </c>
      <c r="U3356" t="str">
        <f t="shared" si="263"/>
        <v>theater</v>
      </c>
      <c r="V3356" t="str">
        <f t="shared" si="264"/>
        <v>plays</v>
      </c>
    </row>
    <row r="3357" spans="1:22" ht="45" x14ac:dyDescent="0.25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v>42500.470138888893</v>
      </c>
      <c r="K3357">
        <v>1461941527</v>
      </c>
      <c r="L3357">
        <f t="shared" si="261"/>
        <v>2016</v>
      </c>
      <c r="M3357" t="str">
        <f t="shared" si="262"/>
        <v>Apr</v>
      </c>
      <c r="N3357" s="13">
        <v>42489.619525462964</v>
      </c>
      <c r="O3357" t="b">
        <v>0</v>
      </c>
      <c r="P3357">
        <v>15</v>
      </c>
      <c r="Q3357" t="b">
        <v>1</v>
      </c>
      <c r="R3357" t="s">
        <v>8271</v>
      </c>
      <c r="S3357" s="4">
        <f t="shared" si="260"/>
        <v>126.28571428571429</v>
      </c>
      <c r="U3357" t="str">
        <f t="shared" si="263"/>
        <v>theater</v>
      </c>
      <c r="V3357" t="str">
        <f t="shared" si="264"/>
        <v>plays</v>
      </c>
    </row>
    <row r="3358" spans="1:22" ht="60" x14ac:dyDescent="0.25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v>42566.815648148149</v>
      </c>
      <c r="K3358">
        <v>1466019272</v>
      </c>
      <c r="L3358">
        <f t="shared" si="261"/>
        <v>2016</v>
      </c>
      <c r="M3358" t="str">
        <f t="shared" si="262"/>
        <v>Jun</v>
      </c>
      <c r="N3358" s="13">
        <v>42536.815648148149</v>
      </c>
      <c r="O3358" t="b">
        <v>0</v>
      </c>
      <c r="P3358">
        <v>27</v>
      </c>
      <c r="Q3358" t="b">
        <v>1</v>
      </c>
      <c r="R3358" t="s">
        <v>8271</v>
      </c>
      <c r="S3358" s="4">
        <f t="shared" si="260"/>
        <v>101.4</v>
      </c>
      <c r="U3358" t="str">
        <f t="shared" si="263"/>
        <v>theater</v>
      </c>
      <c r="V3358" t="str">
        <f t="shared" si="264"/>
        <v>plays</v>
      </c>
    </row>
    <row r="3359" spans="1:22" ht="60" x14ac:dyDescent="0.25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v>41852.417939814812</v>
      </c>
      <c r="K3359">
        <v>1404295310</v>
      </c>
      <c r="L3359">
        <f t="shared" si="261"/>
        <v>2014</v>
      </c>
      <c r="M3359" t="str">
        <f t="shared" si="262"/>
        <v>Jul</v>
      </c>
      <c r="N3359" s="13">
        <v>41822.417939814812</v>
      </c>
      <c r="O3359" t="b">
        <v>0</v>
      </c>
      <c r="P3359">
        <v>21</v>
      </c>
      <c r="Q3359" t="b">
        <v>1</v>
      </c>
      <c r="R3359" t="s">
        <v>8271</v>
      </c>
      <c r="S3359" s="4">
        <f t="shared" si="260"/>
        <v>101</v>
      </c>
      <c r="U3359" t="str">
        <f t="shared" si="263"/>
        <v>theater</v>
      </c>
      <c r="V3359" t="str">
        <f t="shared" si="264"/>
        <v>plays</v>
      </c>
    </row>
    <row r="3360" spans="1:22" ht="45" x14ac:dyDescent="0.25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v>41962.352766203709</v>
      </c>
      <c r="K3360">
        <v>1413790079</v>
      </c>
      <c r="L3360">
        <f t="shared" si="261"/>
        <v>2014</v>
      </c>
      <c r="M3360" t="str">
        <f t="shared" si="262"/>
        <v>Oct</v>
      </c>
      <c r="N3360" s="13">
        <v>41932.311099537037</v>
      </c>
      <c r="O3360" t="b">
        <v>0</v>
      </c>
      <c r="P3360">
        <v>162</v>
      </c>
      <c r="Q3360" t="b">
        <v>1</v>
      </c>
      <c r="R3360" t="s">
        <v>8271</v>
      </c>
      <c r="S3360" s="4">
        <f t="shared" si="260"/>
        <v>102.99</v>
      </c>
      <c r="U3360" t="str">
        <f t="shared" si="263"/>
        <v>theater</v>
      </c>
      <c r="V3360" t="str">
        <f t="shared" si="264"/>
        <v>plays</v>
      </c>
    </row>
    <row r="3361" spans="1:22" ht="45" x14ac:dyDescent="0.25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v>42791.057106481487</v>
      </c>
      <c r="K3361">
        <v>1484097734</v>
      </c>
      <c r="L3361">
        <f t="shared" si="261"/>
        <v>2017</v>
      </c>
      <c r="M3361" t="str">
        <f t="shared" si="262"/>
        <v>Jan</v>
      </c>
      <c r="N3361" s="13">
        <v>42746.057106481487</v>
      </c>
      <c r="O3361" t="b">
        <v>0</v>
      </c>
      <c r="P3361">
        <v>23</v>
      </c>
      <c r="Q3361" t="b">
        <v>1</v>
      </c>
      <c r="R3361" t="s">
        <v>8271</v>
      </c>
      <c r="S3361" s="4">
        <f t="shared" si="260"/>
        <v>106.25</v>
      </c>
      <c r="U3361" t="str">
        <f t="shared" si="263"/>
        <v>theater</v>
      </c>
      <c r="V3361" t="str">
        <f t="shared" si="264"/>
        <v>plays</v>
      </c>
    </row>
    <row r="3362" spans="1:22" ht="30" x14ac:dyDescent="0.25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v>42718.665972222225</v>
      </c>
      <c r="K3362">
        <v>1479866343</v>
      </c>
      <c r="L3362">
        <f t="shared" si="261"/>
        <v>2016</v>
      </c>
      <c r="M3362" t="str">
        <f t="shared" si="262"/>
        <v>Nov</v>
      </c>
      <c r="N3362" s="13">
        <v>42697.082673611112</v>
      </c>
      <c r="O3362" t="b">
        <v>0</v>
      </c>
      <c r="P3362">
        <v>72</v>
      </c>
      <c r="Q3362" t="b">
        <v>1</v>
      </c>
      <c r="R3362" t="s">
        <v>8271</v>
      </c>
      <c r="S3362" s="4">
        <f t="shared" si="260"/>
        <v>101.37777777777778</v>
      </c>
      <c r="U3362" t="str">
        <f t="shared" si="263"/>
        <v>theater</v>
      </c>
      <c r="V3362" t="str">
        <f t="shared" si="264"/>
        <v>plays</v>
      </c>
    </row>
    <row r="3363" spans="1:22" ht="60" x14ac:dyDescent="0.25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v>41883.665972222225</v>
      </c>
      <c r="K3363">
        <v>1408062990</v>
      </c>
      <c r="L3363">
        <f t="shared" si="261"/>
        <v>2014</v>
      </c>
      <c r="M3363" t="str">
        <f t="shared" si="262"/>
        <v>Aug</v>
      </c>
      <c r="N3363" s="13">
        <v>41866.025347222225</v>
      </c>
      <c r="O3363" t="b">
        <v>0</v>
      </c>
      <c r="P3363">
        <v>68</v>
      </c>
      <c r="Q3363" t="b">
        <v>1</v>
      </c>
      <c r="R3363" t="s">
        <v>8271</v>
      </c>
      <c r="S3363" s="4">
        <f t="shared" si="260"/>
        <v>113.46</v>
      </c>
      <c r="U3363" t="str">
        <f t="shared" si="263"/>
        <v>theater</v>
      </c>
      <c r="V3363" t="str">
        <f t="shared" si="264"/>
        <v>plays</v>
      </c>
    </row>
    <row r="3364" spans="1:22" ht="45" x14ac:dyDescent="0.25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v>42070.204861111109</v>
      </c>
      <c r="K3364">
        <v>1424484717</v>
      </c>
      <c r="L3364">
        <f t="shared" si="261"/>
        <v>2015</v>
      </c>
      <c r="M3364" t="str">
        <f t="shared" si="262"/>
        <v>Feb</v>
      </c>
      <c r="N3364" s="13">
        <v>42056.091631944444</v>
      </c>
      <c r="O3364" t="b">
        <v>0</v>
      </c>
      <c r="P3364">
        <v>20</v>
      </c>
      <c r="Q3364" t="b">
        <v>1</v>
      </c>
      <c r="R3364" t="s">
        <v>8271</v>
      </c>
      <c r="S3364" s="4">
        <f t="shared" si="260"/>
        <v>218</v>
      </c>
      <c r="U3364" t="str">
        <f t="shared" si="263"/>
        <v>theater</v>
      </c>
      <c r="V3364" t="str">
        <f t="shared" si="264"/>
        <v>plays</v>
      </c>
    </row>
    <row r="3365" spans="1:22" ht="60" x14ac:dyDescent="0.25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v>41870.666666666664</v>
      </c>
      <c r="K3365">
        <v>1406831445</v>
      </c>
      <c r="L3365">
        <f t="shared" si="261"/>
        <v>2014</v>
      </c>
      <c r="M3365" t="str">
        <f t="shared" si="262"/>
        <v>Jul</v>
      </c>
      <c r="N3365" s="13">
        <v>41851.771354166667</v>
      </c>
      <c r="O3365" t="b">
        <v>0</v>
      </c>
      <c r="P3365">
        <v>26</v>
      </c>
      <c r="Q3365" t="b">
        <v>1</v>
      </c>
      <c r="R3365" t="s">
        <v>8271</v>
      </c>
      <c r="S3365" s="4">
        <f t="shared" si="260"/>
        <v>101.41935483870968</v>
      </c>
      <c r="U3365" t="str">
        <f t="shared" si="263"/>
        <v>theater</v>
      </c>
      <c r="V3365" t="str">
        <f t="shared" si="264"/>
        <v>plays</v>
      </c>
    </row>
    <row r="3366" spans="1:22" ht="60" x14ac:dyDescent="0.25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v>42444.875</v>
      </c>
      <c r="K3366">
        <v>1456183649</v>
      </c>
      <c r="L3366">
        <f t="shared" si="261"/>
        <v>2016</v>
      </c>
      <c r="M3366" t="str">
        <f t="shared" si="262"/>
        <v>Feb</v>
      </c>
      <c r="N3366" s="13">
        <v>42422.977418981478</v>
      </c>
      <c r="O3366" t="b">
        <v>0</v>
      </c>
      <c r="P3366">
        <v>72</v>
      </c>
      <c r="Q3366" t="b">
        <v>1</v>
      </c>
      <c r="R3366" t="s">
        <v>8271</v>
      </c>
      <c r="S3366" s="4">
        <f t="shared" si="260"/>
        <v>105.93333333333334</v>
      </c>
      <c r="U3366" t="str">
        <f t="shared" si="263"/>
        <v>theater</v>
      </c>
      <c r="V3366" t="str">
        <f t="shared" si="264"/>
        <v>plays</v>
      </c>
    </row>
    <row r="3367" spans="1:22" ht="60" x14ac:dyDescent="0.25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v>42351.101759259262</v>
      </c>
      <c r="K3367">
        <v>1447381592</v>
      </c>
      <c r="L3367">
        <f t="shared" si="261"/>
        <v>2015</v>
      </c>
      <c r="M3367" t="str">
        <f t="shared" si="262"/>
        <v>Nov</v>
      </c>
      <c r="N3367" s="13">
        <v>42321.101759259262</v>
      </c>
      <c r="O3367" t="b">
        <v>0</v>
      </c>
      <c r="P3367">
        <v>3</v>
      </c>
      <c r="Q3367" t="b">
        <v>1</v>
      </c>
      <c r="R3367" t="s">
        <v>8271</v>
      </c>
      <c r="S3367" s="4">
        <f t="shared" si="260"/>
        <v>104</v>
      </c>
      <c r="U3367" t="str">
        <f t="shared" si="263"/>
        <v>theater</v>
      </c>
      <c r="V3367" t="str">
        <f t="shared" si="264"/>
        <v>plays</v>
      </c>
    </row>
    <row r="3368" spans="1:22" ht="45" x14ac:dyDescent="0.25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v>42137.067557870367</v>
      </c>
      <c r="K3368">
        <v>1428889037</v>
      </c>
      <c r="L3368">
        <f t="shared" si="261"/>
        <v>2015</v>
      </c>
      <c r="M3368" t="str">
        <f t="shared" si="262"/>
        <v>Apr</v>
      </c>
      <c r="N3368" s="13">
        <v>42107.067557870367</v>
      </c>
      <c r="O3368" t="b">
        <v>0</v>
      </c>
      <c r="P3368">
        <v>18</v>
      </c>
      <c r="Q3368" t="b">
        <v>1</v>
      </c>
      <c r="R3368" t="s">
        <v>8271</v>
      </c>
      <c r="S3368" s="4">
        <f t="shared" si="260"/>
        <v>221</v>
      </c>
      <c r="U3368" t="str">
        <f t="shared" si="263"/>
        <v>theater</v>
      </c>
      <c r="V3368" t="str">
        <f t="shared" si="264"/>
        <v>plays</v>
      </c>
    </row>
    <row r="3369" spans="1:22" ht="60" x14ac:dyDescent="0.25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v>42217.933958333335</v>
      </c>
      <c r="K3369">
        <v>1436307894</v>
      </c>
      <c r="L3369">
        <f t="shared" si="261"/>
        <v>2015</v>
      </c>
      <c r="M3369" t="str">
        <f t="shared" si="262"/>
        <v>Jul</v>
      </c>
      <c r="N3369" s="13">
        <v>42192.933958333335</v>
      </c>
      <c r="O3369" t="b">
        <v>0</v>
      </c>
      <c r="P3369">
        <v>30</v>
      </c>
      <c r="Q3369" t="b">
        <v>1</v>
      </c>
      <c r="R3369" t="s">
        <v>8271</v>
      </c>
      <c r="S3369" s="4">
        <f t="shared" si="260"/>
        <v>118.66666666666667</v>
      </c>
      <c r="U3369" t="str">
        <f t="shared" si="263"/>
        <v>theater</v>
      </c>
      <c r="V3369" t="str">
        <f t="shared" si="264"/>
        <v>plays</v>
      </c>
    </row>
    <row r="3370" spans="1:22" ht="45" x14ac:dyDescent="0.25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v>42005.208333333328</v>
      </c>
      <c r="K3370">
        <v>1416977259</v>
      </c>
      <c r="L3370">
        <f t="shared" si="261"/>
        <v>2014</v>
      </c>
      <c r="M3370" t="str">
        <f t="shared" si="262"/>
        <v>Nov</v>
      </c>
      <c r="N3370" s="13">
        <v>41969.199756944443</v>
      </c>
      <c r="O3370" t="b">
        <v>0</v>
      </c>
      <c r="P3370">
        <v>23</v>
      </c>
      <c r="Q3370" t="b">
        <v>1</v>
      </c>
      <c r="R3370" t="s">
        <v>8271</v>
      </c>
      <c r="S3370" s="4">
        <f t="shared" si="260"/>
        <v>104.6</v>
      </c>
      <c r="U3370" t="str">
        <f t="shared" si="263"/>
        <v>theater</v>
      </c>
      <c r="V3370" t="str">
        <f t="shared" si="264"/>
        <v>plays</v>
      </c>
    </row>
    <row r="3371" spans="1:22" ht="45" x14ac:dyDescent="0.25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v>42750.041435185187</v>
      </c>
      <c r="K3371">
        <v>1479257980</v>
      </c>
      <c r="L3371">
        <f t="shared" si="261"/>
        <v>2016</v>
      </c>
      <c r="M3371" t="str">
        <f t="shared" si="262"/>
        <v>Nov</v>
      </c>
      <c r="N3371" s="13">
        <v>42690.041435185187</v>
      </c>
      <c r="O3371" t="b">
        <v>0</v>
      </c>
      <c r="P3371">
        <v>54</v>
      </c>
      <c r="Q3371" t="b">
        <v>1</v>
      </c>
      <c r="R3371" t="s">
        <v>8271</v>
      </c>
      <c r="S3371" s="4">
        <f t="shared" si="260"/>
        <v>103.9</v>
      </c>
      <c r="U3371" t="str">
        <f t="shared" si="263"/>
        <v>theater</v>
      </c>
      <c r="V3371" t="str">
        <f t="shared" si="264"/>
        <v>plays</v>
      </c>
    </row>
    <row r="3372" spans="1:22" ht="30" x14ac:dyDescent="0.25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v>42721.333333333328</v>
      </c>
      <c r="K3372">
        <v>1479283285</v>
      </c>
      <c r="L3372">
        <f t="shared" si="261"/>
        <v>2016</v>
      </c>
      <c r="M3372" t="str">
        <f t="shared" si="262"/>
        <v>Nov</v>
      </c>
      <c r="N3372" s="13">
        <v>42690.334317129629</v>
      </c>
      <c r="O3372" t="b">
        <v>0</v>
      </c>
      <c r="P3372">
        <v>26</v>
      </c>
      <c r="Q3372" t="b">
        <v>1</v>
      </c>
      <c r="R3372" t="s">
        <v>8271</v>
      </c>
      <c r="S3372" s="4">
        <f t="shared" si="260"/>
        <v>117.73333333333333</v>
      </c>
      <c r="U3372" t="str">
        <f t="shared" si="263"/>
        <v>theater</v>
      </c>
      <c r="V3372" t="str">
        <f t="shared" si="264"/>
        <v>plays</v>
      </c>
    </row>
    <row r="3373" spans="1:22" ht="45" x14ac:dyDescent="0.25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v>42340.874594907407</v>
      </c>
      <c r="K3373">
        <v>1446670765</v>
      </c>
      <c r="L3373">
        <f t="shared" si="261"/>
        <v>2015</v>
      </c>
      <c r="M3373" t="str">
        <f t="shared" si="262"/>
        <v>Nov</v>
      </c>
      <c r="N3373" s="13">
        <v>42312.874594907407</v>
      </c>
      <c r="O3373" t="b">
        <v>0</v>
      </c>
      <c r="P3373">
        <v>9</v>
      </c>
      <c r="Q3373" t="b">
        <v>1</v>
      </c>
      <c r="R3373" t="s">
        <v>8271</v>
      </c>
      <c r="S3373" s="4">
        <f t="shared" si="260"/>
        <v>138.5</v>
      </c>
      <c r="U3373" t="str">
        <f t="shared" si="263"/>
        <v>theater</v>
      </c>
      <c r="V3373" t="str">
        <f t="shared" si="264"/>
        <v>plays</v>
      </c>
    </row>
    <row r="3374" spans="1:22" ht="45" x14ac:dyDescent="0.25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v>41876.207638888889</v>
      </c>
      <c r="K3374">
        <v>1407157756</v>
      </c>
      <c r="L3374">
        <f t="shared" si="261"/>
        <v>2014</v>
      </c>
      <c r="M3374" t="str">
        <f t="shared" si="262"/>
        <v>Aug</v>
      </c>
      <c r="N3374" s="13">
        <v>41855.548101851848</v>
      </c>
      <c r="O3374" t="b">
        <v>0</v>
      </c>
      <c r="P3374">
        <v>27</v>
      </c>
      <c r="Q3374" t="b">
        <v>1</v>
      </c>
      <c r="R3374" t="s">
        <v>8271</v>
      </c>
      <c r="S3374" s="4">
        <f t="shared" si="260"/>
        <v>103.5</v>
      </c>
      <c r="U3374" t="str">
        <f t="shared" si="263"/>
        <v>theater</v>
      </c>
      <c r="V3374" t="str">
        <f t="shared" si="264"/>
        <v>plays</v>
      </c>
    </row>
    <row r="3375" spans="1:22" ht="60" x14ac:dyDescent="0.25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v>42203.666666666672</v>
      </c>
      <c r="K3375">
        <v>1435177840</v>
      </c>
      <c r="L3375">
        <f t="shared" si="261"/>
        <v>2015</v>
      </c>
      <c r="M3375" t="str">
        <f t="shared" si="262"/>
        <v>Jun</v>
      </c>
      <c r="N3375" s="13">
        <v>42179.854629629626</v>
      </c>
      <c r="O3375" t="b">
        <v>0</v>
      </c>
      <c r="P3375">
        <v>30</v>
      </c>
      <c r="Q3375" t="b">
        <v>1</v>
      </c>
      <c r="R3375" t="s">
        <v>8271</v>
      </c>
      <c r="S3375" s="4">
        <f t="shared" si="260"/>
        <v>100.25</v>
      </c>
      <c r="U3375" t="str">
        <f t="shared" si="263"/>
        <v>theater</v>
      </c>
      <c r="V3375" t="str">
        <f t="shared" si="264"/>
        <v>plays</v>
      </c>
    </row>
    <row r="3376" spans="1:22" ht="45" x14ac:dyDescent="0.25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v>42305.731666666667</v>
      </c>
      <c r="K3376">
        <v>1443461616</v>
      </c>
      <c r="L3376">
        <f t="shared" si="261"/>
        <v>2015</v>
      </c>
      <c r="M3376" t="str">
        <f t="shared" si="262"/>
        <v>Sep</v>
      </c>
      <c r="N3376" s="13">
        <v>42275.731666666667</v>
      </c>
      <c r="O3376" t="b">
        <v>0</v>
      </c>
      <c r="P3376">
        <v>52</v>
      </c>
      <c r="Q3376" t="b">
        <v>1</v>
      </c>
      <c r="R3376" t="s">
        <v>8271</v>
      </c>
      <c r="S3376" s="4">
        <f t="shared" si="260"/>
        <v>106.57142857142857</v>
      </c>
      <c r="U3376" t="str">
        <f t="shared" si="263"/>
        <v>theater</v>
      </c>
      <c r="V3376" t="str">
        <f t="shared" si="264"/>
        <v>plays</v>
      </c>
    </row>
    <row r="3377" spans="1:22" ht="45" x14ac:dyDescent="0.25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v>41777.610798611109</v>
      </c>
      <c r="K3377">
        <v>1399387173</v>
      </c>
      <c r="L3377">
        <f t="shared" si="261"/>
        <v>2014</v>
      </c>
      <c r="M3377" t="str">
        <f t="shared" si="262"/>
        <v>May</v>
      </c>
      <c r="N3377" s="13">
        <v>41765.610798611109</v>
      </c>
      <c r="O3377" t="b">
        <v>0</v>
      </c>
      <c r="P3377">
        <v>17</v>
      </c>
      <c r="Q3377" t="b">
        <v>1</v>
      </c>
      <c r="R3377" t="s">
        <v>8271</v>
      </c>
      <c r="S3377" s="4">
        <f t="shared" si="260"/>
        <v>100</v>
      </c>
      <c r="U3377" t="str">
        <f t="shared" si="263"/>
        <v>theater</v>
      </c>
      <c r="V3377" t="str">
        <f t="shared" si="264"/>
        <v>plays</v>
      </c>
    </row>
    <row r="3378" spans="1:22" ht="60" x14ac:dyDescent="0.25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v>42119.659652777773</v>
      </c>
      <c r="K3378">
        <v>1424796594</v>
      </c>
      <c r="L3378">
        <f t="shared" si="261"/>
        <v>2015</v>
      </c>
      <c r="M3378" t="str">
        <f t="shared" si="262"/>
        <v>Feb</v>
      </c>
      <c r="N3378" s="13">
        <v>42059.701319444444</v>
      </c>
      <c r="O3378" t="b">
        <v>0</v>
      </c>
      <c r="P3378">
        <v>19</v>
      </c>
      <c r="Q3378" t="b">
        <v>1</v>
      </c>
      <c r="R3378" t="s">
        <v>8271</v>
      </c>
      <c r="S3378" s="4">
        <f t="shared" si="260"/>
        <v>100.0125</v>
      </c>
      <c r="U3378" t="str">
        <f t="shared" si="263"/>
        <v>theater</v>
      </c>
      <c r="V3378" t="str">
        <f t="shared" si="264"/>
        <v>plays</v>
      </c>
    </row>
    <row r="3379" spans="1:22" ht="60" x14ac:dyDescent="0.25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v>42083.705555555556</v>
      </c>
      <c r="K3379">
        <v>1424280899</v>
      </c>
      <c r="L3379">
        <f t="shared" si="261"/>
        <v>2015</v>
      </c>
      <c r="M3379" t="str">
        <f t="shared" si="262"/>
        <v>Feb</v>
      </c>
      <c r="N3379" s="13">
        <v>42053.732627314821</v>
      </c>
      <c r="O3379" t="b">
        <v>0</v>
      </c>
      <c r="P3379">
        <v>77</v>
      </c>
      <c r="Q3379" t="b">
        <v>1</v>
      </c>
      <c r="R3379" t="s">
        <v>8271</v>
      </c>
      <c r="S3379" s="4">
        <f t="shared" si="260"/>
        <v>101.05</v>
      </c>
      <c r="U3379" t="str">
        <f t="shared" si="263"/>
        <v>theater</v>
      </c>
      <c r="V3379" t="str">
        <f t="shared" si="264"/>
        <v>plays</v>
      </c>
    </row>
    <row r="3380" spans="1:22" ht="60" x14ac:dyDescent="0.25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v>41882.547222222223</v>
      </c>
      <c r="K3380">
        <v>1407400306</v>
      </c>
      <c r="L3380">
        <f t="shared" si="261"/>
        <v>2014</v>
      </c>
      <c r="M3380" t="str">
        <f t="shared" si="262"/>
        <v>Aug</v>
      </c>
      <c r="N3380" s="13">
        <v>41858.355393518519</v>
      </c>
      <c r="O3380" t="b">
        <v>0</v>
      </c>
      <c r="P3380">
        <v>21</v>
      </c>
      <c r="Q3380" t="b">
        <v>1</v>
      </c>
      <c r="R3380" t="s">
        <v>8271</v>
      </c>
      <c r="S3380" s="4">
        <f t="shared" si="260"/>
        <v>107.63636363636364</v>
      </c>
      <c r="U3380" t="str">
        <f t="shared" si="263"/>
        <v>theater</v>
      </c>
      <c r="V3380" t="str">
        <f t="shared" si="264"/>
        <v>plays</v>
      </c>
    </row>
    <row r="3381" spans="1:22" ht="60" x14ac:dyDescent="0.25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v>42242.958333333328</v>
      </c>
      <c r="K3381">
        <v>1439122800</v>
      </c>
      <c r="L3381">
        <f t="shared" si="261"/>
        <v>2015</v>
      </c>
      <c r="M3381" t="str">
        <f t="shared" si="262"/>
        <v>Aug</v>
      </c>
      <c r="N3381" s="13">
        <v>42225.513888888891</v>
      </c>
      <c r="O3381" t="b">
        <v>0</v>
      </c>
      <c r="P3381">
        <v>38</v>
      </c>
      <c r="Q3381" t="b">
        <v>1</v>
      </c>
      <c r="R3381" t="s">
        <v>8271</v>
      </c>
      <c r="S3381" s="4">
        <f t="shared" si="260"/>
        <v>103.65</v>
      </c>
      <c r="U3381" t="str">
        <f t="shared" si="263"/>
        <v>theater</v>
      </c>
      <c r="V3381" t="str">
        <f t="shared" si="264"/>
        <v>plays</v>
      </c>
    </row>
    <row r="3382" spans="1:22" ht="60" x14ac:dyDescent="0.25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v>41972.995115740734</v>
      </c>
      <c r="K3382">
        <v>1414277578</v>
      </c>
      <c r="L3382">
        <f t="shared" si="261"/>
        <v>2014</v>
      </c>
      <c r="M3382" t="str">
        <f t="shared" si="262"/>
        <v>Oct</v>
      </c>
      <c r="N3382" s="13">
        <v>41937.95344907407</v>
      </c>
      <c r="O3382" t="b">
        <v>0</v>
      </c>
      <c r="P3382">
        <v>28</v>
      </c>
      <c r="Q3382" t="b">
        <v>1</v>
      </c>
      <c r="R3382" t="s">
        <v>8271</v>
      </c>
      <c r="S3382" s="4">
        <f t="shared" si="260"/>
        <v>104.43333333333334</v>
      </c>
      <c r="U3382" t="str">
        <f t="shared" si="263"/>
        <v>theater</v>
      </c>
      <c r="V3382" t="str">
        <f t="shared" si="264"/>
        <v>plays</v>
      </c>
    </row>
    <row r="3383" spans="1:22" ht="60" x14ac:dyDescent="0.25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v>42074.143321759257</v>
      </c>
      <c r="K3383">
        <v>1423455983</v>
      </c>
      <c r="L3383">
        <f t="shared" si="261"/>
        <v>2015</v>
      </c>
      <c r="M3383" t="str">
        <f t="shared" si="262"/>
        <v>Feb</v>
      </c>
      <c r="N3383" s="13">
        <v>42044.184988425928</v>
      </c>
      <c r="O3383" t="b">
        <v>0</v>
      </c>
      <c r="P3383">
        <v>48</v>
      </c>
      <c r="Q3383" t="b">
        <v>1</v>
      </c>
      <c r="R3383" t="s">
        <v>8271</v>
      </c>
      <c r="S3383" s="4">
        <f t="shared" si="260"/>
        <v>102.25</v>
      </c>
      <c r="U3383" t="str">
        <f t="shared" si="263"/>
        <v>theater</v>
      </c>
      <c r="V3383" t="str">
        <f t="shared" si="264"/>
        <v>plays</v>
      </c>
    </row>
    <row r="3384" spans="1:22" ht="60" x14ac:dyDescent="0.25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v>42583.957638888889</v>
      </c>
      <c r="K3384">
        <v>1467973256</v>
      </c>
      <c r="L3384">
        <f t="shared" si="261"/>
        <v>2016</v>
      </c>
      <c r="M3384" t="str">
        <f t="shared" si="262"/>
        <v>Jul</v>
      </c>
      <c r="N3384" s="13">
        <v>42559.431203703702</v>
      </c>
      <c r="O3384" t="b">
        <v>0</v>
      </c>
      <c r="P3384">
        <v>46</v>
      </c>
      <c r="Q3384" t="b">
        <v>1</v>
      </c>
      <c r="R3384" t="s">
        <v>8271</v>
      </c>
      <c r="S3384" s="4">
        <f t="shared" si="260"/>
        <v>100.74285714285715</v>
      </c>
      <c r="U3384" t="str">
        <f t="shared" si="263"/>
        <v>theater</v>
      </c>
      <c r="V3384" t="str">
        <f t="shared" si="264"/>
        <v>plays</v>
      </c>
    </row>
    <row r="3385" spans="1:22" ht="60" x14ac:dyDescent="0.25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v>42544.782638888893</v>
      </c>
      <c r="K3385">
        <v>1464979620</v>
      </c>
      <c r="L3385">
        <f t="shared" si="261"/>
        <v>2016</v>
      </c>
      <c r="M3385" t="str">
        <f t="shared" si="262"/>
        <v>Jun</v>
      </c>
      <c r="N3385" s="13">
        <v>42524.782638888893</v>
      </c>
      <c r="O3385" t="b">
        <v>0</v>
      </c>
      <c r="P3385">
        <v>30</v>
      </c>
      <c r="Q3385" t="b">
        <v>1</v>
      </c>
      <c r="R3385" t="s">
        <v>8271</v>
      </c>
      <c r="S3385" s="4">
        <f t="shared" si="260"/>
        <v>111.71428571428571</v>
      </c>
      <c r="U3385" t="str">
        <f t="shared" si="263"/>
        <v>theater</v>
      </c>
      <c r="V3385" t="str">
        <f t="shared" si="264"/>
        <v>plays</v>
      </c>
    </row>
    <row r="3386" spans="1:22" ht="60" x14ac:dyDescent="0.25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v>42329.125</v>
      </c>
      <c r="K3386">
        <v>1444874768</v>
      </c>
      <c r="L3386">
        <f t="shared" si="261"/>
        <v>2015</v>
      </c>
      <c r="M3386" t="str">
        <f t="shared" si="262"/>
        <v>Oct</v>
      </c>
      <c r="N3386" s="13">
        <v>42292.087592592594</v>
      </c>
      <c r="O3386" t="b">
        <v>0</v>
      </c>
      <c r="P3386">
        <v>64</v>
      </c>
      <c r="Q3386" t="b">
        <v>1</v>
      </c>
      <c r="R3386" t="s">
        <v>8271</v>
      </c>
      <c r="S3386" s="4">
        <f t="shared" si="260"/>
        <v>100.011</v>
      </c>
      <c r="U3386" t="str">
        <f t="shared" si="263"/>
        <v>theater</v>
      </c>
      <c r="V3386" t="str">
        <f t="shared" si="264"/>
        <v>plays</v>
      </c>
    </row>
    <row r="3387" spans="1:22" ht="60" x14ac:dyDescent="0.25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v>41983.8675</v>
      </c>
      <c r="K3387">
        <v>1415652552</v>
      </c>
      <c r="L3387">
        <f t="shared" si="261"/>
        <v>2014</v>
      </c>
      <c r="M3387" t="str">
        <f t="shared" si="262"/>
        <v>Nov</v>
      </c>
      <c r="N3387" s="13">
        <v>41953.8675</v>
      </c>
      <c r="O3387" t="b">
        <v>0</v>
      </c>
      <c r="P3387">
        <v>15</v>
      </c>
      <c r="Q3387" t="b">
        <v>1</v>
      </c>
      <c r="R3387" t="s">
        <v>8271</v>
      </c>
      <c r="S3387" s="4">
        <f t="shared" si="260"/>
        <v>100</v>
      </c>
      <c r="U3387" t="str">
        <f t="shared" si="263"/>
        <v>theater</v>
      </c>
      <c r="V3387" t="str">
        <f t="shared" si="264"/>
        <v>plays</v>
      </c>
    </row>
    <row r="3388" spans="1:22" ht="60" x14ac:dyDescent="0.25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v>41976.644745370373</v>
      </c>
      <c r="K3388">
        <v>1415028506</v>
      </c>
      <c r="L3388">
        <f t="shared" si="261"/>
        <v>2014</v>
      </c>
      <c r="M3388" t="str">
        <f t="shared" si="262"/>
        <v>Nov</v>
      </c>
      <c r="N3388" s="13">
        <v>41946.644745370373</v>
      </c>
      <c r="O3388" t="b">
        <v>0</v>
      </c>
      <c r="P3388">
        <v>41</v>
      </c>
      <c r="Q3388" t="b">
        <v>1</v>
      </c>
      <c r="R3388" t="s">
        <v>8271</v>
      </c>
      <c r="S3388" s="4">
        <f t="shared" si="260"/>
        <v>105</v>
      </c>
      <c r="U3388" t="str">
        <f t="shared" si="263"/>
        <v>theater</v>
      </c>
      <c r="V3388" t="str">
        <f t="shared" si="264"/>
        <v>plays</v>
      </c>
    </row>
    <row r="3389" spans="1:22" ht="60" x14ac:dyDescent="0.25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v>41987.762592592597</v>
      </c>
      <c r="K3389">
        <v>1415125088</v>
      </c>
      <c r="L3389">
        <f t="shared" si="261"/>
        <v>2014</v>
      </c>
      <c r="M3389" t="str">
        <f t="shared" si="262"/>
        <v>Nov</v>
      </c>
      <c r="N3389" s="13">
        <v>41947.762592592589</v>
      </c>
      <c r="O3389" t="b">
        <v>0</v>
      </c>
      <c r="P3389">
        <v>35</v>
      </c>
      <c r="Q3389" t="b">
        <v>1</v>
      </c>
      <c r="R3389" t="s">
        <v>8271</v>
      </c>
      <c r="S3389" s="4">
        <f t="shared" si="260"/>
        <v>116.86666666666666</v>
      </c>
      <c r="U3389" t="str">
        <f t="shared" si="263"/>
        <v>theater</v>
      </c>
      <c r="V3389" t="str">
        <f t="shared" si="264"/>
        <v>plays</v>
      </c>
    </row>
    <row r="3390" spans="1:22" ht="60" x14ac:dyDescent="0.25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v>42173.461122685185</v>
      </c>
      <c r="K3390">
        <v>1432033441</v>
      </c>
      <c r="L3390">
        <f t="shared" si="261"/>
        <v>2015</v>
      </c>
      <c r="M3390" t="str">
        <f t="shared" si="262"/>
        <v>May</v>
      </c>
      <c r="N3390" s="13">
        <v>42143.461122685185</v>
      </c>
      <c r="O3390" t="b">
        <v>0</v>
      </c>
      <c r="P3390">
        <v>45</v>
      </c>
      <c r="Q3390" t="b">
        <v>1</v>
      </c>
      <c r="R3390" t="s">
        <v>8271</v>
      </c>
      <c r="S3390" s="4">
        <f t="shared" si="260"/>
        <v>103.8</v>
      </c>
      <c r="U3390" t="str">
        <f t="shared" si="263"/>
        <v>theater</v>
      </c>
      <c r="V3390" t="str">
        <f t="shared" si="264"/>
        <v>plays</v>
      </c>
    </row>
    <row r="3391" spans="1:22" ht="45" x14ac:dyDescent="0.25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v>42524.563449074078</v>
      </c>
      <c r="K3391">
        <v>1462368682</v>
      </c>
      <c r="L3391">
        <f t="shared" si="261"/>
        <v>2016</v>
      </c>
      <c r="M3391" t="str">
        <f t="shared" si="262"/>
        <v>May</v>
      </c>
      <c r="N3391" s="13">
        <v>42494.563449074078</v>
      </c>
      <c r="O3391" t="b">
        <v>0</v>
      </c>
      <c r="P3391">
        <v>62</v>
      </c>
      <c r="Q3391" t="b">
        <v>1</v>
      </c>
      <c r="R3391" t="s">
        <v>8271</v>
      </c>
      <c r="S3391" s="4">
        <f t="shared" si="260"/>
        <v>114.5</v>
      </c>
      <c r="U3391" t="str">
        <f t="shared" si="263"/>
        <v>theater</v>
      </c>
      <c r="V3391" t="str">
        <f t="shared" si="264"/>
        <v>plays</v>
      </c>
    </row>
    <row r="3392" spans="1:22" ht="60" x14ac:dyDescent="0.25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v>41830.774826388886</v>
      </c>
      <c r="K3392">
        <v>1403721345</v>
      </c>
      <c r="L3392">
        <f t="shared" si="261"/>
        <v>2014</v>
      </c>
      <c r="M3392" t="str">
        <f t="shared" si="262"/>
        <v>Jun</v>
      </c>
      <c r="N3392" s="13">
        <v>41815.774826388886</v>
      </c>
      <c r="O3392" t="b">
        <v>0</v>
      </c>
      <c r="P3392">
        <v>22</v>
      </c>
      <c r="Q3392" t="b">
        <v>1</v>
      </c>
      <c r="R3392" t="s">
        <v>8271</v>
      </c>
      <c r="S3392" s="4">
        <f t="shared" si="260"/>
        <v>102.4</v>
      </c>
      <c r="U3392" t="str">
        <f t="shared" si="263"/>
        <v>theater</v>
      </c>
      <c r="V3392" t="str">
        <f t="shared" si="264"/>
        <v>plays</v>
      </c>
    </row>
    <row r="3393" spans="1:22" ht="60" x14ac:dyDescent="0.25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v>41859.936111111114</v>
      </c>
      <c r="K3393">
        <v>1404997548</v>
      </c>
      <c r="L3393">
        <f t="shared" si="261"/>
        <v>2014</v>
      </c>
      <c r="M3393" t="str">
        <f t="shared" si="262"/>
        <v>Jul</v>
      </c>
      <c r="N3393" s="13">
        <v>41830.545694444445</v>
      </c>
      <c r="O3393" t="b">
        <v>0</v>
      </c>
      <c r="P3393">
        <v>18</v>
      </c>
      <c r="Q3393" t="b">
        <v>1</v>
      </c>
      <c r="R3393" t="s">
        <v>8271</v>
      </c>
      <c r="S3393" s="4">
        <f t="shared" si="260"/>
        <v>223</v>
      </c>
      <c r="U3393" t="str">
        <f t="shared" si="263"/>
        <v>theater</v>
      </c>
      <c r="V3393" t="str">
        <f t="shared" si="264"/>
        <v>plays</v>
      </c>
    </row>
    <row r="3394" spans="1:22" ht="60" x14ac:dyDescent="0.25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v>42496.845543981486</v>
      </c>
      <c r="K3394">
        <v>1458245855</v>
      </c>
      <c r="L3394">
        <f t="shared" si="261"/>
        <v>2016</v>
      </c>
      <c r="M3394" t="str">
        <f t="shared" si="262"/>
        <v>Mar</v>
      </c>
      <c r="N3394" s="13">
        <v>42446.845543981486</v>
      </c>
      <c r="O3394" t="b">
        <v>0</v>
      </c>
      <c r="P3394">
        <v>12</v>
      </c>
      <c r="Q3394" t="b">
        <v>1</v>
      </c>
      <c r="R3394" t="s">
        <v>8271</v>
      </c>
      <c r="S3394" s="4">
        <f t="shared" ref="S3394:S3457" si="265">E3394*100/D3394</f>
        <v>100</v>
      </c>
      <c r="U3394" t="str">
        <f t="shared" si="263"/>
        <v>theater</v>
      </c>
      <c r="V3394" t="str">
        <f t="shared" si="264"/>
        <v>plays</v>
      </c>
    </row>
    <row r="3395" spans="1:22" ht="45" x14ac:dyDescent="0.25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v>41949.031944444447</v>
      </c>
      <c r="K3395">
        <v>1413065230</v>
      </c>
      <c r="L3395">
        <f t="shared" ref="L3395:L3458" si="266">YEAR(N3395)</f>
        <v>2014</v>
      </c>
      <c r="M3395" t="str">
        <f t="shared" ref="M3395:M3458" si="267">TEXT(N3395, "MMM")</f>
        <v>Oct</v>
      </c>
      <c r="N3395" s="13">
        <v>41923.921643518523</v>
      </c>
      <c r="O3395" t="b">
        <v>0</v>
      </c>
      <c r="P3395">
        <v>44</v>
      </c>
      <c r="Q3395" t="b">
        <v>1</v>
      </c>
      <c r="R3395" t="s">
        <v>8271</v>
      </c>
      <c r="S3395" s="4">
        <f t="shared" si="265"/>
        <v>105.8</v>
      </c>
      <c r="U3395" t="str">
        <f t="shared" ref="U3395:U3458" si="268">LEFT(R3395, SEARCH("/",R3395,1)-1)</f>
        <v>theater</v>
      </c>
      <c r="V3395" t="str">
        <f t="shared" ref="V3395:V3458" si="269">RIGHT(R3395,LEN(R3395)-SEARCH("/",R3395,SEARCH("/",R3395,1)))</f>
        <v>plays</v>
      </c>
    </row>
    <row r="3396" spans="1:22" ht="60" x14ac:dyDescent="0.25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v>41847.59542824074</v>
      </c>
      <c r="K3396">
        <v>1403878645</v>
      </c>
      <c r="L3396">
        <f t="shared" si="266"/>
        <v>2014</v>
      </c>
      <c r="M3396" t="str">
        <f t="shared" si="267"/>
        <v>Jun</v>
      </c>
      <c r="N3396" s="13">
        <v>41817.59542824074</v>
      </c>
      <c r="O3396" t="b">
        <v>0</v>
      </c>
      <c r="P3396">
        <v>27</v>
      </c>
      <c r="Q3396" t="b">
        <v>1</v>
      </c>
      <c r="R3396" t="s">
        <v>8271</v>
      </c>
      <c r="S3396" s="4">
        <f t="shared" si="265"/>
        <v>142.36363636363637</v>
      </c>
      <c r="U3396" t="str">
        <f t="shared" si="268"/>
        <v>theater</v>
      </c>
      <c r="V3396" t="str">
        <f t="shared" si="269"/>
        <v>plays</v>
      </c>
    </row>
    <row r="3397" spans="1:22" ht="30" x14ac:dyDescent="0.25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v>42154.756944444445</v>
      </c>
      <c r="K3397">
        <v>1431795944</v>
      </c>
      <c r="L3397">
        <f t="shared" si="266"/>
        <v>2015</v>
      </c>
      <c r="M3397" t="str">
        <f t="shared" si="267"/>
        <v>May</v>
      </c>
      <c r="N3397" s="13">
        <v>42140.712314814817</v>
      </c>
      <c r="O3397" t="b">
        <v>0</v>
      </c>
      <c r="P3397">
        <v>38</v>
      </c>
      <c r="Q3397" t="b">
        <v>1</v>
      </c>
      <c r="R3397" t="s">
        <v>8271</v>
      </c>
      <c r="S3397" s="4">
        <f t="shared" si="265"/>
        <v>184</v>
      </c>
      <c r="U3397" t="str">
        <f t="shared" si="268"/>
        <v>theater</v>
      </c>
      <c r="V3397" t="str">
        <f t="shared" si="269"/>
        <v>plays</v>
      </c>
    </row>
    <row r="3398" spans="1:22" ht="45" x14ac:dyDescent="0.25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v>41791.165972222225</v>
      </c>
      <c r="K3398">
        <v>1399286589</v>
      </c>
      <c r="L3398">
        <f t="shared" si="266"/>
        <v>2014</v>
      </c>
      <c r="M3398" t="str">
        <f t="shared" si="267"/>
        <v>May</v>
      </c>
      <c r="N3398" s="13">
        <v>41764.44663194444</v>
      </c>
      <c r="O3398" t="b">
        <v>0</v>
      </c>
      <c r="P3398">
        <v>28</v>
      </c>
      <c r="Q3398" t="b">
        <v>1</v>
      </c>
      <c r="R3398" t="s">
        <v>8271</v>
      </c>
      <c r="S3398" s="4">
        <f t="shared" si="265"/>
        <v>104.33333333333333</v>
      </c>
      <c r="U3398" t="str">
        <f t="shared" si="268"/>
        <v>theater</v>
      </c>
      <c r="V3398" t="str">
        <f t="shared" si="269"/>
        <v>plays</v>
      </c>
    </row>
    <row r="3399" spans="1:22" ht="30" x14ac:dyDescent="0.25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v>42418.916666666672</v>
      </c>
      <c r="K3399">
        <v>1452338929</v>
      </c>
      <c r="L3399">
        <f t="shared" si="266"/>
        <v>2016</v>
      </c>
      <c r="M3399" t="str">
        <f t="shared" si="267"/>
        <v>Jan</v>
      </c>
      <c r="N3399" s="13">
        <v>42378.478344907402</v>
      </c>
      <c r="O3399" t="b">
        <v>0</v>
      </c>
      <c r="P3399">
        <v>24</v>
      </c>
      <c r="Q3399" t="b">
        <v>1</v>
      </c>
      <c r="R3399" t="s">
        <v>8271</v>
      </c>
      <c r="S3399" s="4">
        <f t="shared" si="265"/>
        <v>112</v>
      </c>
      <c r="U3399" t="str">
        <f t="shared" si="268"/>
        <v>theater</v>
      </c>
      <c r="V3399" t="str">
        <f t="shared" si="269"/>
        <v>plays</v>
      </c>
    </row>
    <row r="3400" spans="1:22" ht="60" x14ac:dyDescent="0.25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v>41964.708333333328</v>
      </c>
      <c r="K3400">
        <v>1414605776</v>
      </c>
      <c r="L3400">
        <f t="shared" si="266"/>
        <v>2014</v>
      </c>
      <c r="M3400" t="str">
        <f t="shared" si="267"/>
        <v>Oct</v>
      </c>
      <c r="N3400" s="13">
        <v>41941.75203703704</v>
      </c>
      <c r="O3400" t="b">
        <v>0</v>
      </c>
      <c r="P3400">
        <v>65</v>
      </c>
      <c r="Q3400" t="b">
        <v>1</v>
      </c>
      <c r="R3400" t="s">
        <v>8271</v>
      </c>
      <c r="S3400" s="4">
        <f t="shared" si="265"/>
        <v>111.075</v>
      </c>
      <c r="U3400" t="str">
        <f t="shared" si="268"/>
        <v>theater</v>
      </c>
      <c r="V3400" t="str">
        <f t="shared" si="269"/>
        <v>plays</v>
      </c>
    </row>
    <row r="3401" spans="1:22" ht="45" x14ac:dyDescent="0.25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v>42056.920428240745</v>
      </c>
      <c r="K3401">
        <v>1421964325</v>
      </c>
      <c r="L3401">
        <f t="shared" si="266"/>
        <v>2015</v>
      </c>
      <c r="M3401" t="str">
        <f t="shared" si="267"/>
        <v>Jan</v>
      </c>
      <c r="N3401" s="13">
        <v>42026.920428240745</v>
      </c>
      <c r="O3401" t="b">
        <v>0</v>
      </c>
      <c r="P3401">
        <v>46</v>
      </c>
      <c r="Q3401" t="b">
        <v>1</v>
      </c>
      <c r="R3401" t="s">
        <v>8271</v>
      </c>
      <c r="S3401" s="4">
        <f t="shared" si="265"/>
        <v>103.75</v>
      </c>
      <c r="U3401" t="str">
        <f t="shared" si="268"/>
        <v>theater</v>
      </c>
      <c r="V3401" t="str">
        <f t="shared" si="269"/>
        <v>plays</v>
      </c>
    </row>
    <row r="3402" spans="1:22" ht="60" x14ac:dyDescent="0.25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v>41879.953865740739</v>
      </c>
      <c r="K3402">
        <v>1405378414</v>
      </c>
      <c r="L3402">
        <f t="shared" si="266"/>
        <v>2014</v>
      </c>
      <c r="M3402" t="str">
        <f t="shared" si="267"/>
        <v>Jul</v>
      </c>
      <c r="N3402" s="13">
        <v>41834.953865740739</v>
      </c>
      <c r="O3402" t="b">
        <v>0</v>
      </c>
      <c r="P3402">
        <v>85</v>
      </c>
      <c r="Q3402" t="b">
        <v>1</v>
      </c>
      <c r="R3402" t="s">
        <v>8271</v>
      </c>
      <c r="S3402" s="4">
        <f t="shared" si="265"/>
        <v>100.41</v>
      </c>
      <c r="U3402" t="str">
        <f t="shared" si="268"/>
        <v>theater</v>
      </c>
      <c r="V3402" t="str">
        <f t="shared" si="269"/>
        <v>plays</v>
      </c>
    </row>
    <row r="3403" spans="1:22" ht="60" x14ac:dyDescent="0.25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v>42223.723912037036</v>
      </c>
      <c r="K3403">
        <v>1436376146</v>
      </c>
      <c r="L3403">
        <f t="shared" si="266"/>
        <v>2015</v>
      </c>
      <c r="M3403" t="str">
        <f t="shared" si="267"/>
        <v>Jul</v>
      </c>
      <c r="N3403" s="13">
        <v>42193.723912037036</v>
      </c>
      <c r="O3403" t="b">
        <v>0</v>
      </c>
      <c r="P3403">
        <v>66</v>
      </c>
      <c r="Q3403" t="b">
        <v>1</v>
      </c>
      <c r="R3403" t="s">
        <v>8271</v>
      </c>
      <c r="S3403" s="4">
        <f t="shared" si="265"/>
        <v>101.86206896551724</v>
      </c>
      <c r="U3403" t="str">
        <f t="shared" si="268"/>
        <v>theater</v>
      </c>
      <c r="V3403" t="str">
        <f t="shared" si="269"/>
        <v>plays</v>
      </c>
    </row>
    <row r="3404" spans="1:22" ht="45" x14ac:dyDescent="0.25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v>42320.104861111111</v>
      </c>
      <c r="K3404">
        <v>1444747843</v>
      </c>
      <c r="L3404">
        <f t="shared" si="266"/>
        <v>2015</v>
      </c>
      <c r="M3404" t="str">
        <f t="shared" si="267"/>
        <v>Oct</v>
      </c>
      <c r="N3404" s="13">
        <v>42290.61855324074</v>
      </c>
      <c r="O3404" t="b">
        <v>0</v>
      </c>
      <c r="P3404">
        <v>165</v>
      </c>
      <c r="Q3404" t="b">
        <v>1</v>
      </c>
      <c r="R3404" t="s">
        <v>8271</v>
      </c>
      <c r="S3404" s="4">
        <f t="shared" si="265"/>
        <v>109.76666666666667</v>
      </c>
      <c r="U3404" t="str">
        <f t="shared" si="268"/>
        <v>theater</v>
      </c>
      <c r="V3404" t="str">
        <f t="shared" si="269"/>
        <v>plays</v>
      </c>
    </row>
    <row r="3405" spans="1:22" ht="45" x14ac:dyDescent="0.25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v>42180.462083333332</v>
      </c>
      <c r="K3405">
        <v>1432638324</v>
      </c>
      <c r="L3405">
        <f t="shared" si="266"/>
        <v>2015</v>
      </c>
      <c r="M3405" t="str">
        <f t="shared" si="267"/>
        <v>May</v>
      </c>
      <c r="N3405" s="13">
        <v>42150.462083333332</v>
      </c>
      <c r="O3405" t="b">
        <v>0</v>
      </c>
      <c r="P3405">
        <v>17</v>
      </c>
      <c r="Q3405" t="b">
        <v>1</v>
      </c>
      <c r="R3405" t="s">
        <v>8271</v>
      </c>
      <c r="S3405" s="4">
        <f t="shared" si="265"/>
        <v>100</v>
      </c>
      <c r="U3405" t="str">
        <f t="shared" si="268"/>
        <v>theater</v>
      </c>
      <c r="V3405" t="str">
        <f t="shared" si="269"/>
        <v>plays</v>
      </c>
    </row>
    <row r="3406" spans="1:22" ht="60" x14ac:dyDescent="0.25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v>42172.503495370373</v>
      </c>
      <c r="K3406">
        <v>1432814702</v>
      </c>
      <c r="L3406">
        <f t="shared" si="266"/>
        <v>2015</v>
      </c>
      <c r="M3406" t="str">
        <f t="shared" si="267"/>
        <v>May</v>
      </c>
      <c r="N3406" s="13">
        <v>42152.503495370373</v>
      </c>
      <c r="O3406" t="b">
        <v>0</v>
      </c>
      <c r="P3406">
        <v>3</v>
      </c>
      <c r="Q3406" t="b">
        <v>1</v>
      </c>
      <c r="R3406" t="s">
        <v>8271</v>
      </c>
      <c r="S3406" s="4">
        <f t="shared" si="265"/>
        <v>122</v>
      </c>
      <c r="U3406" t="str">
        <f t="shared" si="268"/>
        <v>theater</v>
      </c>
      <c r="V3406" t="str">
        <f t="shared" si="269"/>
        <v>plays</v>
      </c>
    </row>
    <row r="3407" spans="1:22" ht="45" x14ac:dyDescent="0.25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v>42430.999305555553</v>
      </c>
      <c r="K3407">
        <v>1455063886</v>
      </c>
      <c r="L3407">
        <f t="shared" si="266"/>
        <v>2016</v>
      </c>
      <c r="M3407" t="str">
        <f t="shared" si="267"/>
        <v>Feb</v>
      </c>
      <c r="N3407" s="13">
        <v>42410.017199074078</v>
      </c>
      <c r="O3407" t="b">
        <v>0</v>
      </c>
      <c r="P3407">
        <v>17</v>
      </c>
      <c r="Q3407" t="b">
        <v>1</v>
      </c>
      <c r="R3407" t="s">
        <v>8271</v>
      </c>
      <c r="S3407" s="4">
        <f t="shared" si="265"/>
        <v>137.57142857142858</v>
      </c>
      <c r="U3407" t="str">
        <f t="shared" si="268"/>
        <v>theater</v>
      </c>
      <c r="V3407" t="str">
        <f t="shared" si="269"/>
        <v>plays</v>
      </c>
    </row>
    <row r="3408" spans="1:22" ht="45" x14ac:dyDescent="0.25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v>41836.492777777778</v>
      </c>
      <c r="K3408">
        <v>1401623376</v>
      </c>
      <c r="L3408">
        <f t="shared" si="266"/>
        <v>2014</v>
      </c>
      <c r="M3408" t="str">
        <f t="shared" si="267"/>
        <v>Jun</v>
      </c>
      <c r="N3408" s="13">
        <v>41791.492777777778</v>
      </c>
      <c r="O3408" t="b">
        <v>0</v>
      </c>
      <c r="P3408">
        <v>91</v>
      </c>
      <c r="Q3408" t="b">
        <v>1</v>
      </c>
      <c r="R3408" t="s">
        <v>8271</v>
      </c>
      <c r="S3408" s="4">
        <f t="shared" si="265"/>
        <v>100.31</v>
      </c>
      <c r="U3408" t="str">
        <f t="shared" si="268"/>
        <v>theater</v>
      </c>
      <c r="V3408" t="str">
        <f t="shared" si="269"/>
        <v>plays</v>
      </c>
    </row>
    <row r="3409" spans="1:22" ht="60" x14ac:dyDescent="0.25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v>41826.422326388885</v>
      </c>
      <c r="K3409">
        <v>1402049289</v>
      </c>
      <c r="L3409">
        <f t="shared" si="266"/>
        <v>2014</v>
      </c>
      <c r="M3409" t="str">
        <f t="shared" si="267"/>
        <v>Jun</v>
      </c>
      <c r="N3409" s="13">
        <v>41796.422326388885</v>
      </c>
      <c r="O3409" t="b">
        <v>0</v>
      </c>
      <c r="P3409">
        <v>67</v>
      </c>
      <c r="Q3409" t="b">
        <v>1</v>
      </c>
      <c r="R3409" t="s">
        <v>8271</v>
      </c>
      <c r="S3409" s="4">
        <f t="shared" si="265"/>
        <v>107.1</v>
      </c>
      <c r="U3409" t="str">
        <f t="shared" si="268"/>
        <v>theater</v>
      </c>
      <c r="V3409" t="str">
        <f t="shared" si="269"/>
        <v>plays</v>
      </c>
    </row>
    <row r="3410" spans="1:22" ht="45" x14ac:dyDescent="0.25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v>41838.991944444446</v>
      </c>
      <c r="K3410">
        <v>1403135304</v>
      </c>
      <c r="L3410">
        <f t="shared" si="266"/>
        <v>2014</v>
      </c>
      <c r="M3410" t="str">
        <f t="shared" si="267"/>
        <v>Jun</v>
      </c>
      <c r="N3410" s="13">
        <v>41808.991944444446</v>
      </c>
      <c r="O3410" t="b">
        <v>0</v>
      </c>
      <c r="P3410">
        <v>18</v>
      </c>
      <c r="Q3410" t="b">
        <v>1</v>
      </c>
      <c r="R3410" t="s">
        <v>8271</v>
      </c>
      <c r="S3410" s="4">
        <f t="shared" si="265"/>
        <v>211</v>
      </c>
      <c r="U3410" t="str">
        <f t="shared" si="268"/>
        <v>theater</v>
      </c>
      <c r="V3410" t="str">
        <f t="shared" si="269"/>
        <v>plays</v>
      </c>
    </row>
    <row r="3411" spans="1:22" ht="45" x14ac:dyDescent="0.25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v>42582.873611111107</v>
      </c>
      <c r="K3411">
        <v>1466710358</v>
      </c>
      <c r="L3411">
        <f t="shared" si="266"/>
        <v>2016</v>
      </c>
      <c r="M3411" t="str">
        <f t="shared" si="267"/>
        <v>Jun</v>
      </c>
      <c r="N3411" s="13">
        <v>42544.814328703709</v>
      </c>
      <c r="O3411" t="b">
        <v>0</v>
      </c>
      <c r="P3411">
        <v>21</v>
      </c>
      <c r="Q3411" t="b">
        <v>1</v>
      </c>
      <c r="R3411" t="s">
        <v>8271</v>
      </c>
      <c r="S3411" s="4">
        <f t="shared" si="265"/>
        <v>123.6</v>
      </c>
      <c r="U3411" t="str">
        <f t="shared" si="268"/>
        <v>theater</v>
      </c>
      <c r="V3411" t="str">
        <f t="shared" si="269"/>
        <v>plays</v>
      </c>
    </row>
    <row r="3412" spans="1:22" ht="60" x14ac:dyDescent="0.25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v>42527.291666666672</v>
      </c>
      <c r="K3412">
        <v>1462841990</v>
      </c>
      <c r="L3412">
        <f t="shared" si="266"/>
        <v>2016</v>
      </c>
      <c r="M3412" t="str">
        <f t="shared" si="267"/>
        <v>May</v>
      </c>
      <c r="N3412" s="13">
        <v>42500.041550925926</v>
      </c>
      <c r="O3412" t="b">
        <v>0</v>
      </c>
      <c r="P3412">
        <v>40</v>
      </c>
      <c r="Q3412" t="b">
        <v>1</v>
      </c>
      <c r="R3412" t="s">
        <v>8271</v>
      </c>
      <c r="S3412" s="4">
        <f t="shared" si="265"/>
        <v>108.5</v>
      </c>
      <c r="U3412" t="str">
        <f t="shared" si="268"/>
        <v>theater</v>
      </c>
      <c r="V3412" t="str">
        <f t="shared" si="269"/>
        <v>plays</v>
      </c>
    </row>
    <row r="3413" spans="1:22" ht="60" x14ac:dyDescent="0.25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v>42285.022824074069</v>
      </c>
      <c r="K3413">
        <v>1442536372</v>
      </c>
      <c r="L3413">
        <f t="shared" si="266"/>
        <v>2015</v>
      </c>
      <c r="M3413" t="str">
        <f t="shared" si="267"/>
        <v>Sep</v>
      </c>
      <c r="N3413" s="13">
        <v>42265.022824074069</v>
      </c>
      <c r="O3413" t="b">
        <v>0</v>
      </c>
      <c r="P3413">
        <v>78</v>
      </c>
      <c r="Q3413" t="b">
        <v>1</v>
      </c>
      <c r="R3413" t="s">
        <v>8271</v>
      </c>
      <c r="S3413" s="4">
        <f t="shared" si="265"/>
        <v>103.56666666666666</v>
      </c>
      <c r="U3413" t="str">
        <f t="shared" si="268"/>
        <v>theater</v>
      </c>
      <c r="V3413" t="str">
        <f t="shared" si="269"/>
        <v>plays</v>
      </c>
    </row>
    <row r="3414" spans="1:22" ht="45" x14ac:dyDescent="0.25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v>41909.959050925929</v>
      </c>
      <c r="K3414">
        <v>1409266862</v>
      </c>
      <c r="L3414">
        <f t="shared" si="266"/>
        <v>2014</v>
      </c>
      <c r="M3414" t="str">
        <f t="shared" si="267"/>
        <v>Aug</v>
      </c>
      <c r="N3414" s="13">
        <v>41879.959050925929</v>
      </c>
      <c r="O3414" t="b">
        <v>0</v>
      </c>
      <c r="P3414">
        <v>26</v>
      </c>
      <c r="Q3414" t="b">
        <v>1</v>
      </c>
      <c r="R3414" t="s">
        <v>8271</v>
      </c>
      <c r="S3414" s="4">
        <f t="shared" si="265"/>
        <v>100</v>
      </c>
      <c r="U3414" t="str">
        <f t="shared" si="268"/>
        <v>theater</v>
      </c>
      <c r="V3414" t="str">
        <f t="shared" si="269"/>
        <v>plays</v>
      </c>
    </row>
    <row r="3415" spans="1:22" ht="60" x14ac:dyDescent="0.25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v>42063.207638888889</v>
      </c>
      <c r="K3415">
        <v>1424280938</v>
      </c>
      <c r="L3415">
        <f t="shared" si="266"/>
        <v>2015</v>
      </c>
      <c r="M3415" t="str">
        <f t="shared" si="267"/>
        <v>Feb</v>
      </c>
      <c r="N3415" s="13">
        <v>42053.733078703706</v>
      </c>
      <c r="O3415" t="b">
        <v>0</v>
      </c>
      <c r="P3415">
        <v>14</v>
      </c>
      <c r="Q3415" t="b">
        <v>1</v>
      </c>
      <c r="R3415" t="s">
        <v>8271</v>
      </c>
      <c r="S3415" s="4">
        <f t="shared" si="265"/>
        <v>130</v>
      </c>
      <c r="U3415" t="str">
        <f t="shared" si="268"/>
        <v>theater</v>
      </c>
      <c r="V3415" t="str">
        <f t="shared" si="269"/>
        <v>plays</v>
      </c>
    </row>
    <row r="3416" spans="1:22" ht="45" x14ac:dyDescent="0.25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v>42705.332638888889</v>
      </c>
      <c r="K3416">
        <v>1478030325</v>
      </c>
      <c r="L3416">
        <f t="shared" si="266"/>
        <v>2016</v>
      </c>
      <c r="M3416" t="str">
        <f t="shared" si="267"/>
        <v>Nov</v>
      </c>
      <c r="N3416" s="13">
        <v>42675.832465277781</v>
      </c>
      <c r="O3416" t="b">
        <v>0</v>
      </c>
      <c r="P3416">
        <v>44</v>
      </c>
      <c r="Q3416" t="b">
        <v>1</v>
      </c>
      <c r="R3416" t="s">
        <v>8271</v>
      </c>
      <c r="S3416" s="4">
        <f t="shared" si="265"/>
        <v>103.5</v>
      </c>
      <c r="U3416" t="str">
        <f t="shared" si="268"/>
        <v>theater</v>
      </c>
      <c r="V3416" t="str">
        <f t="shared" si="269"/>
        <v>plays</v>
      </c>
    </row>
    <row r="3417" spans="1:22" ht="45" x14ac:dyDescent="0.25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v>42477.979166666672</v>
      </c>
      <c r="K3417">
        <v>1459999656</v>
      </c>
      <c r="L3417">
        <f t="shared" si="266"/>
        <v>2016</v>
      </c>
      <c r="M3417" t="str">
        <f t="shared" si="267"/>
        <v>Apr</v>
      </c>
      <c r="N3417" s="13">
        <v>42467.144166666665</v>
      </c>
      <c r="O3417" t="b">
        <v>0</v>
      </c>
      <c r="P3417">
        <v>9</v>
      </c>
      <c r="Q3417" t="b">
        <v>1</v>
      </c>
      <c r="R3417" t="s">
        <v>8271</v>
      </c>
      <c r="S3417" s="4">
        <f t="shared" si="265"/>
        <v>100</v>
      </c>
      <c r="U3417" t="str">
        <f t="shared" si="268"/>
        <v>theater</v>
      </c>
      <c r="V3417" t="str">
        <f t="shared" si="269"/>
        <v>plays</v>
      </c>
    </row>
    <row r="3418" spans="1:22" ht="60" x14ac:dyDescent="0.25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v>42117.770833333328</v>
      </c>
      <c r="K3418">
        <v>1427363645</v>
      </c>
      <c r="L3418">
        <f t="shared" si="266"/>
        <v>2015</v>
      </c>
      <c r="M3418" t="str">
        <f t="shared" si="267"/>
        <v>Mar</v>
      </c>
      <c r="N3418" s="13">
        <v>42089.412557870368</v>
      </c>
      <c r="O3418" t="b">
        <v>0</v>
      </c>
      <c r="P3418">
        <v>30</v>
      </c>
      <c r="Q3418" t="b">
        <v>1</v>
      </c>
      <c r="R3418" t="s">
        <v>8271</v>
      </c>
      <c r="S3418" s="4">
        <f t="shared" si="265"/>
        <v>119.6</v>
      </c>
      <c r="U3418" t="str">
        <f t="shared" si="268"/>
        <v>theater</v>
      </c>
      <c r="V3418" t="str">
        <f t="shared" si="269"/>
        <v>plays</v>
      </c>
    </row>
    <row r="3419" spans="1:22" ht="45" x14ac:dyDescent="0.25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v>41938.029861111114</v>
      </c>
      <c r="K3419">
        <v>1410558948</v>
      </c>
      <c r="L3419">
        <f t="shared" si="266"/>
        <v>2014</v>
      </c>
      <c r="M3419" t="str">
        <f t="shared" si="267"/>
        <v>Sep</v>
      </c>
      <c r="N3419" s="13">
        <v>41894.91375</v>
      </c>
      <c r="O3419" t="b">
        <v>0</v>
      </c>
      <c r="P3419">
        <v>45</v>
      </c>
      <c r="Q3419" t="b">
        <v>1</v>
      </c>
      <c r="R3419" t="s">
        <v>8271</v>
      </c>
      <c r="S3419" s="4">
        <f t="shared" si="265"/>
        <v>100.00058823529412</v>
      </c>
      <c r="U3419" t="str">
        <f t="shared" si="268"/>
        <v>theater</v>
      </c>
      <c r="V3419" t="str">
        <f t="shared" si="269"/>
        <v>plays</v>
      </c>
    </row>
    <row r="3420" spans="1:22" ht="60" x14ac:dyDescent="0.25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v>41782.83457175926</v>
      </c>
      <c r="K3420">
        <v>1398283307</v>
      </c>
      <c r="L3420">
        <f t="shared" si="266"/>
        <v>2014</v>
      </c>
      <c r="M3420" t="str">
        <f t="shared" si="267"/>
        <v>Apr</v>
      </c>
      <c r="N3420" s="13">
        <v>41752.83457175926</v>
      </c>
      <c r="O3420" t="b">
        <v>0</v>
      </c>
      <c r="P3420">
        <v>56</v>
      </c>
      <c r="Q3420" t="b">
        <v>1</v>
      </c>
      <c r="R3420" t="s">
        <v>8271</v>
      </c>
      <c r="S3420" s="4">
        <f t="shared" si="265"/>
        <v>100.875</v>
      </c>
      <c r="U3420" t="str">
        <f t="shared" si="268"/>
        <v>theater</v>
      </c>
      <c r="V3420" t="str">
        <f t="shared" si="269"/>
        <v>plays</v>
      </c>
    </row>
    <row r="3421" spans="1:22" ht="60" x14ac:dyDescent="0.25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v>42466.895833333328</v>
      </c>
      <c r="K3421">
        <v>1458416585</v>
      </c>
      <c r="L3421">
        <f t="shared" si="266"/>
        <v>2016</v>
      </c>
      <c r="M3421" t="str">
        <f t="shared" si="267"/>
        <v>Mar</v>
      </c>
      <c r="N3421" s="13">
        <v>42448.821585648147</v>
      </c>
      <c r="O3421" t="b">
        <v>0</v>
      </c>
      <c r="P3421">
        <v>46</v>
      </c>
      <c r="Q3421" t="b">
        <v>1</v>
      </c>
      <c r="R3421" t="s">
        <v>8271</v>
      </c>
      <c r="S3421" s="4">
        <f t="shared" si="265"/>
        <v>106.54545454545455</v>
      </c>
      <c r="U3421" t="str">
        <f t="shared" si="268"/>
        <v>theater</v>
      </c>
      <c r="V3421" t="str">
        <f t="shared" si="269"/>
        <v>plays</v>
      </c>
    </row>
    <row r="3422" spans="1:22" ht="45" x14ac:dyDescent="0.25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v>42414</v>
      </c>
      <c r="K3422">
        <v>1454638202</v>
      </c>
      <c r="L3422">
        <f t="shared" si="266"/>
        <v>2016</v>
      </c>
      <c r="M3422" t="str">
        <f t="shared" si="267"/>
        <v>Feb</v>
      </c>
      <c r="N3422" s="13">
        <v>42405.090300925927</v>
      </c>
      <c r="O3422" t="b">
        <v>0</v>
      </c>
      <c r="P3422">
        <v>34</v>
      </c>
      <c r="Q3422" t="b">
        <v>1</v>
      </c>
      <c r="R3422" t="s">
        <v>8271</v>
      </c>
      <c r="S3422" s="4">
        <f t="shared" si="265"/>
        <v>138</v>
      </c>
      <c r="U3422" t="str">
        <f t="shared" si="268"/>
        <v>theater</v>
      </c>
      <c r="V3422" t="str">
        <f t="shared" si="269"/>
        <v>plays</v>
      </c>
    </row>
    <row r="3423" spans="1:22" ht="45" x14ac:dyDescent="0.25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v>42067.791238425925</v>
      </c>
      <c r="K3423">
        <v>1422903563</v>
      </c>
      <c r="L3423">
        <f t="shared" si="266"/>
        <v>2015</v>
      </c>
      <c r="M3423" t="str">
        <f t="shared" si="267"/>
        <v>Feb</v>
      </c>
      <c r="N3423" s="13">
        <v>42037.791238425925</v>
      </c>
      <c r="O3423" t="b">
        <v>0</v>
      </c>
      <c r="P3423">
        <v>98</v>
      </c>
      <c r="Q3423" t="b">
        <v>1</v>
      </c>
      <c r="R3423" t="s">
        <v>8271</v>
      </c>
      <c r="S3423" s="4">
        <f t="shared" si="265"/>
        <v>101.15</v>
      </c>
      <c r="U3423" t="str">
        <f t="shared" si="268"/>
        <v>theater</v>
      </c>
      <c r="V3423" t="str">
        <f t="shared" si="269"/>
        <v>plays</v>
      </c>
    </row>
    <row r="3424" spans="1:22" ht="60" x14ac:dyDescent="0.25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v>42352</v>
      </c>
      <c r="K3424">
        <v>1447594176</v>
      </c>
      <c r="L3424">
        <f t="shared" si="266"/>
        <v>2015</v>
      </c>
      <c r="M3424" t="str">
        <f t="shared" si="267"/>
        <v>Nov</v>
      </c>
      <c r="N3424" s="13">
        <v>42323.562222222223</v>
      </c>
      <c r="O3424" t="b">
        <v>0</v>
      </c>
      <c r="P3424">
        <v>46</v>
      </c>
      <c r="Q3424" t="b">
        <v>1</v>
      </c>
      <c r="R3424" t="s">
        <v>8271</v>
      </c>
      <c r="S3424" s="4">
        <f t="shared" si="265"/>
        <v>109.1</v>
      </c>
      <c r="U3424" t="str">
        <f t="shared" si="268"/>
        <v>theater</v>
      </c>
      <c r="V3424" t="str">
        <f t="shared" si="269"/>
        <v>plays</v>
      </c>
    </row>
    <row r="3425" spans="1:22" ht="45" x14ac:dyDescent="0.25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v>42118.911354166667</v>
      </c>
      <c r="K3425">
        <v>1427320341</v>
      </c>
      <c r="L3425">
        <f t="shared" si="266"/>
        <v>2015</v>
      </c>
      <c r="M3425" t="str">
        <f t="shared" si="267"/>
        <v>Mar</v>
      </c>
      <c r="N3425" s="13">
        <v>42088.911354166667</v>
      </c>
      <c r="O3425" t="b">
        <v>0</v>
      </c>
      <c r="P3425">
        <v>10</v>
      </c>
      <c r="Q3425" t="b">
        <v>1</v>
      </c>
      <c r="R3425" t="s">
        <v>8271</v>
      </c>
      <c r="S3425" s="4">
        <f t="shared" si="265"/>
        <v>140</v>
      </c>
      <c r="U3425" t="str">
        <f t="shared" si="268"/>
        <v>theater</v>
      </c>
      <c r="V3425" t="str">
        <f t="shared" si="269"/>
        <v>plays</v>
      </c>
    </row>
    <row r="3426" spans="1:22" ht="60" x14ac:dyDescent="0.25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v>42040.290972222225</v>
      </c>
      <c r="K3426">
        <v>1421252084</v>
      </c>
      <c r="L3426">
        <f t="shared" si="266"/>
        <v>2015</v>
      </c>
      <c r="M3426" t="str">
        <f t="shared" si="267"/>
        <v>Jan</v>
      </c>
      <c r="N3426" s="13">
        <v>42018.676898148144</v>
      </c>
      <c r="O3426" t="b">
        <v>0</v>
      </c>
      <c r="P3426">
        <v>76</v>
      </c>
      <c r="Q3426" t="b">
        <v>1</v>
      </c>
      <c r="R3426" t="s">
        <v>8271</v>
      </c>
      <c r="S3426" s="4">
        <f t="shared" si="265"/>
        <v>103.58333333333333</v>
      </c>
      <c r="U3426" t="str">
        <f t="shared" si="268"/>
        <v>theater</v>
      </c>
      <c r="V3426" t="str">
        <f t="shared" si="269"/>
        <v>plays</v>
      </c>
    </row>
    <row r="3427" spans="1:22" ht="60" x14ac:dyDescent="0.25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v>41916.617314814815</v>
      </c>
      <c r="K3427">
        <v>1409669336</v>
      </c>
      <c r="L3427">
        <f t="shared" si="266"/>
        <v>2014</v>
      </c>
      <c r="M3427" t="str">
        <f t="shared" si="267"/>
        <v>Sep</v>
      </c>
      <c r="N3427" s="13">
        <v>41884.617314814815</v>
      </c>
      <c r="O3427" t="b">
        <v>0</v>
      </c>
      <c r="P3427">
        <v>104</v>
      </c>
      <c r="Q3427" t="b">
        <v>1</v>
      </c>
      <c r="R3427" t="s">
        <v>8271</v>
      </c>
      <c r="S3427" s="4">
        <f t="shared" si="265"/>
        <v>102.97033333333333</v>
      </c>
      <c r="U3427" t="str">
        <f t="shared" si="268"/>
        <v>theater</v>
      </c>
      <c r="V3427" t="str">
        <f t="shared" si="269"/>
        <v>plays</v>
      </c>
    </row>
    <row r="3428" spans="1:22" ht="45" x14ac:dyDescent="0.25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v>41903.083333333336</v>
      </c>
      <c r="K3428">
        <v>1409620903</v>
      </c>
      <c r="L3428">
        <f t="shared" si="266"/>
        <v>2014</v>
      </c>
      <c r="M3428" t="str">
        <f t="shared" si="267"/>
        <v>Sep</v>
      </c>
      <c r="N3428" s="13">
        <v>41884.056747685187</v>
      </c>
      <c r="O3428" t="b">
        <v>0</v>
      </c>
      <c r="P3428">
        <v>87</v>
      </c>
      <c r="Q3428" t="b">
        <v>1</v>
      </c>
      <c r="R3428" t="s">
        <v>8271</v>
      </c>
      <c r="S3428" s="4">
        <f t="shared" si="265"/>
        <v>108.13333333333334</v>
      </c>
      <c r="U3428" t="str">
        <f t="shared" si="268"/>
        <v>theater</v>
      </c>
      <c r="V3428" t="str">
        <f t="shared" si="269"/>
        <v>plays</v>
      </c>
    </row>
    <row r="3429" spans="1:22" ht="60" x14ac:dyDescent="0.25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v>41822.645277777774</v>
      </c>
      <c r="K3429">
        <v>1401722952</v>
      </c>
      <c r="L3429">
        <f t="shared" si="266"/>
        <v>2014</v>
      </c>
      <c r="M3429" t="str">
        <f t="shared" si="267"/>
        <v>Jun</v>
      </c>
      <c r="N3429" s="13">
        <v>41792.645277777774</v>
      </c>
      <c r="O3429" t="b">
        <v>0</v>
      </c>
      <c r="P3429">
        <v>29</v>
      </c>
      <c r="Q3429" t="b">
        <v>1</v>
      </c>
      <c r="R3429" t="s">
        <v>8271</v>
      </c>
      <c r="S3429" s="4">
        <f t="shared" si="265"/>
        <v>100</v>
      </c>
      <c r="U3429" t="str">
        <f t="shared" si="268"/>
        <v>theater</v>
      </c>
      <c r="V3429" t="str">
        <f t="shared" si="269"/>
        <v>plays</v>
      </c>
    </row>
    <row r="3430" spans="1:22" ht="60" x14ac:dyDescent="0.25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v>42063.708333333328</v>
      </c>
      <c r="K3430">
        <v>1422983847</v>
      </c>
      <c r="L3430">
        <f t="shared" si="266"/>
        <v>2015</v>
      </c>
      <c r="M3430" t="str">
        <f t="shared" si="267"/>
        <v>Feb</v>
      </c>
      <c r="N3430" s="13">
        <v>42038.720451388886</v>
      </c>
      <c r="O3430" t="b">
        <v>0</v>
      </c>
      <c r="P3430">
        <v>51</v>
      </c>
      <c r="Q3430" t="b">
        <v>1</v>
      </c>
      <c r="R3430" t="s">
        <v>8271</v>
      </c>
      <c r="S3430" s="4">
        <f t="shared" si="265"/>
        <v>102.75</v>
      </c>
      <c r="U3430" t="str">
        <f t="shared" si="268"/>
        <v>theater</v>
      </c>
      <c r="V3430" t="str">
        <f t="shared" si="269"/>
        <v>plays</v>
      </c>
    </row>
    <row r="3431" spans="1:22" ht="60" x14ac:dyDescent="0.25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v>42676.021539351852</v>
      </c>
      <c r="K3431">
        <v>1476837061</v>
      </c>
      <c r="L3431">
        <f t="shared" si="266"/>
        <v>2016</v>
      </c>
      <c r="M3431" t="str">
        <f t="shared" si="267"/>
        <v>Oct</v>
      </c>
      <c r="N3431" s="13">
        <v>42662.021539351852</v>
      </c>
      <c r="O3431" t="b">
        <v>0</v>
      </c>
      <c r="P3431">
        <v>12</v>
      </c>
      <c r="Q3431" t="b">
        <v>1</v>
      </c>
      <c r="R3431" t="s">
        <v>8271</v>
      </c>
      <c r="S3431" s="4">
        <f t="shared" si="265"/>
        <v>130</v>
      </c>
      <c r="U3431" t="str">
        <f t="shared" si="268"/>
        <v>theater</v>
      </c>
      <c r="V3431" t="str">
        <f t="shared" si="269"/>
        <v>plays</v>
      </c>
    </row>
    <row r="3432" spans="1:22" ht="60" x14ac:dyDescent="0.25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v>41850.945613425924</v>
      </c>
      <c r="K3432">
        <v>1404168101</v>
      </c>
      <c r="L3432">
        <f t="shared" si="266"/>
        <v>2014</v>
      </c>
      <c r="M3432" t="str">
        <f t="shared" si="267"/>
        <v>Jun</v>
      </c>
      <c r="N3432" s="13">
        <v>41820.945613425924</v>
      </c>
      <c r="O3432" t="b">
        <v>0</v>
      </c>
      <c r="P3432">
        <v>72</v>
      </c>
      <c r="Q3432" t="b">
        <v>1</v>
      </c>
      <c r="R3432" t="s">
        <v>8271</v>
      </c>
      <c r="S3432" s="4">
        <f t="shared" si="265"/>
        <v>108.54949999999998</v>
      </c>
      <c r="U3432" t="str">
        <f t="shared" si="268"/>
        <v>theater</v>
      </c>
      <c r="V3432" t="str">
        <f t="shared" si="269"/>
        <v>plays</v>
      </c>
    </row>
    <row r="3433" spans="1:22" ht="45" x14ac:dyDescent="0.25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v>41869.730937500004</v>
      </c>
      <c r="K3433">
        <v>1405791153</v>
      </c>
      <c r="L3433">
        <f t="shared" si="266"/>
        <v>2014</v>
      </c>
      <c r="M3433" t="str">
        <f t="shared" si="267"/>
        <v>Jul</v>
      </c>
      <c r="N3433" s="13">
        <v>41839.730937500004</v>
      </c>
      <c r="O3433" t="b">
        <v>0</v>
      </c>
      <c r="P3433">
        <v>21</v>
      </c>
      <c r="Q3433" t="b">
        <v>1</v>
      </c>
      <c r="R3433" t="s">
        <v>8271</v>
      </c>
      <c r="S3433" s="4">
        <f t="shared" si="265"/>
        <v>100</v>
      </c>
      <c r="U3433" t="str">
        <f t="shared" si="268"/>
        <v>theater</v>
      </c>
      <c r="V3433" t="str">
        <f t="shared" si="269"/>
        <v>plays</v>
      </c>
    </row>
    <row r="3434" spans="1:22" ht="45" x14ac:dyDescent="0.25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v>42405.916666666672</v>
      </c>
      <c r="K3434">
        <v>1452520614</v>
      </c>
      <c r="L3434">
        <f t="shared" si="266"/>
        <v>2016</v>
      </c>
      <c r="M3434" t="str">
        <f t="shared" si="267"/>
        <v>Jan</v>
      </c>
      <c r="N3434" s="13">
        <v>42380.581180555557</v>
      </c>
      <c r="O3434" t="b">
        <v>0</v>
      </c>
      <c r="P3434">
        <v>42</v>
      </c>
      <c r="Q3434" t="b">
        <v>1</v>
      </c>
      <c r="R3434" t="s">
        <v>8271</v>
      </c>
      <c r="S3434" s="4">
        <f t="shared" si="265"/>
        <v>109.65</v>
      </c>
      <c r="U3434" t="str">
        <f t="shared" si="268"/>
        <v>theater</v>
      </c>
      <c r="V3434" t="str">
        <f t="shared" si="269"/>
        <v>plays</v>
      </c>
    </row>
    <row r="3435" spans="1:22" ht="45" x14ac:dyDescent="0.25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v>41807.125</v>
      </c>
      <c r="K3435">
        <v>1400290255</v>
      </c>
      <c r="L3435">
        <f t="shared" si="266"/>
        <v>2014</v>
      </c>
      <c r="M3435" t="str">
        <f t="shared" si="267"/>
        <v>May</v>
      </c>
      <c r="N3435" s="13">
        <v>41776.063136574077</v>
      </c>
      <c r="O3435" t="b">
        <v>0</v>
      </c>
      <c r="P3435">
        <v>71</v>
      </c>
      <c r="Q3435" t="b">
        <v>1</v>
      </c>
      <c r="R3435" t="s">
        <v>8271</v>
      </c>
      <c r="S3435" s="4">
        <f t="shared" si="265"/>
        <v>100.26315789473684</v>
      </c>
      <c r="U3435" t="str">
        <f t="shared" si="268"/>
        <v>theater</v>
      </c>
      <c r="V3435" t="str">
        <f t="shared" si="269"/>
        <v>plays</v>
      </c>
    </row>
    <row r="3436" spans="1:22" ht="60" x14ac:dyDescent="0.25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v>41830.380428240744</v>
      </c>
      <c r="K3436">
        <v>1402391269</v>
      </c>
      <c r="L3436">
        <f t="shared" si="266"/>
        <v>2014</v>
      </c>
      <c r="M3436" t="str">
        <f t="shared" si="267"/>
        <v>Jun</v>
      </c>
      <c r="N3436" s="13">
        <v>41800.380428240744</v>
      </c>
      <c r="O3436" t="b">
        <v>0</v>
      </c>
      <c r="P3436">
        <v>168</v>
      </c>
      <c r="Q3436" t="b">
        <v>1</v>
      </c>
      <c r="R3436" t="s">
        <v>8271</v>
      </c>
      <c r="S3436" s="4">
        <f t="shared" si="265"/>
        <v>105.55</v>
      </c>
      <c r="U3436" t="str">
        <f t="shared" si="268"/>
        <v>theater</v>
      </c>
      <c r="V3436" t="str">
        <f t="shared" si="269"/>
        <v>plays</v>
      </c>
    </row>
    <row r="3437" spans="1:22" ht="60" x14ac:dyDescent="0.25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v>42589.125</v>
      </c>
      <c r="K3437">
        <v>1469112493</v>
      </c>
      <c r="L3437">
        <f t="shared" si="266"/>
        <v>2016</v>
      </c>
      <c r="M3437" t="str">
        <f t="shared" si="267"/>
        <v>Jul</v>
      </c>
      <c r="N3437" s="13">
        <v>42572.61681712963</v>
      </c>
      <c r="O3437" t="b">
        <v>0</v>
      </c>
      <c r="P3437">
        <v>19</v>
      </c>
      <c r="Q3437" t="b">
        <v>1</v>
      </c>
      <c r="R3437" t="s">
        <v>8271</v>
      </c>
      <c r="S3437" s="4">
        <f t="shared" si="265"/>
        <v>112</v>
      </c>
      <c r="U3437" t="str">
        <f t="shared" si="268"/>
        <v>theater</v>
      </c>
      <c r="V3437" t="str">
        <f t="shared" si="269"/>
        <v>plays</v>
      </c>
    </row>
    <row r="3438" spans="1:22" ht="60" x14ac:dyDescent="0.25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v>41872.686111111114</v>
      </c>
      <c r="K3438">
        <v>1406811593</v>
      </c>
      <c r="L3438">
        <f t="shared" si="266"/>
        <v>2014</v>
      </c>
      <c r="M3438" t="str">
        <f t="shared" si="267"/>
        <v>Jul</v>
      </c>
      <c r="N3438" s="13">
        <v>41851.541585648149</v>
      </c>
      <c r="O3438" t="b">
        <v>0</v>
      </c>
      <c r="P3438">
        <v>37</v>
      </c>
      <c r="Q3438" t="b">
        <v>1</v>
      </c>
      <c r="R3438" t="s">
        <v>8271</v>
      </c>
      <c r="S3438" s="4">
        <f t="shared" si="265"/>
        <v>105.9</v>
      </c>
      <c r="U3438" t="str">
        <f t="shared" si="268"/>
        <v>theater</v>
      </c>
      <c r="V3438" t="str">
        <f t="shared" si="269"/>
        <v>plays</v>
      </c>
    </row>
    <row r="3439" spans="1:22" ht="60" x14ac:dyDescent="0.25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v>42235.710879629631</v>
      </c>
      <c r="K3439">
        <v>1437411820</v>
      </c>
      <c r="L3439">
        <f t="shared" si="266"/>
        <v>2015</v>
      </c>
      <c r="M3439" t="str">
        <f t="shared" si="267"/>
        <v>Jul</v>
      </c>
      <c r="N3439" s="13">
        <v>42205.710879629631</v>
      </c>
      <c r="O3439" t="b">
        <v>0</v>
      </c>
      <c r="P3439">
        <v>36</v>
      </c>
      <c r="Q3439" t="b">
        <v>1</v>
      </c>
      <c r="R3439" t="s">
        <v>8271</v>
      </c>
      <c r="S3439" s="4">
        <f t="shared" si="265"/>
        <v>101</v>
      </c>
      <c r="U3439" t="str">
        <f t="shared" si="268"/>
        <v>theater</v>
      </c>
      <c r="V3439" t="str">
        <f t="shared" si="269"/>
        <v>plays</v>
      </c>
    </row>
    <row r="3440" spans="1:22" ht="60" x14ac:dyDescent="0.25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v>42126.875</v>
      </c>
      <c r="K3440">
        <v>1428358567</v>
      </c>
      <c r="L3440">
        <f t="shared" si="266"/>
        <v>2015</v>
      </c>
      <c r="M3440" t="str">
        <f t="shared" si="267"/>
        <v>Apr</v>
      </c>
      <c r="N3440" s="13">
        <v>42100.927858796291</v>
      </c>
      <c r="O3440" t="b">
        <v>0</v>
      </c>
      <c r="P3440">
        <v>14</v>
      </c>
      <c r="Q3440" t="b">
        <v>1</v>
      </c>
      <c r="R3440" t="s">
        <v>8271</v>
      </c>
      <c r="S3440" s="4">
        <f t="shared" si="265"/>
        <v>104.2</v>
      </c>
      <c r="U3440" t="str">
        <f t="shared" si="268"/>
        <v>theater</v>
      </c>
      <c r="V3440" t="str">
        <f t="shared" si="269"/>
        <v>plays</v>
      </c>
    </row>
    <row r="3441" spans="1:22" ht="30" x14ac:dyDescent="0.25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v>42388.207638888889</v>
      </c>
      <c r="K3441">
        <v>1452030730</v>
      </c>
      <c r="L3441">
        <f t="shared" si="266"/>
        <v>2016</v>
      </c>
      <c r="M3441" t="str">
        <f t="shared" si="267"/>
        <v>Jan</v>
      </c>
      <c r="N3441" s="13">
        <v>42374.911226851851</v>
      </c>
      <c r="O3441" t="b">
        <v>0</v>
      </c>
      <c r="P3441">
        <v>18</v>
      </c>
      <c r="Q3441" t="b">
        <v>1</v>
      </c>
      <c r="R3441" t="s">
        <v>8271</v>
      </c>
      <c r="S3441" s="4">
        <f t="shared" si="265"/>
        <v>134.67833333333334</v>
      </c>
      <c r="U3441" t="str">
        <f t="shared" si="268"/>
        <v>theater</v>
      </c>
      <c r="V3441" t="str">
        <f t="shared" si="269"/>
        <v>plays</v>
      </c>
    </row>
    <row r="3442" spans="1:22" ht="60" x14ac:dyDescent="0.25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v>41831.677083333336</v>
      </c>
      <c r="K3442">
        <v>1403146628</v>
      </c>
      <c r="L3442">
        <f t="shared" si="266"/>
        <v>2014</v>
      </c>
      <c r="M3442" t="str">
        <f t="shared" si="267"/>
        <v>Jun</v>
      </c>
      <c r="N3442" s="13">
        <v>41809.12300925926</v>
      </c>
      <c r="O3442" t="b">
        <v>0</v>
      </c>
      <c r="P3442">
        <v>82</v>
      </c>
      <c r="Q3442" t="b">
        <v>1</v>
      </c>
      <c r="R3442" t="s">
        <v>8271</v>
      </c>
      <c r="S3442" s="4">
        <f t="shared" si="265"/>
        <v>105.2184</v>
      </c>
      <c r="U3442" t="str">
        <f t="shared" si="268"/>
        <v>theater</v>
      </c>
      <c r="V3442" t="str">
        <f t="shared" si="269"/>
        <v>plays</v>
      </c>
    </row>
    <row r="3443" spans="1:22" ht="60" x14ac:dyDescent="0.25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v>42321.845138888893</v>
      </c>
      <c r="K3443">
        <v>1445077121</v>
      </c>
      <c r="L3443">
        <f t="shared" si="266"/>
        <v>2015</v>
      </c>
      <c r="M3443" t="str">
        <f t="shared" si="267"/>
        <v>Oct</v>
      </c>
      <c r="N3443" s="13">
        <v>42294.429641203707</v>
      </c>
      <c r="O3443" t="b">
        <v>0</v>
      </c>
      <c r="P3443">
        <v>43</v>
      </c>
      <c r="Q3443" t="b">
        <v>1</v>
      </c>
      <c r="R3443" t="s">
        <v>8271</v>
      </c>
      <c r="S3443" s="4">
        <f t="shared" si="265"/>
        <v>102.6</v>
      </c>
      <c r="U3443" t="str">
        <f t="shared" si="268"/>
        <v>theater</v>
      </c>
      <c r="V3443" t="str">
        <f t="shared" si="269"/>
        <v>plays</v>
      </c>
    </row>
    <row r="3444" spans="1:22" ht="60" x14ac:dyDescent="0.25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v>42154.841111111105</v>
      </c>
      <c r="K3444">
        <v>1430424672</v>
      </c>
      <c r="L3444">
        <f t="shared" si="266"/>
        <v>2015</v>
      </c>
      <c r="M3444" t="str">
        <f t="shared" si="267"/>
        <v>Apr</v>
      </c>
      <c r="N3444" s="13">
        <v>42124.841111111105</v>
      </c>
      <c r="O3444" t="b">
        <v>0</v>
      </c>
      <c r="P3444">
        <v>8</v>
      </c>
      <c r="Q3444" t="b">
        <v>1</v>
      </c>
      <c r="R3444" t="s">
        <v>8271</v>
      </c>
      <c r="S3444" s="4">
        <f t="shared" si="265"/>
        <v>100</v>
      </c>
      <c r="U3444" t="str">
        <f t="shared" si="268"/>
        <v>theater</v>
      </c>
      <c r="V3444" t="str">
        <f t="shared" si="269"/>
        <v>plays</v>
      </c>
    </row>
    <row r="3445" spans="1:22" ht="60" x14ac:dyDescent="0.25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v>41891.524837962963</v>
      </c>
      <c r="K3445">
        <v>1407674146</v>
      </c>
      <c r="L3445">
        <f t="shared" si="266"/>
        <v>2014</v>
      </c>
      <c r="M3445" t="str">
        <f t="shared" si="267"/>
        <v>Aug</v>
      </c>
      <c r="N3445" s="13">
        <v>41861.524837962963</v>
      </c>
      <c r="O3445" t="b">
        <v>0</v>
      </c>
      <c r="P3445">
        <v>45</v>
      </c>
      <c r="Q3445" t="b">
        <v>1</v>
      </c>
      <c r="R3445" t="s">
        <v>8271</v>
      </c>
      <c r="S3445" s="4">
        <f t="shared" si="265"/>
        <v>185.5</v>
      </c>
      <c r="U3445" t="str">
        <f t="shared" si="268"/>
        <v>theater</v>
      </c>
      <c r="V3445" t="str">
        <f t="shared" si="269"/>
        <v>plays</v>
      </c>
    </row>
    <row r="3446" spans="1:22" ht="60" x14ac:dyDescent="0.25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v>42529.582638888889</v>
      </c>
      <c r="K3446">
        <v>1464677986</v>
      </c>
      <c r="L3446">
        <f t="shared" si="266"/>
        <v>2016</v>
      </c>
      <c r="M3446" t="str">
        <f t="shared" si="267"/>
        <v>May</v>
      </c>
      <c r="N3446" s="13">
        <v>42521.291504629626</v>
      </c>
      <c r="O3446" t="b">
        <v>0</v>
      </c>
      <c r="P3446">
        <v>20</v>
      </c>
      <c r="Q3446" t="b">
        <v>1</v>
      </c>
      <c r="R3446" t="s">
        <v>8271</v>
      </c>
      <c r="S3446" s="4">
        <f t="shared" si="265"/>
        <v>289</v>
      </c>
      <c r="U3446" t="str">
        <f t="shared" si="268"/>
        <v>theater</v>
      </c>
      <c r="V3446" t="str">
        <f t="shared" si="269"/>
        <v>plays</v>
      </c>
    </row>
    <row r="3447" spans="1:22" ht="45" x14ac:dyDescent="0.25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v>42300.530509259261</v>
      </c>
      <c r="K3447">
        <v>1443185036</v>
      </c>
      <c r="L3447">
        <f t="shared" si="266"/>
        <v>2015</v>
      </c>
      <c r="M3447" t="str">
        <f t="shared" si="267"/>
        <v>Sep</v>
      </c>
      <c r="N3447" s="13">
        <v>42272.530509259261</v>
      </c>
      <c r="O3447" t="b">
        <v>0</v>
      </c>
      <c r="P3447">
        <v>31</v>
      </c>
      <c r="Q3447" t="b">
        <v>1</v>
      </c>
      <c r="R3447" t="s">
        <v>8271</v>
      </c>
      <c r="S3447" s="4">
        <f t="shared" si="265"/>
        <v>100</v>
      </c>
      <c r="U3447" t="str">
        <f t="shared" si="268"/>
        <v>theater</v>
      </c>
      <c r="V3447" t="str">
        <f t="shared" si="269"/>
        <v>plays</v>
      </c>
    </row>
    <row r="3448" spans="1:22" ht="60" x14ac:dyDescent="0.25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v>42040.513888888891</v>
      </c>
      <c r="K3448">
        <v>1421092725</v>
      </c>
      <c r="L3448">
        <f t="shared" si="266"/>
        <v>2015</v>
      </c>
      <c r="M3448" t="str">
        <f t="shared" si="267"/>
        <v>Jan</v>
      </c>
      <c r="N3448" s="13">
        <v>42016.832465277781</v>
      </c>
      <c r="O3448" t="b">
        <v>0</v>
      </c>
      <c r="P3448">
        <v>25</v>
      </c>
      <c r="Q3448" t="b">
        <v>1</v>
      </c>
      <c r="R3448" t="s">
        <v>8271</v>
      </c>
      <c r="S3448" s="4">
        <f t="shared" si="265"/>
        <v>108.2</v>
      </c>
      <c r="U3448" t="str">
        <f t="shared" si="268"/>
        <v>theater</v>
      </c>
      <c r="V3448" t="str">
        <f t="shared" si="269"/>
        <v>plays</v>
      </c>
    </row>
    <row r="3449" spans="1:22" ht="30" x14ac:dyDescent="0.25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v>42447.847361111111</v>
      </c>
      <c r="K3449">
        <v>1454448012</v>
      </c>
      <c r="L3449">
        <f t="shared" si="266"/>
        <v>2016</v>
      </c>
      <c r="M3449" t="str">
        <f t="shared" si="267"/>
        <v>Feb</v>
      </c>
      <c r="N3449" s="13">
        <v>42402.889027777783</v>
      </c>
      <c r="O3449" t="b">
        <v>0</v>
      </c>
      <c r="P3449">
        <v>14</v>
      </c>
      <c r="Q3449" t="b">
        <v>1</v>
      </c>
      <c r="R3449" t="s">
        <v>8271</v>
      </c>
      <c r="S3449" s="4">
        <f t="shared" si="265"/>
        <v>107.8</v>
      </c>
      <c r="U3449" t="str">
        <f t="shared" si="268"/>
        <v>theater</v>
      </c>
      <c r="V3449" t="str">
        <f t="shared" si="269"/>
        <v>plays</v>
      </c>
    </row>
    <row r="3450" spans="1:22" ht="45" x14ac:dyDescent="0.25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v>41990.119085648148</v>
      </c>
      <c r="K3450">
        <v>1416192689</v>
      </c>
      <c r="L3450">
        <f t="shared" si="266"/>
        <v>2014</v>
      </c>
      <c r="M3450" t="str">
        <f t="shared" si="267"/>
        <v>Nov</v>
      </c>
      <c r="N3450" s="13">
        <v>41960.119085648148</v>
      </c>
      <c r="O3450" t="b">
        <v>0</v>
      </c>
      <c r="P3450">
        <v>45</v>
      </c>
      <c r="Q3450" t="b">
        <v>1</v>
      </c>
      <c r="R3450" t="s">
        <v>8271</v>
      </c>
      <c r="S3450" s="4">
        <f t="shared" si="265"/>
        <v>109.76190476190476</v>
      </c>
      <c r="U3450" t="str">
        <f t="shared" si="268"/>
        <v>theater</v>
      </c>
      <c r="V3450" t="str">
        <f t="shared" si="269"/>
        <v>plays</v>
      </c>
    </row>
    <row r="3451" spans="1:22" ht="45" x14ac:dyDescent="0.25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v>42560.166666666672</v>
      </c>
      <c r="K3451">
        <v>1465607738</v>
      </c>
      <c r="L3451">
        <f t="shared" si="266"/>
        <v>2016</v>
      </c>
      <c r="M3451" t="str">
        <f t="shared" si="267"/>
        <v>Jun</v>
      </c>
      <c r="N3451" s="13">
        <v>42532.052523148144</v>
      </c>
      <c r="O3451" t="b">
        <v>0</v>
      </c>
      <c r="P3451">
        <v>20</v>
      </c>
      <c r="Q3451" t="b">
        <v>1</v>
      </c>
      <c r="R3451" t="s">
        <v>8271</v>
      </c>
      <c r="S3451" s="4">
        <f t="shared" si="265"/>
        <v>170.625</v>
      </c>
      <c r="U3451" t="str">
        <f t="shared" si="268"/>
        <v>theater</v>
      </c>
      <c r="V3451" t="str">
        <f t="shared" si="269"/>
        <v>plays</v>
      </c>
    </row>
    <row r="3452" spans="1:22" ht="60" x14ac:dyDescent="0.25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v>42096.662858796291</v>
      </c>
      <c r="K3452">
        <v>1422809671</v>
      </c>
      <c r="L3452">
        <f t="shared" si="266"/>
        <v>2015</v>
      </c>
      <c r="M3452" t="str">
        <f t="shared" si="267"/>
        <v>Feb</v>
      </c>
      <c r="N3452" s="13">
        <v>42036.704525462963</v>
      </c>
      <c r="O3452" t="b">
        <v>0</v>
      </c>
      <c r="P3452">
        <v>39</v>
      </c>
      <c r="Q3452" t="b">
        <v>1</v>
      </c>
      <c r="R3452" t="s">
        <v>8271</v>
      </c>
      <c r="S3452" s="4">
        <f t="shared" si="265"/>
        <v>152</v>
      </c>
      <c r="U3452" t="str">
        <f t="shared" si="268"/>
        <v>theater</v>
      </c>
      <c r="V3452" t="str">
        <f t="shared" si="269"/>
        <v>plays</v>
      </c>
    </row>
    <row r="3453" spans="1:22" ht="60" x14ac:dyDescent="0.25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v>42115.723692129628</v>
      </c>
      <c r="K3453">
        <v>1427304127</v>
      </c>
      <c r="L3453">
        <f t="shared" si="266"/>
        <v>2015</v>
      </c>
      <c r="M3453" t="str">
        <f t="shared" si="267"/>
        <v>Mar</v>
      </c>
      <c r="N3453" s="13">
        <v>42088.723692129628</v>
      </c>
      <c r="O3453" t="b">
        <v>0</v>
      </c>
      <c r="P3453">
        <v>16</v>
      </c>
      <c r="Q3453" t="b">
        <v>1</v>
      </c>
      <c r="R3453" t="s">
        <v>8271</v>
      </c>
      <c r="S3453" s="4">
        <f t="shared" si="265"/>
        <v>101.23076923076923</v>
      </c>
      <c r="U3453" t="str">
        <f t="shared" si="268"/>
        <v>theater</v>
      </c>
      <c r="V3453" t="str">
        <f t="shared" si="269"/>
        <v>plays</v>
      </c>
    </row>
    <row r="3454" spans="1:22" ht="60" x14ac:dyDescent="0.25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v>41843.165972222225</v>
      </c>
      <c r="K3454">
        <v>1404141626</v>
      </c>
      <c r="L3454">
        <f t="shared" si="266"/>
        <v>2014</v>
      </c>
      <c r="M3454" t="str">
        <f t="shared" si="267"/>
        <v>Jun</v>
      </c>
      <c r="N3454" s="13">
        <v>41820.639189814814</v>
      </c>
      <c r="O3454" t="b">
        <v>0</v>
      </c>
      <c r="P3454">
        <v>37</v>
      </c>
      <c r="Q3454" t="b">
        <v>1</v>
      </c>
      <c r="R3454" t="s">
        <v>8271</v>
      </c>
      <c r="S3454" s="4">
        <f t="shared" si="265"/>
        <v>153.19999999999999</v>
      </c>
      <c r="U3454" t="str">
        <f t="shared" si="268"/>
        <v>theater</v>
      </c>
      <c r="V3454" t="str">
        <f t="shared" si="269"/>
        <v>plays</v>
      </c>
    </row>
    <row r="3455" spans="1:22" ht="45" x14ac:dyDescent="0.25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v>42595.97865740741</v>
      </c>
      <c r="K3455">
        <v>1465946956</v>
      </c>
      <c r="L3455">
        <f t="shared" si="266"/>
        <v>2016</v>
      </c>
      <c r="M3455" t="str">
        <f t="shared" si="267"/>
        <v>Jun</v>
      </c>
      <c r="N3455" s="13">
        <v>42535.97865740741</v>
      </c>
      <c r="O3455" t="b">
        <v>0</v>
      </c>
      <c r="P3455">
        <v>14</v>
      </c>
      <c r="Q3455" t="b">
        <v>1</v>
      </c>
      <c r="R3455" t="s">
        <v>8271</v>
      </c>
      <c r="S3455" s="4">
        <f t="shared" si="265"/>
        <v>128.33333333333334</v>
      </c>
      <c r="U3455" t="str">
        <f t="shared" si="268"/>
        <v>theater</v>
      </c>
      <c r="V3455" t="str">
        <f t="shared" si="269"/>
        <v>plays</v>
      </c>
    </row>
    <row r="3456" spans="1:22" ht="60" x14ac:dyDescent="0.25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v>41851.698599537034</v>
      </c>
      <c r="K3456">
        <v>1404233159</v>
      </c>
      <c r="L3456">
        <f t="shared" si="266"/>
        <v>2014</v>
      </c>
      <c r="M3456" t="str">
        <f t="shared" si="267"/>
        <v>Jul</v>
      </c>
      <c r="N3456" s="13">
        <v>41821.698599537034</v>
      </c>
      <c r="O3456" t="b">
        <v>0</v>
      </c>
      <c r="P3456">
        <v>21</v>
      </c>
      <c r="Q3456" t="b">
        <v>1</v>
      </c>
      <c r="R3456" t="s">
        <v>8271</v>
      </c>
      <c r="S3456" s="4">
        <f t="shared" si="265"/>
        <v>100.71428571428571</v>
      </c>
      <c r="U3456" t="str">
        <f t="shared" si="268"/>
        <v>theater</v>
      </c>
      <c r="V3456" t="str">
        <f t="shared" si="269"/>
        <v>plays</v>
      </c>
    </row>
    <row r="3457" spans="1:22" ht="60" x14ac:dyDescent="0.25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v>42656.7503125</v>
      </c>
      <c r="K3457">
        <v>1473789627</v>
      </c>
      <c r="L3457">
        <f t="shared" si="266"/>
        <v>2016</v>
      </c>
      <c r="M3457" t="str">
        <f t="shared" si="267"/>
        <v>Sep</v>
      </c>
      <c r="N3457" s="13">
        <v>42626.7503125</v>
      </c>
      <c r="O3457" t="b">
        <v>0</v>
      </c>
      <c r="P3457">
        <v>69</v>
      </c>
      <c r="Q3457" t="b">
        <v>1</v>
      </c>
      <c r="R3457" t="s">
        <v>8271</v>
      </c>
      <c r="S3457" s="4">
        <f t="shared" si="265"/>
        <v>100.65</v>
      </c>
      <c r="U3457" t="str">
        <f t="shared" si="268"/>
        <v>theater</v>
      </c>
      <c r="V3457" t="str">
        <f t="shared" si="269"/>
        <v>plays</v>
      </c>
    </row>
    <row r="3458" spans="1:22" ht="60" x14ac:dyDescent="0.25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v>41852.290972222225</v>
      </c>
      <c r="K3458">
        <v>1404190567</v>
      </c>
      <c r="L3458">
        <f t="shared" si="266"/>
        <v>2014</v>
      </c>
      <c r="M3458" t="str">
        <f t="shared" si="267"/>
        <v>Jul</v>
      </c>
      <c r="N3458" s="13">
        <v>41821.205636574072</v>
      </c>
      <c r="O3458" t="b">
        <v>0</v>
      </c>
      <c r="P3458">
        <v>16</v>
      </c>
      <c r="Q3458" t="b">
        <v>1</v>
      </c>
      <c r="R3458" t="s">
        <v>8271</v>
      </c>
      <c r="S3458" s="4">
        <f t="shared" ref="S3458:S3521" si="270">E3458*100/D3458</f>
        <v>191.3</v>
      </c>
      <c r="U3458" t="str">
        <f t="shared" si="268"/>
        <v>theater</v>
      </c>
      <c r="V3458" t="str">
        <f t="shared" si="269"/>
        <v>plays</v>
      </c>
    </row>
    <row r="3459" spans="1:22" ht="30" x14ac:dyDescent="0.25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v>42047.249305555553</v>
      </c>
      <c r="K3459">
        <v>1421081857</v>
      </c>
      <c r="L3459">
        <f t="shared" ref="L3459:L3522" si="271">YEAR(N3459)</f>
        <v>2015</v>
      </c>
      <c r="M3459" t="str">
        <f t="shared" ref="M3459:M3522" si="272">TEXT(N3459, "MMM")</f>
        <v>Jan</v>
      </c>
      <c r="N3459" s="13">
        <v>42016.706678240742</v>
      </c>
      <c r="O3459" t="b">
        <v>0</v>
      </c>
      <c r="P3459">
        <v>55</v>
      </c>
      <c r="Q3459" t="b">
        <v>1</v>
      </c>
      <c r="R3459" t="s">
        <v>8271</v>
      </c>
      <c r="S3459" s="4">
        <f t="shared" si="270"/>
        <v>140.19999999999999</v>
      </c>
      <c r="U3459" t="str">
        <f t="shared" ref="U3459:U3522" si="273">LEFT(R3459, SEARCH("/",R3459,1)-1)</f>
        <v>theater</v>
      </c>
      <c r="V3459" t="str">
        <f t="shared" ref="V3459:V3522" si="274">RIGHT(R3459,LEN(R3459)-SEARCH("/",R3459,SEARCH("/",R3459,1)))</f>
        <v>plays</v>
      </c>
    </row>
    <row r="3460" spans="1:22" ht="60" x14ac:dyDescent="0.25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v>42038.185416666667</v>
      </c>
      <c r="K3460">
        <v>1420606303</v>
      </c>
      <c r="L3460">
        <f t="shared" si="271"/>
        <v>2015</v>
      </c>
      <c r="M3460" t="str">
        <f t="shared" si="272"/>
        <v>Jan</v>
      </c>
      <c r="N3460" s="13">
        <v>42011.202581018515</v>
      </c>
      <c r="O3460" t="b">
        <v>0</v>
      </c>
      <c r="P3460">
        <v>27</v>
      </c>
      <c r="Q3460" t="b">
        <v>1</v>
      </c>
      <c r="R3460" t="s">
        <v>8271</v>
      </c>
      <c r="S3460" s="4">
        <f t="shared" si="270"/>
        <v>124.33537832310839</v>
      </c>
      <c r="U3460" t="str">
        <f t="shared" si="273"/>
        <v>theater</v>
      </c>
      <c r="V3460" t="str">
        <f t="shared" si="274"/>
        <v>plays</v>
      </c>
    </row>
    <row r="3461" spans="1:22" ht="60" x14ac:dyDescent="0.25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v>42510.479861111111</v>
      </c>
      <c r="K3461">
        <v>1461151860</v>
      </c>
      <c r="L3461">
        <f t="shared" si="271"/>
        <v>2016</v>
      </c>
      <c r="M3461" t="str">
        <f t="shared" si="272"/>
        <v>Apr</v>
      </c>
      <c r="N3461" s="13">
        <v>42480.479861111111</v>
      </c>
      <c r="O3461" t="b">
        <v>0</v>
      </c>
      <c r="P3461">
        <v>36</v>
      </c>
      <c r="Q3461" t="b">
        <v>1</v>
      </c>
      <c r="R3461" t="s">
        <v>8271</v>
      </c>
      <c r="S3461" s="4">
        <f t="shared" si="270"/>
        <v>126.2</v>
      </c>
      <c r="U3461" t="str">
        <f t="shared" si="273"/>
        <v>theater</v>
      </c>
      <c r="V3461" t="str">
        <f t="shared" si="274"/>
        <v>plays</v>
      </c>
    </row>
    <row r="3462" spans="1:22" ht="45" x14ac:dyDescent="0.25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v>41866.527222222219</v>
      </c>
      <c r="K3462">
        <v>1406896752</v>
      </c>
      <c r="L3462">
        <f t="shared" si="271"/>
        <v>2014</v>
      </c>
      <c r="M3462" t="str">
        <f t="shared" si="272"/>
        <v>Aug</v>
      </c>
      <c r="N3462" s="13">
        <v>41852.527222222219</v>
      </c>
      <c r="O3462" t="b">
        <v>0</v>
      </c>
      <c r="P3462">
        <v>19</v>
      </c>
      <c r="Q3462" t="b">
        <v>1</v>
      </c>
      <c r="R3462" t="s">
        <v>8271</v>
      </c>
      <c r="S3462" s="4">
        <f t="shared" si="270"/>
        <v>190</v>
      </c>
      <c r="U3462" t="str">
        <f t="shared" si="273"/>
        <v>theater</v>
      </c>
      <c r="V3462" t="str">
        <f t="shared" si="274"/>
        <v>plays</v>
      </c>
    </row>
    <row r="3463" spans="1:22" ht="60" x14ac:dyDescent="0.25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v>42672.125</v>
      </c>
      <c r="K3463">
        <v>1475248279</v>
      </c>
      <c r="L3463">
        <f t="shared" si="271"/>
        <v>2016</v>
      </c>
      <c r="M3463" t="str">
        <f t="shared" si="272"/>
        <v>Sep</v>
      </c>
      <c r="N3463" s="13">
        <v>42643.632858796293</v>
      </c>
      <c r="O3463" t="b">
        <v>0</v>
      </c>
      <c r="P3463">
        <v>12</v>
      </c>
      <c r="Q3463" t="b">
        <v>1</v>
      </c>
      <c r="R3463" t="s">
        <v>8271</v>
      </c>
      <c r="S3463" s="4">
        <f t="shared" si="270"/>
        <v>139</v>
      </c>
      <c r="U3463" t="str">
        <f t="shared" si="273"/>
        <v>theater</v>
      </c>
      <c r="V3463" t="str">
        <f t="shared" si="274"/>
        <v>plays</v>
      </c>
    </row>
    <row r="3464" spans="1:22" ht="45" x14ac:dyDescent="0.25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v>42195.75</v>
      </c>
      <c r="K3464">
        <v>1435181628</v>
      </c>
      <c r="L3464">
        <f t="shared" si="271"/>
        <v>2015</v>
      </c>
      <c r="M3464" t="str">
        <f t="shared" si="272"/>
        <v>Jun</v>
      </c>
      <c r="N3464" s="13">
        <v>42179.898472222223</v>
      </c>
      <c r="O3464" t="b">
        <v>0</v>
      </c>
      <c r="P3464">
        <v>17</v>
      </c>
      <c r="Q3464" t="b">
        <v>1</v>
      </c>
      <c r="R3464" t="s">
        <v>8271</v>
      </c>
      <c r="S3464" s="4">
        <f t="shared" si="270"/>
        <v>202</v>
      </c>
      <c r="U3464" t="str">
        <f t="shared" si="273"/>
        <v>theater</v>
      </c>
      <c r="V3464" t="str">
        <f t="shared" si="274"/>
        <v>plays</v>
      </c>
    </row>
    <row r="3465" spans="1:22" ht="45" x14ac:dyDescent="0.25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v>42654.165972222225</v>
      </c>
      <c r="K3465">
        <v>1472594585</v>
      </c>
      <c r="L3465">
        <f t="shared" si="271"/>
        <v>2016</v>
      </c>
      <c r="M3465" t="str">
        <f t="shared" si="272"/>
        <v>Aug</v>
      </c>
      <c r="N3465" s="13">
        <v>42612.918807870374</v>
      </c>
      <c r="O3465" t="b">
        <v>0</v>
      </c>
      <c r="P3465">
        <v>114</v>
      </c>
      <c r="Q3465" t="b">
        <v>1</v>
      </c>
      <c r="R3465" t="s">
        <v>8271</v>
      </c>
      <c r="S3465" s="4">
        <f t="shared" si="270"/>
        <v>103.38</v>
      </c>
      <c r="U3465" t="str">
        <f t="shared" si="273"/>
        <v>theater</v>
      </c>
      <c r="V3465" t="str">
        <f t="shared" si="274"/>
        <v>plays</v>
      </c>
    </row>
    <row r="3466" spans="1:22" ht="60" x14ac:dyDescent="0.25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v>42605.130057870367</v>
      </c>
      <c r="K3466">
        <v>1469329637</v>
      </c>
      <c r="L3466">
        <f t="shared" si="271"/>
        <v>2016</v>
      </c>
      <c r="M3466" t="str">
        <f t="shared" si="272"/>
        <v>Jul</v>
      </c>
      <c r="N3466" s="13">
        <v>42575.130057870367</v>
      </c>
      <c r="O3466" t="b">
        <v>0</v>
      </c>
      <c r="P3466">
        <v>93</v>
      </c>
      <c r="Q3466" t="b">
        <v>1</v>
      </c>
      <c r="R3466" t="s">
        <v>8271</v>
      </c>
      <c r="S3466" s="4">
        <f t="shared" si="270"/>
        <v>102.3236</v>
      </c>
      <c r="U3466" t="str">
        <f t="shared" si="273"/>
        <v>theater</v>
      </c>
      <c r="V3466" t="str">
        <f t="shared" si="274"/>
        <v>plays</v>
      </c>
    </row>
    <row r="3467" spans="1:22" ht="45" x14ac:dyDescent="0.25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v>42225.666666666672</v>
      </c>
      <c r="K3467">
        <v>1436972472</v>
      </c>
      <c r="L3467">
        <f t="shared" si="271"/>
        <v>2015</v>
      </c>
      <c r="M3467" t="str">
        <f t="shared" si="272"/>
        <v>Jul</v>
      </c>
      <c r="N3467" s="13">
        <v>42200.625833333332</v>
      </c>
      <c r="O3467" t="b">
        <v>0</v>
      </c>
      <c r="P3467">
        <v>36</v>
      </c>
      <c r="Q3467" t="b">
        <v>1</v>
      </c>
      <c r="R3467" t="s">
        <v>8271</v>
      </c>
      <c r="S3467" s="4">
        <f t="shared" si="270"/>
        <v>103</v>
      </c>
      <c r="U3467" t="str">
        <f t="shared" si="273"/>
        <v>theater</v>
      </c>
      <c r="V3467" t="str">
        <f t="shared" si="274"/>
        <v>plays</v>
      </c>
    </row>
    <row r="3468" spans="1:22" ht="45" x14ac:dyDescent="0.25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v>42479.977430555555</v>
      </c>
      <c r="K3468">
        <v>1455928050</v>
      </c>
      <c r="L3468">
        <f t="shared" si="271"/>
        <v>2016</v>
      </c>
      <c r="M3468" t="str">
        <f t="shared" si="272"/>
        <v>Feb</v>
      </c>
      <c r="N3468" s="13">
        <v>42420.019097222219</v>
      </c>
      <c r="O3468" t="b">
        <v>0</v>
      </c>
      <c r="P3468">
        <v>61</v>
      </c>
      <c r="Q3468" t="b">
        <v>1</v>
      </c>
      <c r="R3468" t="s">
        <v>8271</v>
      </c>
      <c r="S3468" s="4">
        <f t="shared" si="270"/>
        <v>127.14285714285714</v>
      </c>
      <c r="U3468" t="str">
        <f t="shared" si="273"/>
        <v>theater</v>
      </c>
      <c r="V3468" t="str">
        <f t="shared" si="274"/>
        <v>plays</v>
      </c>
    </row>
    <row r="3469" spans="1:22" x14ac:dyDescent="0.25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v>42083.630000000005</v>
      </c>
      <c r="K3469">
        <v>1424275632</v>
      </c>
      <c r="L3469">
        <f t="shared" si="271"/>
        <v>2015</v>
      </c>
      <c r="M3469" t="str">
        <f t="shared" si="272"/>
        <v>Feb</v>
      </c>
      <c r="N3469" s="13">
        <v>42053.671666666662</v>
      </c>
      <c r="O3469" t="b">
        <v>0</v>
      </c>
      <c r="P3469">
        <v>47</v>
      </c>
      <c r="Q3469" t="b">
        <v>1</v>
      </c>
      <c r="R3469" t="s">
        <v>8271</v>
      </c>
      <c r="S3469" s="4">
        <f t="shared" si="270"/>
        <v>101</v>
      </c>
      <c r="U3469" t="str">
        <f t="shared" si="273"/>
        <v>theater</v>
      </c>
      <c r="V3469" t="str">
        <f t="shared" si="274"/>
        <v>plays</v>
      </c>
    </row>
    <row r="3470" spans="1:22" ht="45" x14ac:dyDescent="0.25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v>42634.125</v>
      </c>
      <c r="K3470">
        <v>1471976529</v>
      </c>
      <c r="L3470">
        <f t="shared" si="271"/>
        <v>2016</v>
      </c>
      <c r="M3470" t="str">
        <f t="shared" si="272"/>
        <v>Aug</v>
      </c>
      <c r="N3470" s="13">
        <v>42605.765381944439</v>
      </c>
      <c r="O3470" t="b">
        <v>0</v>
      </c>
      <c r="P3470">
        <v>17</v>
      </c>
      <c r="Q3470" t="b">
        <v>1</v>
      </c>
      <c r="R3470" t="s">
        <v>8271</v>
      </c>
      <c r="S3470" s="4">
        <f t="shared" si="270"/>
        <v>121.78</v>
      </c>
      <c r="U3470" t="str">
        <f t="shared" si="273"/>
        <v>theater</v>
      </c>
      <c r="V3470" t="str">
        <f t="shared" si="274"/>
        <v>plays</v>
      </c>
    </row>
    <row r="3471" spans="1:22" ht="60" x14ac:dyDescent="0.25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v>42488.641724537039</v>
      </c>
      <c r="K3471">
        <v>1459265045</v>
      </c>
      <c r="L3471">
        <f t="shared" si="271"/>
        <v>2016</v>
      </c>
      <c r="M3471" t="str">
        <f t="shared" si="272"/>
        <v>Mar</v>
      </c>
      <c r="N3471" s="13">
        <v>42458.641724537039</v>
      </c>
      <c r="O3471" t="b">
        <v>0</v>
      </c>
      <c r="P3471">
        <v>63</v>
      </c>
      <c r="Q3471" t="b">
        <v>1</v>
      </c>
      <c r="R3471" t="s">
        <v>8271</v>
      </c>
      <c r="S3471" s="4">
        <f t="shared" si="270"/>
        <v>113.39285714285714</v>
      </c>
      <c r="U3471" t="str">
        <f t="shared" si="273"/>
        <v>theater</v>
      </c>
      <c r="V3471" t="str">
        <f t="shared" si="274"/>
        <v>plays</v>
      </c>
    </row>
    <row r="3472" spans="1:22" ht="45" x14ac:dyDescent="0.25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v>42566.901388888888</v>
      </c>
      <c r="K3472">
        <v>1465345902</v>
      </c>
      <c r="L3472">
        <f t="shared" si="271"/>
        <v>2016</v>
      </c>
      <c r="M3472" t="str">
        <f t="shared" si="272"/>
        <v>Jun</v>
      </c>
      <c r="N3472" s="13">
        <v>42529.022013888884</v>
      </c>
      <c r="O3472" t="b">
        <v>0</v>
      </c>
      <c r="P3472">
        <v>9</v>
      </c>
      <c r="Q3472" t="b">
        <v>1</v>
      </c>
      <c r="R3472" t="s">
        <v>8271</v>
      </c>
      <c r="S3472" s="4">
        <f t="shared" si="270"/>
        <v>150</v>
      </c>
      <c r="U3472" t="str">
        <f t="shared" si="273"/>
        <v>theater</v>
      </c>
      <c r="V3472" t="str">
        <f t="shared" si="274"/>
        <v>plays</v>
      </c>
    </row>
    <row r="3473" spans="1:22" ht="60" x14ac:dyDescent="0.25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v>41882.833333333336</v>
      </c>
      <c r="K3473">
        <v>1405971690</v>
      </c>
      <c r="L3473">
        <f t="shared" si="271"/>
        <v>2014</v>
      </c>
      <c r="M3473" t="str">
        <f t="shared" si="272"/>
        <v>Jul</v>
      </c>
      <c r="N3473" s="13">
        <v>41841.820486111108</v>
      </c>
      <c r="O3473" t="b">
        <v>0</v>
      </c>
      <c r="P3473">
        <v>30</v>
      </c>
      <c r="Q3473" t="b">
        <v>1</v>
      </c>
      <c r="R3473" t="s">
        <v>8271</v>
      </c>
      <c r="S3473" s="4">
        <f t="shared" si="270"/>
        <v>214.6</v>
      </c>
      <c r="U3473" t="str">
        <f t="shared" si="273"/>
        <v>theater</v>
      </c>
      <c r="V3473" t="str">
        <f t="shared" si="274"/>
        <v>plays</v>
      </c>
    </row>
    <row r="3474" spans="1:22" ht="60" x14ac:dyDescent="0.25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v>41949.249305555553</v>
      </c>
      <c r="K3474">
        <v>1413432331</v>
      </c>
      <c r="L3474">
        <f t="shared" si="271"/>
        <v>2014</v>
      </c>
      <c r="M3474" t="str">
        <f t="shared" si="272"/>
        <v>Oct</v>
      </c>
      <c r="N3474" s="13">
        <v>41928.170497685183</v>
      </c>
      <c r="O3474" t="b">
        <v>0</v>
      </c>
      <c r="P3474">
        <v>23</v>
      </c>
      <c r="Q3474" t="b">
        <v>1</v>
      </c>
      <c r="R3474" t="s">
        <v>8271</v>
      </c>
      <c r="S3474" s="4">
        <f t="shared" si="270"/>
        <v>102.05</v>
      </c>
      <c r="U3474" t="str">
        <f t="shared" si="273"/>
        <v>theater</v>
      </c>
      <c r="V3474" t="str">
        <f t="shared" si="274"/>
        <v>plays</v>
      </c>
    </row>
    <row r="3475" spans="1:22" ht="60" x14ac:dyDescent="0.25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v>42083.852083333331</v>
      </c>
      <c r="K3475">
        <v>1425067296</v>
      </c>
      <c r="L3475">
        <f t="shared" si="271"/>
        <v>2015</v>
      </c>
      <c r="M3475" t="str">
        <f t="shared" si="272"/>
        <v>Feb</v>
      </c>
      <c r="N3475" s="13">
        <v>42062.834444444445</v>
      </c>
      <c r="O3475" t="b">
        <v>0</v>
      </c>
      <c r="P3475">
        <v>33</v>
      </c>
      <c r="Q3475" t="b">
        <v>1</v>
      </c>
      <c r="R3475" t="s">
        <v>8271</v>
      </c>
      <c r="S3475" s="4">
        <f t="shared" si="270"/>
        <v>100</v>
      </c>
      <c r="U3475" t="str">
        <f t="shared" si="273"/>
        <v>theater</v>
      </c>
      <c r="V3475" t="str">
        <f t="shared" si="274"/>
        <v>plays</v>
      </c>
    </row>
    <row r="3476" spans="1:22" ht="60" x14ac:dyDescent="0.25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v>42571.501516203702</v>
      </c>
      <c r="K3476">
        <v>1466424131</v>
      </c>
      <c r="L3476">
        <f t="shared" si="271"/>
        <v>2016</v>
      </c>
      <c r="M3476" t="str">
        <f t="shared" si="272"/>
        <v>Jun</v>
      </c>
      <c r="N3476" s="13">
        <v>42541.501516203702</v>
      </c>
      <c r="O3476" t="b">
        <v>0</v>
      </c>
      <c r="P3476">
        <v>39</v>
      </c>
      <c r="Q3476" t="b">
        <v>1</v>
      </c>
      <c r="R3476" t="s">
        <v>8271</v>
      </c>
      <c r="S3476" s="4">
        <f t="shared" si="270"/>
        <v>101</v>
      </c>
      <c r="U3476" t="str">
        <f t="shared" si="273"/>
        <v>theater</v>
      </c>
      <c r="V3476" t="str">
        <f t="shared" si="274"/>
        <v>plays</v>
      </c>
    </row>
    <row r="3477" spans="1:22" ht="45" x14ac:dyDescent="0.25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v>41946</v>
      </c>
      <c r="K3477">
        <v>1412629704</v>
      </c>
      <c r="L3477">
        <f t="shared" si="271"/>
        <v>2014</v>
      </c>
      <c r="M3477" t="str">
        <f t="shared" si="272"/>
        <v>Oct</v>
      </c>
      <c r="N3477" s="13">
        <v>41918.880833333329</v>
      </c>
      <c r="O3477" t="b">
        <v>0</v>
      </c>
      <c r="P3477">
        <v>17</v>
      </c>
      <c r="Q3477" t="b">
        <v>1</v>
      </c>
      <c r="R3477" t="s">
        <v>8271</v>
      </c>
      <c r="S3477" s="4">
        <f t="shared" si="270"/>
        <v>113.33333333333333</v>
      </c>
      <c r="U3477" t="str">
        <f t="shared" si="273"/>
        <v>theater</v>
      </c>
      <c r="V3477" t="str">
        <f t="shared" si="274"/>
        <v>plays</v>
      </c>
    </row>
    <row r="3478" spans="1:22" ht="60" x14ac:dyDescent="0.25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v>41939.125</v>
      </c>
      <c r="K3478">
        <v>1412836990</v>
      </c>
      <c r="L3478">
        <f t="shared" si="271"/>
        <v>2014</v>
      </c>
      <c r="M3478" t="str">
        <f t="shared" si="272"/>
        <v>Oct</v>
      </c>
      <c r="N3478" s="13">
        <v>41921.279976851853</v>
      </c>
      <c r="O3478" t="b">
        <v>0</v>
      </c>
      <c r="P3478">
        <v>6</v>
      </c>
      <c r="Q3478" t="b">
        <v>1</v>
      </c>
      <c r="R3478" t="s">
        <v>8271</v>
      </c>
      <c r="S3478" s="4">
        <f t="shared" si="270"/>
        <v>104</v>
      </c>
      <c r="U3478" t="str">
        <f t="shared" si="273"/>
        <v>theater</v>
      </c>
      <c r="V3478" t="str">
        <f t="shared" si="274"/>
        <v>plays</v>
      </c>
    </row>
    <row r="3479" spans="1:22" ht="45" x14ac:dyDescent="0.25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v>42141.125</v>
      </c>
      <c r="K3479">
        <v>1430761243</v>
      </c>
      <c r="L3479">
        <f t="shared" si="271"/>
        <v>2015</v>
      </c>
      <c r="M3479" t="str">
        <f t="shared" si="272"/>
        <v>May</v>
      </c>
      <c r="N3479" s="13">
        <v>42128.736608796295</v>
      </c>
      <c r="O3479" t="b">
        <v>0</v>
      </c>
      <c r="P3479">
        <v>39</v>
      </c>
      <c r="Q3479" t="b">
        <v>1</v>
      </c>
      <c r="R3479" t="s">
        <v>8271</v>
      </c>
      <c r="S3479" s="4">
        <f t="shared" si="270"/>
        <v>115.33333333333333</v>
      </c>
      <c r="U3479" t="str">
        <f t="shared" si="273"/>
        <v>theater</v>
      </c>
      <c r="V3479" t="str">
        <f t="shared" si="274"/>
        <v>plays</v>
      </c>
    </row>
    <row r="3480" spans="1:22" ht="45" x14ac:dyDescent="0.25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v>42079.875</v>
      </c>
      <c r="K3480">
        <v>1424296822</v>
      </c>
      <c r="L3480">
        <f t="shared" si="271"/>
        <v>2015</v>
      </c>
      <c r="M3480" t="str">
        <f t="shared" si="272"/>
        <v>Feb</v>
      </c>
      <c r="N3480" s="13">
        <v>42053.916921296302</v>
      </c>
      <c r="O3480" t="b">
        <v>0</v>
      </c>
      <c r="P3480">
        <v>57</v>
      </c>
      <c r="Q3480" t="b">
        <v>1</v>
      </c>
      <c r="R3480" t="s">
        <v>8271</v>
      </c>
      <c r="S3480" s="4">
        <f t="shared" si="270"/>
        <v>112.85</v>
      </c>
      <c r="U3480" t="str">
        <f t="shared" si="273"/>
        <v>theater</v>
      </c>
      <c r="V3480" t="str">
        <f t="shared" si="274"/>
        <v>plays</v>
      </c>
    </row>
    <row r="3481" spans="1:22" ht="45" x14ac:dyDescent="0.25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v>41811.855092592588</v>
      </c>
      <c r="K3481">
        <v>1400790680</v>
      </c>
      <c r="L3481">
        <f t="shared" si="271"/>
        <v>2014</v>
      </c>
      <c r="M3481" t="str">
        <f t="shared" si="272"/>
        <v>May</v>
      </c>
      <c r="N3481" s="13">
        <v>41781.855092592588</v>
      </c>
      <c r="O3481" t="b">
        <v>0</v>
      </c>
      <c r="P3481">
        <v>56</v>
      </c>
      <c r="Q3481" t="b">
        <v>1</v>
      </c>
      <c r="R3481" t="s">
        <v>8271</v>
      </c>
      <c r="S3481" s="4">
        <f t="shared" si="270"/>
        <v>127.86666666666666</v>
      </c>
      <c r="U3481" t="str">
        <f t="shared" si="273"/>
        <v>theater</v>
      </c>
      <c r="V3481" t="str">
        <f t="shared" si="274"/>
        <v>plays</v>
      </c>
    </row>
    <row r="3482" spans="1:22" ht="45" x14ac:dyDescent="0.25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v>42195.875</v>
      </c>
      <c r="K3482">
        <v>1434440227</v>
      </c>
      <c r="L3482">
        <f t="shared" si="271"/>
        <v>2015</v>
      </c>
      <c r="M3482" t="str">
        <f t="shared" si="272"/>
        <v>Jun</v>
      </c>
      <c r="N3482" s="13">
        <v>42171.317442129628</v>
      </c>
      <c r="O3482" t="b">
        <v>0</v>
      </c>
      <c r="P3482">
        <v>13</v>
      </c>
      <c r="Q3482" t="b">
        <v>1</v>
      </c>
      <c r="R3482" t="s">
        <v>8271</v>
      </c>
      <c r="S3482" s="4">
        <f t="shared" si="270"/>
        <v>142.66666666666666</v>
      </c>
      <c r="U3482" t="str">
        <f t="shared" si="273"/>
        <v>theater</v>
      </c>
      <c r="V3482" t="str">
        <f t="shared" si="274"/>
        <v>plays</v>
      </c>
    </row>
    <row r="3483" spans="1:22" ht="60" x14ac:dyDescent="0.25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v>42006.24754629629</v>
      </c>
      <c r="K3483">
        <v>1418709388</v>
      </c>
      <c r="L3483">
        <f t="shared" si="271"/>
        <v>2014</v>
      </c>
      <c r="M3483" t="str">
        <f t="shared" si="272"/>
        <v>Dec</v>
      </c>
      <c r="N3483" s="13">
        <v>41989.24754629629</v>
      </c>
      <c r="O3483" t="b">
        <v>0</v>
      </c>
      <c r="P3483">
        <v>95</v>
      </c>
      <c r="Q3483" t="b">
        <v>1</v>
      </c>
      <c r="R3483" t="s">
        <v>8271</v>
      </c>
      <c r="S3483" s="4">
        <f t="shared" si="270"/>
        <v>118.8</v>
      </c>
      <c r="U3483" t="str">
        <f t="shared" si="273"/>
        <v>theater</v>
      </c>
      <c r="V3483" t="str">
        <f t="shared" si="274"/>
        <v>plays</v>
      </c>
    </row>
    <row r="3484" spans="1:22" ht="45" x14ac:dyDescent="0.25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v>41826.771597222221</v>
      </c>
      <c r="K3484">
        <v>1402079466</v>
      </c>
      <c r="L3484">
        <f t="shared" si="271"/>
        <v>2014</v>
      </c>
      <c r="M3484" t="str">
        <f t="shared" si="272"/>
        <v>Jun</v>
      </c>
      <c r="N3484" s="13">
        <v>41796.771597222221</v>
      </c>
      <c r="O3484" t="b">
        <v>0</v>
      </c>
      <c r="P3484">
        <v>80</v>
      </c>
      <c r="Q3484" t="b">
        <v>1</v>
      </c>
      <c r="R3484" t="s">
        <v>8271</v>
      </c>
      <c r="S3484" s="4">
        <f t="shared" si="270"/>
        <v>138.33333333333334</v>
      </c>
      <c r="U3484" t="str">
        <f t="shared" si="273"/>
        <v>theater</v>
      </c>
      <c r="V3484" t="str">
        <f t="shared" si="274"/>
        <v>plays</v>
      </c>
    </row>
    <row r="3485" spans="1:22" ht="45" x14ac:dyDescent="0.25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v>41823.668761574074</v>
      </c>
      <c r="K3485">
        <v>1401811381</v>
      </c>
      <c r="L3485">
        <f t="shared" si="271"/>
        <v>2014</v>
      </c>
      <c r="M3485" t="str">
        <f t="shared" si="272"/>
        <v>Jun</v>
      </c>
      <c r="N3485" s="13">
        <v>41793.668761574074</v>
      </c>
      <c r="O3485" t="b">
        <v>0</v>
      </c>
      <c r="P3485">
        <v>133</v>
      </c>
      <c r="Q3485" t="b">
        <v>1</v>
      </c>
      <c r="R3485" t="s">
        <v>8271</v>
      </c>
      <c r="S3485" s="4">
        <f t="shared" si="270"/>
        <v>159.9402985074627</v>
      </c>
      <c r="U3485" t="str">
        <f t="shared" si="273"/>
        <v>theater</v>
      </c>
      <c r="V3485" t="str">
        <f t="shared" si="274"/>
        <v>plays</v>
      </c>
    </row>
    <row r="3486" spans="1:22" ht="60" x14ac:dyDescent="0.25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v>42536.760405092587</v>
      </c>
      <c r="K3486">
        <v>1463422499</v>
      </c>
      <c r="L3486">
        <f t="shared" si="271"/>
        <v>2016</v>
      </c>
      <c r="M3486" t="str">
        <f t="shared" si="272"/>
        <v>May</v>
      </c>
      <c r="N3486" s="13">
        <v>42506.760405092587</v>
      </c>
      <c r="O3486" t="b">
        <v>0</v>
      </c>
      <c r="P3486">
        <v>44</v>
      </c>
      <c r="Q3486" t="b">
        <v>1</v>
      </c>
      <c r="R3486" t="s">
        <v>8271</v>
      </c>
      <c r="S3486" s="4">
        <f t="shared" si="270"/>
        <v>114.24</v>
      </c>
      <c r="U3486" t="str">
        <f t="shared" si="273"/>
        <v>theater</v>
      </c>
      <c r="V3486" t="str">
        <f t="shared" si="274"/>
        <v>plays</v>
      </c>
    </row>
    <row r="3487" spans="1:22" ht="60" x14ac:dyDescent="0.25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v>42402.693055555559</v>
      </c>
      <c r="K3487">
        <v>1451839080</v>
      </c>
      <c r="L3487">
        <f t="shared" si="271"/>
        <v>2016</v>
      </c>
      <c r="M3487" t="str">
        <f t="shared" si="272"/>
        <v>Jan</v>
      </c>
      <c r="N3487" s="13">
        <v>42372.693055555559</v>
      </c>
      <c r="O3487" t="b">
        <v>0</v>
      </c>
      <c r="P3487">
        <v>30</v>
      </c>
      <c r="Q3487" t="b">
        <v>1</v>
      </c>
      <c r="R3487" t="s">
        <v>8271</v>
      </c>
      <c r="S3487" s="4">
        <f t="shared" si="270"/>
        <v>100.60606060606061</v>
      </c>
      <c r="U3487" t="str">
        <f t="shared" si="273"/>
        <v>theater</v>
      </c>
      <c r="V3487" t="str">
        <f t="shared" si="274"/>
        <v>plays</v>
      </c>
    </row>
    <row r="3488" spans="1:22" ht="45" x14ac:dyDescent="0.25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v>42158.290972222225</v>
      </c>
      <c r="K3488">
        <v>1430600401</v>
      </c>
      <c r="L3488">
        <f t="shared" si="271"/>
        <v>2015</v>
      </c>
      <c r="M3488" t="str">
        <f t="shared" si="272"/>
        <v>May</v>
      </c>
      <c r="N3488" s="13">
        <v>42126.87501157407</v>
      </c>
      <c r="O3488" t="b">
        <v>0</v>
      </c>
      <c r="P3488">
        <v>56</v>
      </c>
      <c r="Q3488" t="b">
        <v>1</v>
      </c>
      <c r="R3488" t="s">
        <v>8271</v>
      </c>
      <c r="S3488" s="4">
        <f t="shared" si="270"/>
        <v>155.19999999999999</v>
      </c>
      <c r="U3488" t="str">
        <f t="shared" si="273"/>
        <v>theater</v>
      </c>
      <c r="V3488" t="str">
        <f t="shared" si="274"/>
        <v>plays</v>
      </c>
    </row>
    <row r="3489" spans="1:22" ht="60" x14ac:dyDescent="0.25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v>42179.940416666665</v>
      </c>
      <c r="K3489">
        <v>1432593252</v>
      </c>
      <c r="L3489">
        <f t="shared" si="271"/>
        <v>2015</v>
      </c>
      <c r="M3489" t="str">
        <f t="shared" si="272"/>
        <v>May</v>
      </c>
      <c r="N3489" s="13">
        <v>42149.940416666665</v>
      </c>
      <c r="O3489" t="b">
        <v>0</v>
      </c>
      <c r="P3489">
        <v>66</v>
      </c>
      <c r="Q3489" t="b">
        <v>1</v>
      </c>
      <c r="R3489" t="s">
        <v>8271</v>
      </c>
      <c r="S3489" s="4">
        <f t="shared" si="270"/>
        <v>127.75</v>
      </c>
      <c r="U3489" t="str">
        <f t="shared" si="273"/>
        <v>theater</v>
      </c>
      <c r="V3489" t="str">
        <f t="shared" si="274"/>
        <v>plays</v>
      </c>
    </row>
    <row r="3490" spans="1:22" ht="60" x14ac:dyDescent="0.25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v>42111.666666666672</v>
      </c>
      <c r="K3490">
        <v>1427221560</v>
      </c>
      <c r="L3490">
        <f t="shared" si="271"/>
        <v>2015</v>
      </c>
      <c r="M3490" t="str">
        <f t="shared" si="272"/>
        <v>Mar</v>
      </c>
      <c r="N3490" s="13">
        <v>42087.768055555556</v>
      </c>
      <c r="O3490" t="b">
        <v>0</v>
      </c>
      <c r="P3490">
        <v>29</v>
      </c>
      <c r="Q3490" t="b">
        <v>1</v>
      </c>
      <c r="R3490" t="s">
        <v>8271</v>
      </c>
      <c r="S3490" s="4">
        <f t="shared" si="270"/>
        <v>121.2</v>
      </c>
      <c r="U3490" t="str">
        <f t="shared" si="273"/>
        <v>theater</v>
      </c>
      <c r="V3490" t="str">
        <f t="shared" si="274"/>
        <v>plays</v>
      </c>
    </row>
    <row r="3491" spans="1:22" ht="60" x14ac:dyDescent="0.25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v>41783.875</v>
      </c>
      <c r="K3491">
        <v>1398352531</v>
      </c>
      <c r="L3491">
        <f t="shared" si="271"/>
        <v>2014</v>
      </c>
      <c r="M3491" t="str">
        <f t="shared" si="272"/>
        <v>Apr</v>
      </c>
      <c r="N3491" s="13">
        <v>41753.635775462964</v>
      </c>
      <c r="O3491" t="b">
        <v>0</v>
      </c>
      <c r="P3491">
        <v>72</v>
      </c>
      <c r="Q3491" t="b">
        <v>1</v>
      </c>
      <c r="R3491" t="s">
        <v>8271</v>
      </c>
      <c r="S3491" s="4">
        <f t="shared" si="270"/>
        <v>112.7</v>
      </c>
      <c r="U3491" t="str">
        <f t="shared" si="273"/>
        <v>theater</v>
      </c>
      <c r="V3491" t="str">
        <f t="shared" si="274"/>
        <v>plays</v>
      </c>
    </row>
    <row r="3492" spans="1:22" ht="60" x14ac:dyDescent="0.25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v>42473.802361111113</v>
      </c>
      <c r="K3492">
        <v>1457982924</v>
      </c>
      <c r="L3492">
        <f t="shared" si="271"/>
        <v>2016</v>
      </c>
      <c r="M3492" t="str">
        <f t="shared" si="272"/>
        <v>Mar</v>
      </c>
      <c r="N3492" s="13">
        <v>42443.802361111113</v>
      </c>
      <c r="O3492" t="b">
        <v>0</v>
      </c>
      <c r="P3492">
        <v>27</v>
      </c>
      <c r="Q3492" t="b">
        <v>1</v>
      </c>
      <c r="R3492" t="s">
        <v>8271</v>
      </c>
      <c r="S3492" s="4">
        <f t="shared" si="270"/>
        <v>127.5</v>
      </c>
      <c r="U3492" t="str">
        <f t="shared" si="273"/>
        <v>theater</v>
      </c>
      <c r="V3492" t="str">
        <f t="shared" si="274"/>
        <v>plays</v>
      </c>
    </row>
    <row r="3493" spans="1:22" ht="60" x14ac:dyDescent="0.25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v>42142.249814814815</v>
      </c>
      <c r="K3493">
        <v>1430114384</v>
      </c>
      <c r="L3493">
        <f t="shared" si="271"/>
        <v>2015</v>
      </c>
      <c r="M3493" t="str">
        <f t="shared" si="272"/>
        <v>Apr</v>
      </c>
      <c r="N3493" s="13">
        <v>42121.249814814815</v>
      </c>
      <c r="O3493" t="b">
        <v>0</v>
      </c>
      <c r="P3493">
        <v>10</v>
      </c>
      <c r="Q3493" t="b">
        <v>1</v>
      </c>
      <c r="R3493" t="s">
        <v>8271</v>
      </c>
      <c r="S3493" s="4">
        <f t="shared" si="270"/>
        <v>158.19999999999999</v>
      </c>
      <c r="U3493" t="str">
        <f t="shared" si="273"/>
        <v>theater</v>
      </c>
      <c r="V3493" t="str">
        <f t="shared" si="274"/>
        <v>plays</v>
      </c>
    </row>
    <row r="3494" spans="1:22" ht="45" x14ac:dyDescent="0.25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v>42303.009224537032</v>
      </c>
      <c r="K3494">
        <v>1442794397</v>
      </c>
      <c r="L3494">
        <f t="shared" si="271"/>
        <v>2015</v>
      </c>
      <c r="M3494" t="str">
        <f t="shared" si="272"/>
        <v>Sep</v>
      </c>
      <c r="N3494" s="13">
        <v>42268.009224537032</v>
      </c>
      <c r="O3494" t="b">
        <v>0</v>
      </c>
      <c r="P3494">
        <v>35</v>
      </c>
      <c r="Q3494" t="b">
        <v>1</v>
      </c>
      <c r="R3494" t="s">
        <v>8271</v>
      </c>
      <c r="S3494" s="4">
        <f t="shared" si="270"/>
        <v>105.26894736842105</v>
      </c>
      <c r="U3494" t="str">
        <f t="shared" si="273"/>
        <v>theater</v>
      </c>
      <c r="V3494" t="str">
        <f t="shared" si="274"/>
        <v>plays</v>
      </c>
    </row>
    <row r="3495" spans="1:22" ht="60" x14ac:dyDescent="0.25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v>41868.21597222222</v>
      </c>
      <c r="K3495">
        <v>1406580436</v>
      </c>
      <c r="L3495">
        <f t="shared" si="271"/>
        <v>2014</v>
      </c>
      <c r="M3495" t="str">
        <f t="shared" si="272"/>
        <v>Jul</v>
      </c>
      <c r="N3495" s="13">
        <v>41848.866157407407</v>
      </c>
      <c r="O3495" t="b">
        <v>0</v>
      </c>
      <c r="P3495">
        <v>29</v>
      </c>
      <c r="Q3495" t="b">
        <v>1</v>
      </c>
      <c r="R3495" t="s">
        <v>8271</v>
      </c>
      <c r="S3495" s="4">
        <f t="shared" si="270"/>
        <v>100</v>
      </c>
      <c r="U3495" t="str">
        <f t="shared" si="273"/>
        <v>theater</v>
      </c>
      <c r="V3495" t="str">
        <f t="shared" si="274"/>
        <v>plays</v>
      </c>
    </row>
    <row r="3496" spans="1:22" ht="60" x14ac:dyDescent="0.25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v>42700.25</v>
      </c>
      <c r="K3496">
        <v>1479186575</v>
      </c>
      <c r="L3496">
        <f t="shared" si="271"/>
        <v>2016</v>
      </c>
      <c r="M3496" t="str">
        <f t="shared" si="272"/>
        <v>Nov</v>
      </c>
      <c r="N3496" s="13">
        <v>42689.214988425927</v>
      </c>
      <c r="O3496" t="b">
        <v>0</v>
      </c>
      <c r="P3496">
        <v>13</v>
      </c>
      <c r="Q3496" t="b">
        <v>1</v>
      </c>
      <c r="R3496" t="s">
        <v>8271</v>
      </c>
      <c r="S3496" s="4">
        <f t="shared" si="270"/>
        <v>100</v>
      </c>
      <c r="U3496" t="str">
        <f t="shared" si="273"/>
        <v>theater</v>
      </c>
      <c r="V3496" t="str">
        <f t="shared" si="274"/>
        <v>plays</v>
      </c>
    </row>
    <row r="3497" spans="1:22" ht="60" x14ac:dyDescent="0.25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v>41944.720833333333</v>
      </c>
      <c r="K3497">
        <v>1412360309</v>
      </c>
      <c r="L3497">
        <f t="shared" si="271"/>
        <v>2014</v>
      </c>
      <c r="M3497" t="str">
        <f t="shared" si="272"/>
        <v>Oct</v>
      </c>
      <c r="N3497" s="13">
        <v>41915.762835648151</v>
      </c>
      <c r="O3497" t="b">
        <v>0</v>
      </c>
      <c r="P3497">
        <v>72</v>
      </c>
      <c r="Q3497" t="b">
        <v>1</v>
      </c>
      <c r="R3497" t="s">
        <v>8271</v>
      </c>
      <c r="S3497" s="4">
        <f t="shared" si="270"/>
        <v>106.86</v>
      </c>
      <c r="U3497" t="str">
        <f t="shared" si="273"/>
        <v>theater</v>
      </c>
      <c r="V3497" t="str">
        <f t="shared" si="274"/>
        <v>plays</v>
      </c>
    </row>
    <row r="3498" spans="1:22" ht="60" x14ac:dyDescent="0.25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v>42624.846828703703</v>
      </c>
      <c r="K3498">
        <v>1470169166</v>
      </c>
      <c r="L3498">
        <f t="shared" si="271"/>
        <v>2016</v>
      </c>
      <c r="M3498" t="str">
        <f t="shared" si="272"/>
        <v>Aug</v>
      </c>
      <c r="N3498" s="13">
        <v>42584.846828703703</v>
      </c>
      <c r="O3498" t="b">
        <v>0</v>
      </c>
      <c r="P3498">
        <v>78</v>
      </c>
      <c r="Q3498" t="b">
        <v>1</v>
      </c>
      <c r="R3498" t="s">
        <v>8271</v>
      </c>
      <c r="S3498" s="4">
        <f t="shared" si="270"/>
        <v>124.4</v>
      </c>
      <c r="U3498" t="str">
        <f t="shared" si="273"/>
        <v>theater</v>
      </c>
      <c r="V3498" t="str">
        <f t="shared" si="274"/>
        <v>plays</v>
      </c>
    </row>
    <row r="3499" spans="1:22" ht="60" x14ac:dyDescent="0.25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v>42523.916666666672</v>
      </c>
      <c r="K3499">
        <v>1463852904</v>
      </c>
      <c r="L3499">
        <f t="shared" si="271"/>
        <v>2016</v>
      </c>
      <c r="M3499" t="str">
        <f t="shared" si="272"/>
        <v>May</v>
      </c>
      <c r="N3499" s="13">
        <v>42511.741944444439</v>
      </c>
      <c r="O3499" t="b">
        <v>0</v>
      </c>
      <c r="P3499">
        <v>49</v>
      </c>
      <c r="Q3499" t="b">
        <v>1</v>
      </c>
      <c r="R3499" t="s">
        <v>8271</v>
      </c>
      <c r="S3499" s="4">
        <f t="shared" si="270"/>
        <v>108.70406189555126</v>
      </c>
      <c r="U3499" t="str">
        <f t="shared" si="273"/>
        <v>theater</v>
      </c>
      <c r="V3499" t="str">
        <f t="shared" si="274"/>
        <v>plays</v>
      </c>
    </row>
    <row r="3500" spans="1:22" ht="60" x14ac:dyDescent="0.25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v>42518.905555555553</v>
      </c>
      <c r="K3500">
        <v>1459309704</v>
      </c>
      <c r="L3500">
        <f t="shared" si="271"/>
        <v>2016</v>
      </c>
      <c r="M3500" t="str">
        <f t="shared" si="272"/>
        <v>Mar</v>
      </c>
      <c r="N3500" s="13">
        <v>42459.15861111111</v>
      </c>
      <c r="O3500" t="b">
        <v>0</v>
      </c>
      <c r="P3500">
        <v>42</v>
      </c>
      <c r="Q3500" t="b">
        <v>1</v>
      </c>
      <c r="R3500" t="s">
        <v>8271</v>
      </c>
      <c r="S3500" s="4">
        <f t="shared" si="270"/>
        <v>102.42424242424242</v>
      </c>
      <c r="U3500" t="str">
        <f t="shared" si="273"/>
        <v>theater</v>
      </c>
      <c r="V3500" t="str">
        <f t="shared" si="274"/>
        <v>plays</v>
      </c>
    </row>
    <row r="3501" spans="1:22" ht="60" x14ac:dyDescent="0.25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v>42186.290972222225</v>
      </c>
      <c r="K3501">
        <v>1431046325</v>
      </c>
      <c r="L3501">
        <f t="shared" si="271"/>
        <v>2015</v>
      </c>
      <c r="M3501" t="str">
        <f t="shared" si="272"/>
        <v>May</v>
      </c>
      <c r="N3501" s="13">
        <v>42132.036168981482</v>
      </c>
      <c r="O3501" t="b">
        <v>0</v>
      </c>
      <c r="P3501">
        <v>35</v>
      </c>
      <c r="Q3501" t="b">
        <v>1</v>
      </c>
      <c r="R3501" t="s">
        <v>8271</v>
      </c>
      <c r="S3501" s="4">
        <f t="shared" si="270"/>
        <v>105.5</v>
      </c>
      <c r="U3501" t="str">
        <f t="shared" si="273"/>
        <v>theater</v>
      </c>
      <c r="V3501" t="str">
        <f t="shared" si="274"/>
        <v>plays</v>
      </c>
    </row>
    <row r="3502" spans="1:22" ht="60" x14ac:dyDescent="0.25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v>42436.207638888889</v>
      </c>
      <c r="K3502">
        <v>1455919438</v>
      </c>
      <c r="L3502">
        <f t="shared" si="271"/>
        <v>2016</v>
      </c>
      <c r="M3502" t="str">
        <f t="shared" si="272"/>
        <v>Feb</v>
      </c>
      <c r="N3502" s="13">
        <v>42419.91942129629</v>
      </c>
      <c r="O3502" t="b">
        <v>0</v>
      </c>
      <c r="P3502">
        <v>42</v>
      </c>
      <c r="Q3502" t="b">
        <v>1</v>
      </c>
      <c r="R3502" t="s">
        <v>8271</v>
      </c>
      <c r="S3502" s="4">
        <f t="shared" si="270"/>
        <v>106.3</v>
      </c>
      <c r="U3502" t="str">
        <f t="shared" si="273"/>
        <v>theater</v>
      </c>
      <c r="V3502" t="str">
        <f t="shared" si="274"/>
        <v>plays</v>
      </c>
    </row>
    <row r="3503" spans="1:22" ht="45" x14ac:dyDescent="0.25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v>42258.763831018514</v>
      </c>
      <c r="K3503">
        <v>1439835595</v>
      </c>
      <c r="L3503">
        <f t="shared" si="271"/>
        <v>2015</v>
      </c>
      <c r="M3503" t="str">
        <f t="shared" si="272"/>
        <v>Aug</v>
      </c>
      <c r="N3503" s="13">
        <v>42233.763831018514</v>
      </c>
      <c r="O3503" t="b">
        <v>0</v>
      </c>
      <c r="P3503">
        <v>42</v>
      </c>
      <c r="Q3503" t="b">
        <v>1</v>
      </c>
      <c r="R3503" t="s">
        <v>8271</v>
      </c>
      <c r="S3503" s="4">
        <f t="shared" si="270"/>
        <v>100.66666666666667</v>
      </c>
      <c r="U3503" t="str">
        <f t="shared" si="273"/>
        <v>theater</v>
      </c>
      <c r="V3503" t="str">
        <f t="shared" si="274"/>
        <v>plays</v>
      </c>
    </row>
    <row r="3504" spans="1:22" ht="60" x14ac:dyDescent="0.25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v>42445.165972222225</v>
      </c>
      <c r="K3504">
        <v>1456862924</v>
      </c>
      <c r="L3504">
        <f t="shared" si="271"/>
        <v>2016</v>
      </c>
      <c r="M3504" t="str">
        <f t="shared" si="272"/>
        <v>Mar</v>
      </c>
      <c r="N3504" s="13">
        <v>42430.839398148149</v>
      </c>
      <c r="O3504" t="b">
        <v>0</v>
      </c>
      <c r="P3504">
        <v>31</v>
      </c>
      <c r="Q3504" t="b">
        <v>1</v>
      </c>
      <c r="R3504" t="s">
        <v>8271</v>
      </c>
      <c r="S3504" s="4">
        <f t="shared" si="270"/>
        <v>105.4</v>
      </c>
      <c r="U3504" t="str">
        <f t="shared" si="273"/>
        <v>theater</v>
      </c>
      <c r="V3504" t="str">
        <f t="shared" si="274"/>
        <v>plays</v>
      </c>
    </row>
    <row r="3505" spans="1:22" ht="45" x14ac:dyDescent="0.25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v>42575.478333333333</v>
      </c>
      <c r="K3505">
        <v>1466767728</v>
      </c>
      <c r="L3505">
        <f t="shared" si="271"/>
        <v>2016</v>
      </c>
      <c r="M3505" t="str">
        <f t="shared" si="272"/>
        <v>Jun</v>
      </c>
      <c r="N3505" s="13">
        <v>42545.478333333333</v>
      </c>
      <c r="O3505" t="b">
        <v>0</v>
      </c>
      <c r="P3505">
        <v>38</v>
      </c>
      <c r="Q3505" t="b">
        <v>1</v>
      </c>
      <c r="R3505" t="s">
        <v>8271</v>
      </c>
      <c r="S3505" s="4">
        <f t="shared" si="270"/>
        <v>107.56</v>
      </c>
      <c r="U3505" t="str">
        <f t="shared" si="273"/>
        <v>theater</v>
      </c>
      <c r="V3505" t="str">
        <f t="shared" si="274"/>
        <v>plays</v>
      </c>
    </row>
    <row r="3506" spans="1:22" ht="60" x14ac:dyDescent="0.25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v>42327.790405092594</v>
      </c>
      <c r="K3506">
        <v>1445363891</v>
      </c>
      <c r="L3506">
        <f t="shared" si="271"/>
        <v>2015</v>
      </c>
      <c r="M3506" t="str">
        <f t="shared" si="272"/>
        <v>Oct</v>
      </c>
      <c r="N3506" s="13">
        <v>42297.748738425929</v>
      </c>
      <c r="O3506" t="b">
        <v>0</v>
      </c>
      <c r="P3506">
        <v>8</v>
      </c>
      <c r="Q3506" t="b">
        <v>1</v>
      </c>
      <c r="R3506" t="s">
        <v>8271</v>
      </c>
      <c r="S3506" s="4">
        <f t="shared" si="270"/>
        <v>100</v>
      </c>
      <c r="U3506" t="str">
        <f t="shared" si="273"/>
        <v>theater</v>
      </c>
      <c r="V3506" t="str">
        <f t="shared" si="274"/>
        <v>plays</v>
      </c>
    </row>
    <row r="3507" spans="1:22" ht="90" x14ac:dyDescent="0.25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v>41772.166666666664</v>
      </c>
      <c r="K3507">
        <v>1398983245</v>
      </c>
      <c r="L3507">
        <f t="shared" si="271"/>
        <v>2014</v>
      </c>
      <c r="M3507" t="str">
        <f t="shared" si="272"/>
        <v>May</v>
      </c>
      <c r="N3507" s="13">
        <v>41760.935706018521</v>
      </c>
      <c r="O3507" t="b">
        <v>0</v>
      </c>
      <c r="P3507">
        <v>39</v>
      </c>
      <c r="Q3507" t="b">
        <v>1</v>
      </c>
      <c r="R3507" t="s">
        <v>8271</v>
      </c>
      <c r="S3507" s="4">
        <f t="shared" si="270"/>
        <v>103.76</v>
      </c>
      <c r="U3507" t="str">
        <f t="shared" si="273"/>
        <v>theater</v>
      </c>
      <c r="V3507" t="str">
        <f t="shared" si="274"/>
        <v>plays</v>
      </c>
    </row>
    <row r="3508" spans="1:22" ht="60" x14ac:dyDescent="0.25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v>41874.734259259261</v>
      </c>
      <c r="K3508">
        <v>1404927440</v>
      </c>
      <c r="L3508">
        <f t="shared" si="271"/>
        <v>2014</v>
      </c>
      <c r="M3508" t="str">
        <f t="shared" si="272"/>
        <v>Jul</v>
      </c>
      <c r="N3508" s="13">
        <v>41829.734259259261</v>
      </c>
      <c r="O3508" t="b">
        <v>0</v>
      </c>
      <c r="P3508">
        <v>29</v>
      </c>
      <c r="Q3508" t="b">
        <v>1</v>
      </c>
      <c r="R3508" t="s">
        <v>8271</v>
      </c>
      <c r="S3508" s="4">
        <f t="shared" si="270"/>
        <v>101.5</v>
      </c>
      <c r="U3508" t="str">
        <f t="shared" si="273"/>
        <v>theater</v>
      </c>
      <c r="V3508" t="str">
        <f t="shared" si="274"/>
        <v>plays</v>
      </c>
    </row>
    <row r="3509" spans="1:22" ht="45" x14ac:dyDescent="0.25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v>42521.92288194444</v>
      </c>
      <c r="K3509">
        <v>1462140537</v>
      </c>
      <c r="L3509">
        <f t="shared" si="271"/>
        <v>2016</v>
      </c>
      <c r="M3509" t="str">
        <f t="shared" si="272"/>
        <v>May</v>
      </c>
      <c r="N3509" s="13">
        <v>42491.92288194444</v>
      </c>
      <c r="O3509" t="b">
        <v>0</v>
      </c>
      <c r="P3509">
        <v>72</v>
      </c>
      <c r="Q3509" t="b">
        <v>1</v>
      </c>
      <c r="R3509" t="s">
        <v>8271</v>
      </c>
      <c r="S3509" s="4">
        <f t="shared" si="270"/>
        <v>104.4</v>
      </c>
      <c r="U3509" t="str">
        <f t="shared" si="273"/>
        <v>theater</v>
      </c>
      <c r="V3509" t="str">
        <f t="shared" si="274"/>
        <v>plays</v>
      </c>
    </row>
    <row r="3510" spans="1:22" ht="60" x14ac:dyDescent="0.25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v>42500.875</v>
      </c>
      <c r="K3510">
        <v>1460914253</v>
      </c>
      <c r="L3510">
        <f t="shared" si="271"/>
        <v>2016</v>
      </c>
      <c r="M3510" t="str">
        <f t="shared" si="272"/>
        <v>Apr</v>
      </c>
      <c r="N3510" s="13">
        <v>42477.729780092588</v>
      </c>
      <c r="O3510" t="b">
        <v>0</v>
      </c>
      <c r="P3510">
        <v>15</v>
      </c>
      <c r="Q3510" t="b">
        <v>1</v>
      </c>
      <c r="R3510" t="s">
        <v>8271</v>
      </c>
      <c r="S3510" s="4">
        <f t="shared" si="270"/>
        <v>180</v>
      </c>
      <c r="U3510" t="str">
        <f t="shared" si="273"/>
        <v>theater</v>
      </c>
      <c r="V3510" t="str">
        <f t="shared" si="274"/>
        <v>plays</v>
      </c>
    </row>
    <row r="3511" spans="1:22" ht="60" x14ac:dyDescent="0.25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v>41964.204861111109</v>
      </c>
      <c r="K3511">
        <v>1415392666</v>
      </c>
      <c r="L3511">
        <f t="shared" si="271"/>
        <v>2014</v>
      </c>
      <c r="M3511" t="str">
        <f t="shared" si="272"/>
        <v>Nov</v>
      </c>
      <c r="N3511" s="13">
        <v>41950.859560185185</v>
      </c>
      <c r="O3511" t="b">
        <v>0</v>
      </c>
      <c r="P3511">
        <v>33</v>
      </c>
      <c r="Q3511" t="b">
        <v>1</v>
      </c>
      <c r="R3511" t="s">
        <v>8271</v>
      </c>
      <c r="S3511" s="4">
        <f t="shared" si="270"/>
        <v>106.33333333333333</v>
      </c>
      <c r="U3511" t="str">
        <f t="shared" si="273"/>
        <v>theater</v>
      </c>
      <c r="V3511" t="str">
        <f t="shared" si="274"/>
        <v>plays</v>
      </c>
    </row>
    <row r="3512" spans="1:22" ht="60" x14ac:dyDescent="0.25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v>41822.62090277778</v>
      </c>
      <c r="K3512">
        <v>1402584846</v>
      </c>
      <c r="L3512">
        <f t="shared" si="271"/>
        <v>2014</v>
      </c>
      <c r="M3512" t="str">
        <f t="shared" si="272"/>
        <v>Jun</v>
      </c>
      <c r="N3512" s="13">
        <v>41802.62090277778</v>
      </c>
      <c r="O3512" t="b">
        <v>0</v>
      </c>
      <c r="P3512">
        <v>15</v>
      </c>
      <c r="Q3512" t="b">
        <v>1</v>
      </c>
      <c r="R3512" t="s">
        <v>8271</v>
      </c>
      <c r="S3512" s="4">
        <f t="shared" si="270"/>
        <v>100.55555555555556</v>
      </c>
      <c r="U3512" t="str">
        <f t="shared" si="273"/>
        <v>theater</v>
      </c>
      <c r="V3512" t="str">
        <f t="shared" si="274"/>
        <v>plays</v>
      </c>
    </row>
    <row r="3513" spans="1:22" ht="45" x14ac:dyDescent="0.25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v>41950.770833333336</v>
      </c>
      <c r="K3513">
        <v>1413406695</v>
      </c>
      <c r="L3513">
        <f t="shared" si="271"/>
        <v>2014</v>
      </c>
      <c r="M3513" t="str">
        <f t="shared" si="272"/>
        <v>Oct</v>
      </c>
      <c r="N3513" s="13">
        <v>41927.873784722222</v>
      </c>
      <c r="O3513" t="b">
        <v>0</v>
      </c>
      <c r="P3513">
        <v>19</v>
      </c>
      <c r="Q3513" t="b">
        <v>1</v>
      </c>
      <c r="R3513" t="s">
        <v>8271</v>
      </c>
      <c r="S3513" s="4">
        <f t="shared" si="270"/>
        <v>101.2</v>
      </c>
      <c r="U3513" t="str">
        <f t="shared" si="273"/>
        <v>theater</v>
      </c>
      <c r="V3513" t="str">
        <f t="shared" si="274"/>
        <v>plays</v>
      </c>
    </row>
    <row r="3514" spans="1:22" ht="60" x14ac:dyDescent="0.25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v>42117.49527777778</v>
      </c>
      <c r="K3514">
        <v>1424609592</v>
      </c>
      <c r="L3514">
        <f t="shared" si="271"/>
        <v>2015</v>
      </c>
      <c r="M3514" t="str">
        <f t="shared" si="272"/>
        <v>Feb</v>
      </c>
      <c r="N3514" s="13">
        <v>42057.536944444444</v>
      </c>
      <c r="O3514" t="b">
        <v>0</v>
      </c>
      <c r="P3514">
        <v>17</v>
      </c>
      <c r="Q3514" t="b">
        <v>1</v>
      </c>
      <c r="R3514" t="s">
        <v>8271</v>
      </c>
      <c r="S3514" s="4">
        <f t="shared" si="270"/>
        <v>100</v>
      </c>
      <c r="U3514" t="str">
        <f t="shared" si="273"/>
        <v>theater</v>
      </c>
      <c r="V3514" t="str">
        <f t="shared" si="274"/>
        <v>plays</v>
      </c>
    </row>
    <row r="3515" spans="1:22" ht="60" x14ac:dyDescent="0.25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v>41794.207638888889</v>
      </c>
      <c r="K3515">
        <v>1400725112</v>
      </c>
      <c r="L3515">
        <f t="shared" si="271"/>
        <v>2014</v>
      </c>
      <c r="M3515" t="str">
        <f t="shared" si="272"/>
        <v>May</v>
      </c>
      <c r="N3515" s="13">
        <v>41781.096203703702</v>
      </c>
      <c r="O3515" t="b">
        <v>0</v>
      </c>
      <c r="P3515">
        <v>44</v>
      </c>
      <c r="Q3515" t="b">
        <v>1</v>
      </c>
      <c r="R3515" t="s">
        <v>8271</v>
      </c>
      <c r="S3515" s="4">
        <f t="shared" si="270"/>
        <v>118.39285714285714</v>
      </c>
      <c r="U3515" t="str">
        <f t="shared" si="273"/>
        <v>theater</v>
      </c>
      <c r="V3515" t="str">
        <f t="shared" si="274"/>
        <v>plays</v>
      </c>
    </row>
    <row r="3516" spans="1:22" ht="45" x14ac:dyDescent="0.25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v>42037.207638888889</v>
      </c>
      <c r="K3516">
        <v>1421439552</v>
      </c>
      <c r="L3516">
        <f t="shared" si="271"/>
        <v>2015</v>
      </c>
      <c r="M3516" t="str">
        <f t="shared" si="272"/>
        <v>Jan</v>
      </c>
      <c r="N3516" s="13">
        <v>42020.846666666665</v>
      </c>
      <c r="O3516" t="b">
        <v>0</v>
      </c>
      <c r="P3516">
        <v>10</v>
      </c>
      <c r="Q3516" t="b">
        <v>1</v>
      </c>
      <c r="R3516" t="s">
        <v>8271</v>
      </c>
      <c r="S3516" s="4">
        <f t="shared" si="270"/>
        <v>110</v>
      </c>
      <c r="U3516" t="str">
        <f t="shared" si="273"/>
        <v>theater</v>
      </c>
      <c r="V3516" t="str">
        <f t="shared" si="274"/>
        <v>plays</v>
      </c>
    </row>
    <row r="3517" spans="1:22" ht="45" x14ac:dyDescent="0.25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v>42155.772812499999</v>
      </c>
      <c r="K3517">
        <v>1430505171</v>
      </c>
      <c r="L3517">
        <f t="shared" si="271"/>
        <v>2015</v>
      </c>
      <c r="M3517" t="str">
        <f t="shared" si="272"/>
        <v>May</v>
      </c>
      <c r="N3517" s="13">
        <v>42125.772812499999</v>
      </c>
      <c r="O3517" t="b">
        <v>0</v>
      </c>
      <c r="P3517">
        <v>46</v>
      </c>
      <c r="Q3517" t="b">
        <v>1</v>
      </c>
      <c r="R3517" t="s">
        <v>8271</v>
      </c>
      <c r="S3517" s="4">
        <f t="shared" si="270"/>
        <v>102.66666666666667</v>
      </c>
      <c r="U3517" t="str">
        <f t="shared" si="273"/>
        <v>theater</v>
      </c>
      <c r="V3517" t="str">
        <f t="shared" si="274"/>
        <v>plays</v>
      </c>
    </row>
    <row r="3518" spans="1:22" ht="60" x14ac:dyDescent="0.25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v>41890.125</v>
      </c>
      <c r="K3518">
        <v>1407197670</v>
      </c>
      <c r="L3518">
        <f t="shared" si="271"/>
        <v>2014</v>
      </c>
      <c r="M3518" t="str">
        <f t="shared" si="272"/>
        <v>Aug</v>
      </c>
      <c r="N3518" s="13">
        <v>41856.010069444441</v>
      </c>
      <c r="O3518" t="b">
        <v>0</v>
      </c>
      <c r="P3518">
        <v>11</v>
      </c>
      <c r="Q3518" t="b">
        <v>1</v>
      </c>
      <c r="R3518" t="s">
        <v>8271</v>
      </c>
      <c r="S3518" s="4">
        <f t="shared" si="270"/>
        <v>100</v>
      </c>
      <c r="U3518" t="str">
        <f t="shared" si="273"/>
        <v>theater</v>
      </c>
      <c r="V3518" t="str">
        <f t="shared" si="274"/>
        <v>plays</v>
      </c>
    </row>
    <row r="3519" spans="1:22" ht="45" x14ac:dyDescent="0.25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v>41824.458333333336</v>
      </c>
      <c r="K3519">
        <v>1401910634</v>
      </c>
      <c r="L3519">
        <f t="shared" si="271"/>
        <v>2014</v>
      </c>
      <c r="M3519" t="str">
        <f t="shared" si="272"/>
        <v>Jun</v>
      </c>
      <c r="N3519" s="13">
        <v>41794.817523148151</v>
      </c>
      <c r="O3519" t="b">
        <v>0</v>
      </c>
      <c r="P3519">
        <v>13</v>
      </c>
      <c r="Q3519" t="b">
        <v>1</v>
      </c>
      <c r="R3519" t="s">
        <v>8271</v>
      </c>
      <c r="S3519" s="4">
        <f t="shared" si="270"/>
        <v>100</v>
      </c>
      <c r="U3519" t="str">
        <f t="shared" si="273"/>
        <v>theater</v>
      </c>
      <c r="V3519" t="str">
        <f t="shared" si="274"/>
        <v>plays</v>
      </c>
    </row>
    <row r="3520" spans="1:22" ht="60" x14ac:dyDescent="0.25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v>41914.597916666666</v>
      </c>
      <c r="K3520">
        <v>1410461299</v>
      </c>
      <c r="L3520">
        <f t="shared" si="271"/>
        <v>2014</v>
      </c>
      <c r="M3520" t="str">
        <f t="shared" si="272"/>
        <v>Sep</v>
      </c>
      <c r="N3520" s="13">
        <v>41893.783553240741</v>
      </c>
      <c r="O3520" t="b">
        <v>0</v>
      </c>
      <c r="P3520">
        <v>33</v>
      </c>
      <c r="Q3520" t="b">
        <v>1</v>
      </c>
      <c r="R3520" t="s">
        <v>8271</v>
      </c>
      <c r="S3520" s="4">
        <f t="shared" si="270"/>
        <v>110.04600000000001</v>
      </c>
      <c r="U3520" t="str">
        <f t="shared" si="273"/>
        <v>theater</v>
      </c>
      <c r="V3520" t="str">
        <f t="shared" si="274"/>
        <v>plays</v>
      </c>
    </row>
    <row r="3521" spans="1:22" ht="45" x14ac:dyDescent="0.25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v>42067.598958333328</v>
      </c>
      <c r="K3521">
        <v>1422886950</v>
      </c>
      <c r="L3521">
        <f t="shared" si="271"/>
        <v>2015</v>
      </c>
      <c r="M3521" t="str">
        <f t="shared" si="272"/>
        <v>Feb</v>
      </c>
      <c r="N3521" s="13">
        <v>42037.598958333328</v>
      </c>
      <c r="O3521" t="b">
        <v>0</v>
      </c>
      <c r="P3521">
        <v>28</v>
      </c>
      <c r="Q3521" t="b">
        <v>1</v>
      </c>
      <c r="R3521" t="s">
        <v>8271</v>
      </c>
      <c r="S3521" s="4">
        <f t="shared" si="270"/>
        <v>101.35</v>
      </c>
      <c r="U3521" t="str">
        <f t="shared" si="273"/>
        <v>theater</v>
      </c>
      <c r="V3521" t="str">
        <f t="shared" si="274"/>
        <v>plays</v>
      </c>
    </row>
    <row r="3522" spans="1:22" ht="45" x14ac:dyDescent="0.25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v>42253.57430555555</v>
      </c>
      <c r="K3522">
        <v>1439322412</v>
      </c>
      <c r="L3522">
        <f t="shared" si="271"/>
        <v>2015</v>
      </c>
      <c r="M3522" t="str">
        <f t="shared" si="272"/>
        <v>Aug</v>
      </c>
      <c r="N3522" s="13">
        <v>42227.824212962965</v>
      </c>
      <c r="O3522" t="b">
        <v>0</v>
      </c>
      <c r="P3522">
        <v>21</v>
      </c>
      <c r="Q3522" t="b">
        <v>1</v>
      </c>
      <c r="R3522" t="s">
        <v>8271</v>
      </c>
      <c r="S3522" s="4">
        <f t="shared" ref="S3522:S3585" si="275">E3522*100/D3522</f>
        <v>100.75</v>
      </c>
      <c r="U3522" t="str">
        <f t="shared" si="273"/>
        <v>theater</v>
      </c>
      <c r="V3522" t="str">
        <f t="shared" si="274"/>
        <v>plays</v>
      </c>
    </row>
    <row r="3523" spans="1:22" ht="60" x14ac:dyDescent="0.25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v>41911.361342592594</v>
      </c>
      <c r="K3523">
        <v>1409388020</v>
      </c>
      <c r="L3523">
        <f t="shared" ref="L3523:L3586" si="276">YEAR(N3523)</f>
        <v>2014</v>
      </c>
      <c r="M3523" t="str">
        <f t="shared" ref="M3523:M3586" si="277">TEXT(N3523, "MMM")</f>
        <v>Aug</v>
      </c>
      <c r="N3523" s="13">
        <v>41881.361342592594</v>
      </c>
      <c r="O3523" t="b">
        <v>0</v>
      </c>
      <c r="P3523">
        <v>13</v>
      </c>
      <c r="Q3523" t="b">
        <v>1</v>
      </c>
      <c r="R3523" t="s">
        <v>8271</v>
      </c>
      <c r="S3523" s="4">
        <f t="shared" si="275"/>
        <v>169.42857142857142</v>
      </c>
      <c r="U3523" t="str">
        <f t="shared" ref="U3523:U3586" si="278">LEFT(R3523, SEARCH("/",R3523,1)-1)</f>
        <v>theater</v>
      </c>
      <c r="V3523" t="str">
        <f t="shared" ref="V3523:V3586" si="279">RIGHT(R3523,LEN(R3523)-SEARCH("/",R3523,SEARCH("/",R3523,1)))</f>
        <v>plays</v>
      </c>
    </row>
    <row r="3524" spans="1:22" ht="60" x14ac:dyDescent="0.25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v>42262.420833333337</v>
      </c>
      <c r="K3524">
        <v>1439924246</v>
      </c>
      <c r="L3524">
        <f t="shared" si="276"/>
        <v>2015</v>
      </c>
      <c r="M3524" t="str">
        <f t="shared" si="277"/>
        <v>Aug</v>
      </c>
      <c r="N3524" s="13">
        <v>42234.789884259255</v>
      </c>
      <c r="O3524" t="b">
        <v>0</v>
      </c>
      <c r="P3524">
        <v>34</v>
      </c>
      <c r="Q3524" t="b">
        <v>1</v>
      </c>
      <c r="R3524" t="s">
        <v>8271</v>
      </c>
      <c r="S3524" s="4">
        <f t="shared" si="275"/>
        <v>100</v>
      </c>
      <c r="U3524" t="str">
        <f t="shared" si="278"/>
        <v>theater</v>
      </c>
      <c r="V3524" t="str">
        <f t="shared" si="279"/>
        <v>plays</v>
      </c>
    </row>
    <row r="3525" spans="1:22" ht="45" x14ac:dyDescent="0.25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v>42638.958333333328</v>
      </c>
      <c r="K3525">
        <v>1469871148</v>
      </c>
      <c r="L3525">
        <f t="shared" si="276"/>
        <v>2016</v>
      </c>
      <c r="M3525" t="str">
        <f t="shared" si="277"/>
        <v>Jul</v>
      </c>
      <c r="N3525" s="13">
        <v>42581.397546296299</v>
      </c>
      <c r="O3525" t="b">
        <v>0</v>
      </c>
      <c r="P3525">
        <v>80</v>
      </c>
      <c r="Q3525" t="b">
        <v>1</v>
      </c>
      <c r="R3525" t="s">
        <v>8271</v>
      </c>
      <c r="S3525" s="4">
        <f t="shared" si="275"/>
        <v>113.65</v>
      </c>
      <c r="U3525" t="str">
        <f t="shared" si="278"/>
        <v>theater</v>
      </c>
      <c r="V3525" t="str">
        <f t="shared" si="279"/>
        <v>plays</v>
      </c>
    </row>
    <row r="3526" spans="1:22" ht="60" x14ac:dyDescent="0.25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v>41895.166666666664</v>
      </c>
      <c r="K3526">
        <v>1409336373</v>
      </c>
      <c r="L3526">
        <f t="shared" si="276"/>
        <v>2014</v>
      </c>
      <c r="M3526" t="str">
        <f t="shared" si="277"/>
        <v>Aug</v>
      </c>
      <c r="N3526" s="13">
        <v>41880.76357638889</v>
      </c>
      <c r="O3526" t="b">
        <v>0</v>
      </c>
      <c r="P3526">
        <v>74</v>
      </c>
      <c r="Q3526" t="b">
        <v>1</v>
      </c>
      <c r="R3526" t="s">
        <v>8271</v>
      </c>
      <c r="S3526" s="4">
        <f t="shared" si="275"/>
        <v>101.56</v>
      </c>
      <c r="U3526" t="str">
        <f t="shared" si="278"/>
        <v>theater</v>
      </c>
      <c r="V3526" t="str">
        <f t="shared" si="279"/>
        <v>plays</v>
      </c>
    </row>
    <row r="3527" spans="1:22" ht="45" x14ac:dyDescent="0.25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v>42225.666666666672</v>
      </c>
      <c r="K3527">
        <v>1438188106</v>
      </c>
      <c r="L3527">
        <f t="shared" si="276"/>
        <v>2015</v>
      </c>
      <c r="M3527" t="str">
        <f t="shared" si="277"/>
        <v>Jul</v>
      </c>
      <c r="N3527" s="13">
        <v>42214.6956712963</v>
      </c>
      <c r="O3527" t="b">
        <v>0</v>
      </c>
      <c r="P3527">
        <v>7</v>
      </c>
      <c r="Q3527" t="b">
        <v>1</v>
      </c>
      <c r="R3527" t="s">
        <v>8271</v>
      </c>
      <c r="S3527" s="4">
        <f t="shared" si="275"/>
        <v>106</v>
      </c>
      <c r="U3527" t="str">
        <f t="shared" si="278"/>
        <v>theater</v>
      </c>
      <c r="V3527" t="str">
        <f t="shared" si="279"/>
        <v>plays</v>
      </c>
    </row>
    <row r="3528" spans="1:22" ht="60" x14ac:dyDescent="0.25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v>42488.249305555553</v>
      </c>
      <c r="K3528">
        <v>1459411371</v>
      </c>
      <c r="L3528">
        <f t="shared" si="276"/>
        <v>2016</v>
      </c>
      <c r="M3528" t="str">
        <f t="shared" si="277"/>
        <v>Mar</v>
      </c>
      <c r="N3528" s="13">
        <v>42460.335312499999</v>
      </c>
      <c r="O3528" t="b">
        <v>0</v>
      </c>
      <c r="P3528">
        <v>34</v>
      </c>
      <c r="Q3528" t="b">
        <v>1</v>
      </c>
      <c r="R3528" t="s">
        <v>8271</v>
      </c>
      <c r="S3528" s="4">
        <f t="shared" si="275"/>
        <v>102</v>
      </c>
      <c r="U3528" t="str">
        <f t="shared" si="278"/>
        <v>theater</v>
      </c>
      <c r="V3528" t="str">
        <f t="shared" si="279"/>
        <v>plays</v>
      </c>
    </row>
    <row r="3529" spans="1:22" ht="60" x14ac:dyDescent="0.25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v>42196.165972222225</v>
      </c>
      <c r="K3529">
        <v>1434069205</v>
      </c>
      <c r="L3529">
        <f t="shared" si="276"/>
        <v>2015</v>
      </c>
      <c r="M3529" t="str">
        <f t="shared" si="277"/>
        <v>Jun</v>
      </c>
      <c r="N3529" s="13">
        <v>42167.023206018523</v>
      </c>
      <c r="O3529" t="b">
        <v>0</v>
      </c>
      <c r="P3529">
        <v>86</v>
      </c>
      <c r="Q3529" t="b">
        <v>1</v>
      </c>
      <c r="R3529" t="s">
        <v>8271</v>
      </c>
      <c r="S3529" s="4">
        <f t="shared" si="275"/>
        <v>116.91666666666667</v>
      </c>
      <c r="U3529" t="str">
        <f t="shared" si="278"/>
        <v>theater</v>
      </c>
      <c r="V3529" t="str">
        <f t="shared" si="279"/>
        <v>plays</v>
      </c>
    </row>
    <row r="3530" spans="1:22" ht="45" x14ac:dyDescent="0.25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v>42753.50136574074</v>
      </c>
      <c r="K3530">
        <v>1483012918</v>
      </c>
      <c r="L3530">
        <f t="shared" si="276"/>
        <v>2016</v>
      </c>
      <c r="M3530" t="str">
        <f t="shared" si="277"/>
        <v>Dec</v>
      </c>
      <c r="N3530" s="13">
        <v>42733.50136574074</v>
      </c>
      <c r="O3530" t="b">
        <v>0</v>
      </c>
      <c r="P3530">
        <v>37</v>
      </c>
      <c r="Q3530" t="b">
        <v>1</v>
      </c>
      <c r="R3530" t="s">
        <v>8271</v>
      </c>
      <c r="S3530" s="4">
        <f t="shared" si="275"/>
        <v>101.15151515151516</v>
      </c>
      <c r="U3530" t="str">
        <f t="shared" si="278"/>
        <v>theater</v>
      </c>
      <c r="V3530" t="str">
        <f t="shared" si="279"/>
        <v>plays</v>
      </c>
    </row>
    <row r="3531" spans="1:22" ht="60" x14ac:dyDescent="0.25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v>42198.041666666672</v>
      </c>
      <c r="K3531">
        <v>1434997018</v>
      </c>
      <c r="L3531">
        <f t="shared" si="276"/>
        <v>2015</v>
      </c>
      <c r="M3531" t="str">
        <f t="shared" si="277"/>
        <v>Jun</v>
      </c>
      <c r="N3531" s="13">
        <v>42177.761782407411</v>
      </c>
      <c r="O3531" t="b">
        <v>0</v>
      </c>
      <c r="P3531">
        <v>18</v>
      </c>
      <c r="Q3531" t="b">
        <v>1</v>
      </c>
      <c r="R3531" t="s">
        <v>8271</v>
      </c>
      <c r="S3531" s="4">
        <f t="shared" si="275"/>
        <v>132</v>
      </c>
      <c r="U3531" t="str">
        <f t="shared" si="278"/>
        <v>theater</v>
      </c>
      <c r="V3531" t="str">
        <f t="shared" si="279"/>
        <v>plays</v>
      </c>
    </row>
    <row r="3532" spans="1:22" ht="60" x14ac:dyDescent="0.25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v>42470.833333333328</v>
      </c>
      <c r="K3532">
        <v>1457881057</v>
      </c>
      <c r="L3532">
        <f t="shared" si="276"/>
        <v>2016</v>
      </c>
      <c r="M3532" t="str">
        <f t="shared" si="277"/>
        <v>Mar</v>
      </c>
      <c r="N3532" s="13">
        <v>42442.623344907406</v>
      </c>
      <c r="O3532" t="b">
        <v>0</v>
      </c>
      <c r="P3532">
        <v>22</v>
      </c>
      <c r="Q3532" t="b">
        <v>1</v>
      </c>
      <c r="R3532" t="s">
        <v>8271</v>
      </c>
      <c r="S3532" s="4">
        <f t="shared" si="275"/>
        <v>100</v>
      </c>
      <c r="U3532" t="str">
        <f t="shared" si="278"/>
        <v>theater</v>
      </c>
      <c r="V3532" t="str">
        <f t="shared" si="279"/>
        <v>plays</v>
      </c>
    </row>
    <row r="3533" spans="1:22" x14ac:dyDescent="0.25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v>42551.654328703706</v>
      </c>
      <c r="K3533">
        <v>1464709334</v>
      </c>
      <c r="L3533">
        <f t="shared" si="276"/>
        <v>2016</v>
      </c>
      <c r="M3533" t="str">
        <f t="shared" si="277"/>
        <v>May</v>
      </c>
      <c r="N3533" s="13">
        <v>42521.654328703706</v>
      </c>
      <c r="O3533" t="b">
        <v>0</v>
      </c>
      <c r="P3533">
        <v>26</v>
      </c>
      <c r="Q3533" t="b">
        <v>1</v>
      </c>
      <c r="R3533" t="s">
        <v>8271</v>
      </c>
      <c r="S3533" s="4">
        <f t="shared" si="275"/>
        <v>128</v>
      </c>
      <c r="U3533" t="str">
        <f t="shared" si="278"/>
        <v>theater</v>
      </c>
      <c r="V3533" t="str">
        <f t="shared" si="279"/>
        <v>plays</v>
      </c>
    </row>
    <row r="3534" spans="1:22" ht="60" x14ac:dyDescent="0.25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v>41900.165972222225</v>
      </c>
      <c r="K3534">
        <v>1409667827</v>
      </c>
      <c r="L3534">
        <f t="shared" si="276"/>
        <v>2014</v>
      </c>
      <c r="M3534" t="str">
        <f t="shared" si="277"/>
        <v>Sep</v>
      </c>
      <c r="N3534" s="13">
        <v>41884.599849537037</v>
      </c>
      <c r="O3534" t="b">
        <v>0</v>
      </c>
      <c r="P3534">
        <v>27</v>
      </c>
      <c r="Q3534" t="b">
        <v>1</v>
      </c>
      <c r="R3534" t="s">
        <v>8271</v>
      </c>
      <c r="S3534" s="4">
        <f t="shared" si="275"/>
        <v>118.95833333333333</v>
      </c>
      <c r="U3534" t="str">
        <f t="shared" si="278"/>
        <v>theater</v>
      </c>
      <c r="V3534" t="str">
        <f t="shared" si="279"/>
        <v>plays</v>
      </c>
    </row>
    <row r="3535" spans="1:22" ht="60" x14ac:dyDescent="0.25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v>42319.802858796291</v>
      </c>
      <c r="K3535">
        <v>1444673767</v>
      </c>
      <c r="L3535">
        <f t="shared" si="276"/>
        <v>2015</v>
      </c>
      <c r="M3535" t="str">
        <f t="shared" si="277"/>
        <v>Oct</v>
      </c>
      <c r="N3535" s="13">
        <v>42289.761192129634</v>
      </c>
      <c r="O3535" t="b">
        <v>0</v>
      </c>
      <c r="P3535">
        <v>8</v>
      </c>
      <c r="Q3535" t="b">
        <v>1</v>
      </c>
      <c r="R3535" t="s">
        <v>8271</v>
      </c>
      <c r="S3535" s="4">
        <f t="shared" si="275"/>
        <v>126.2</v>
      </c>
      <c r="U3535" t="str">
        <f t="shared" si="278"/>
        <v>theater</v>
      </c>
      <c r="V3535" t="str">
        <f t="shared" si="279"/>
        <v>plays</v>
      </c>
    </row>
    <row r="3536" spans="1:22" ht="45" x14ac:dyDescent="0.25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v>42278.6252662037</v>
      </c>
      <c r="K3536">
        <v>1440687623</v>
      </c>
      <c r="L3536">
        <f t="shared" si="276"/>
        <v>2015</v>
      </c>
      <c r="M3536" t="str">
        <f t="shared" si="277"/>
        <v>Aug</v>
      </c>
      <c r="N3536" s="13">
        <v>42243.6252662037</v>
      </c>
      <c r="O3536" t="b">
        <v>0</v>
      </c>
      <c r="P3536">
        <v>204</v>
      </c>
      <c r="Q3536" t="b">
        <v>1</v>
      </c>
      <c r="R3536" t="s">
        <v>8271</v>
      </c>
      <c r="S3536" s="4">
        <f t="shared" si="275"/>
        <v>156.19999999999999</v>
      </c>
      <c r="U3536" t="str">
        <f t="shared" si="278"/>
        <v>theater</v>
      </c>
      <c r="V3536" t="str">
        <f t="shared" si="279"/>
        <v>plays</v>
      </c>
    </row>
    <row r="3537" spans="1:22" ht="45" x14ac:dyDescent="0.25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v>42279.75</v>
      </c>
      <c r="K3537">
        <v>1441120910</v>
      </c>
      <c r="L3537">
        <f t="shared" si="276"/>
        <v>2015</v>
      </c>
      <c r="M3537" t="str">
        <f t="shared" si="277"/>
        <v>Sep</v>
      </c>
      <c r="N3537" s="13">
        <v>42248.640162037031</v>
      </c>
      <c r="O3537" t="b">
        <v>0</v>
      </c>
      <c r="P3537">
        <v>46</v>
      </c>
      <c r="Q3537" t="b">
        <v>1</v>
      </c>
      <c r="R3537" t="s">
        <v>8271</v>
      </c>
      <c r="S3537" s="4">
        <f t="shared" si="275"/>
        <v>103.15</v>
      </c>
      <c r="U3537" t="str">
        <f t="shared" si="278"/>
        <v>theater</v>
      </c>
      <c r="V3537" t="str">
        <f t="shared" si="279"/>
        <v>plays</v>
      </c>
    </row>
    <row r="3538" spans="1:22" ht="60" x14ac:dyDescent="0.25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v>42358.499305555553</v>
      </c>
      <c r="K3538">
        <v>1448040425</v>
      </c>
      <c r="L3538">
        <f t="shared" si="276"/>
        <v>2015</v>
      </c>
      <c r="M3538" t="str">
        <f t="shared" si="277"/>
        <v>Nov</v>
      </c>
      <c r="N3538" s="13">
        <v>42328.727141203708</v>
      </c>
      <c r="O3538" t="b">
        <v>0</v>
      </c>
      <c r="P3538">
        <v>17</v>
      </c>
      <c r="Q3538" t="b">
        <v>1</v>
      </c>
      <c r="R3538" t="s">
        <v>8271</v>
      </c>
      <c r="S3538" s="4">
        <f t="shared" si="275"/>
        <v>153.33333333333334</v>
      </c>
      <c r="U3538" t="str">
        <f t="shared" si="278"/>
        <v>theater</v>
      </c>
      <c r="V3538" t="str">
        <f t="shared" si="279"/>
        <v>plays</v>
      </c>
    </row>
    <row r="3539" spans="1:22" ht="60" x14ac:dyDescent="0.25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v>41960.332638888889</v>
      </c>
      <c r="K3539">
        <v>1413016216</v>
      </c>
      <c r="L3539">
        <f t="shared" si="276"/>
        <v>2014</v>
      </c>
      <c r="M3539" t="str">
        <f t="shared" si="277"/>
        <v>Oct</v>
      </c>
      <c r="N3539" s="13">
        <v>41923.354351851849</v>
      </c>
      <c r="O3539" t="b">
        <v>0</v>
      </c>
      <c r="P3539">
        <v>28</v>
      </c>
      <c r="Q3539" t="b">
        <v>1</v>
      </c>
      <c r="R3539" t="s">
        <v>8271</v>
      </c>
      <c r="S3539" s="4">
        <f t="shared" si="275"/>
        <v>180.44444444444446</v>
      </c>
      <c r="U3539" t="str">
        <f t="shared" si="278"/>
        <v>theater</v>
      </c>
      <c r="V3539" t="str">
        <f t="shared" si="279"/>
        <v>plays</v>
      </c>
    </row>
    <row r="3540" spans="1:22" ht="60" x14ac:dyDescent="0.25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v>42599.420601851853</v>
      </c>
      <c r="K3540">
        <v>1469009140</v>
      </c>
      <c r="L3540">
        <f t="shared" si="276"/>
        <v>2016</v>
      </c>
      <c r="M3540" t="str">
        <f t="shared" si="277"/>
        <v>Jul</v>
      </c>
      <c r="N3540" s="13">
        <v>42571.420601851853</v>
      </c>
      <c r="O3540" t="b">
        <v>0</v>
      </c>
      <c r="P3540">
        <v>83</v>
      </c>
      <c r="Q3540" t="b">
        <v>1</v>
      </c>
      <c r="R3540" t="s">
        <v>8271</v>
      </c>
      <c r="S3540" s="4">
        <f t="shared" si="275"/>
        <v>128.44999999999999</v>
      </c>
      <c r="U3540" t="str">
        <f t="shared" si="278"/>
        <v>theater</v>
      </c>
      <c r="V3540" t="str">
        <f t="shared" si="279"/>
        <v>plays</v>
      </c>
    </row>
    <row r="3541" spans="1:22" ht="60" x14ac:dyDescent="0.25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v>42621.756041666667</v>
      </c>
      <c r="K3541">
        <v>1471543722</v>
      </c>
      <c r="L3541">
        <f t="shared" si="276"/>
        <v>2016</v>
      </c>
      <c r="M3541" t="str">
        <f t="shared" si="277"/>
        <v>Aug</v>
      </c>
      <c r="N3541" s="13">
        <v>42600.756041666667</v>
      </c>
      <c r="O3541" t="b">
        <v>0</v>
      </c>
      <c r="P3541">
        <v>13</v>
      </c>
      <c r="Q3541" t="b">
        <v>1</v>
      </c>
      <c r="R3541" t="s">
        <v>8271</v>
      </c>
      <c r="S3541" s="4">
        <f t="shared" si="275"/>
        <v>119.66666666666667</v>
      </c>
      <c r="U3541" t="str">
        <f t="shared" si="278"/>
        <v>theater</v>
      </c>
      <c r="V3541" t="str">
        <f t="shared" si="279"/>
        <v>plays</v>
      </c>
    </row>
    <row r="3542" spans="1:22" ht="60" x14ac:dyDescent="0.25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v>42547.003368055557</v>
      </c>
      <c r="K3542">
        <v>1464307491</v>
      </c>
      <c r="L3542">
        <f t="shared" si="276"/>
        <v>2016</v>
      </c>
      <c r="M3542" t="str">
        <f t="shared" si="277"/>
        <v>May</v>
      </c>
      <c r="N3542" s="13">
        <v>42517.003368055557</v>
      </c>
      <c r="O3542" t="b">
        <v>0</v>
      </c>
      <c r="P3542">
        <v>8</v>
      </c>
      <c r="Q3542" t="b">
        <v>1</v>
      </c>
      <c r="R3542" t="s">
        <v>8271</v>
      </c>
      <c r="S3542" s="4">
        <f t="shared" si="275"/>
        <v>123</v>
      </c>
      <c r="U3542" t="str">
        <f t="shared" si="278"/>
        <v>theater</v>
      </c>
      <c r="V3542" t="str">
        <f t="shared" si="279"/>
        <v>plays</v>
      </c>
    </row>
    <row r="3543" spans="1:22" ht="60" x14ac:dyDescent="0.25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v>42247.730034722219</v>
      </c>
      <c r="K3543">
        <v>1438882275</v>
      </c>
      <c r="L3543">
        <f t="shared" si="276"/>
        <v>2015</v>
      </c>
      <c r="M3543" t="str">
        <f t="shared" si="277"/>
        <v>Aug</v>
      </c>
      <c r="N3543" s="13">
        <v>42222.730034722219</v>
      </c>
      <c r="O3543" t="b">
        <v>0</v>
      </c>
      <c r="P3543">
        <v>32</v>
      </c>
      <c r="Q3543" t="b">
        <v>1</v>
      </c>
      <c r="R3543" t="s">
        <v>8271</v>
      </c>
      <c r="S3543" s="4">
        <f t="shared" si="275"/>
        <v>105</v>
      </c>
      <c r="U3543" t="str">
        <f t="shared" si="278"/>
        <v>theater</v>
      </c>
      <c r="V3543" t="str">
        <f t="shared" si="279"/>
        <v>plays</v>
      </c>
    </row>
    <row r="3544" spans="1:22" ht="60" x14ac:dyDescent="0.25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v>41889.599791666667</v>
      </c>
      <c r="K3544">
        <v>1404915822</v>
      </c>
      <c r="L3544">
        <f t="shared" si="276"/>
        <v>2014</v>
      </c>
      <c r="M3544" t="str">
        <f t="shared" si="277"/>
        <v>Jul</v>
      </c>
      <c r="N3544" s="13">
        <v>41829.599791666667</v>
      </c>
      <c r="O3544" t="b">
        <v>0</v>
      </c>
      <c r="P3544">
        <v>85</v>
      </c>
      <c r="Q3544" t="b">
        <v>1</v>
      </c>
      <c r="R3544" t="s">
        <v>8271</v>
      </c>
      <c r="S3544" s="4">
        <f t="shared" si="275"/>
        <v>102.23636363636363</v>
      </c>
      <c r="U3544" t="str">
        <f t="shared" si="278"/>
        <v>theater</v>
      </c>
      <c r="V3544" t="str">
        <f t="shared" si="279"/>
        <v>plays</v>
      </c>
    </row>
    <row r="3545" spans="1:22" ht="45" x14ac:dyDescent="0.25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v>42180.755312499998</v>
      </c>
      <c r="K3545">
        <v>1432663659</v>
      </c>
      <c r="L3545">
        <f t="shared" si="276"/>
        <v>2015</v>
      </c>
      <c r="M3545" t="str">
        <f t="shared" si="277"/>
        <v>May</v>
      </c>
      <c r="N3545" s="13">
        <v>42150.755312499998</v>
      </c>
      <c r="O3545" t="b">
        <v>0</v>
      </c>
      <c r="P3545">
        <v>29</v>
      </c>
      <c r="Q3545" t="b">
        <v>1</v>
      </c>
      <c r="R3545" t="s">
        <v>8271</v>
      </c>
      <c r="S3545" s="4">
        <f t="shared" si="275"/>
        <v>104.66666666666667</v>
      </c>
      <c r="U3545" t="str">
        <f t="shared" si="278"/>
        <v>theater</v>
      </c>
      <c r="V3545" t="str">
        <f t="shared" si="279"/>
        <v>plays</v>
      </c>
    </row>
    <row r="3546" spans="1:22" ht="45" x14ac:dyDescent="0.25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v>42070.831678240742</v>
      </c>
      <c r="K3546">
        <v>1423166257</v>
      </c>
      <c r="L3546">
        <f t="shared" si="276"/>
        <v>2015</v>
      </c>
      <c r="M3546" t="str">
        <f t="shared" si="277"/>
        <v>Feb</v>
      </c>
      <c r="N3546" s="13">
        <v>42040.831678240742</v>
      </c>
      <c r="O3546" t="b">
        <v>0</v>
      </c>
      <c r="P3546">
        <v>24</v>
      </c>
      <c r="Q3546" t="b">
        <v>1</v>
      </c>
      <c r="R3546" t="s">
        <v>8271</v>
      </c>
      <c r="S3546" s="4">
        <f t="shared" si="275"/>
        <v>100</v>
      </c>
      <c r="U3546" t="str">
        <f t="shared" si="278"/>
        <v>theater</v>
      </c>
      <c r="V3546" t="str">
        <f t="shared" si="279"/>
        <v>plays</v>
      </c>
    </row>
    <row r="3547" spans="1:22" ht="60" x14ac:dyDescent="0.25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v>42105.807395833333</v>
      </c>
      <c r="K3547">
        <v>1426188159</v>
      </c>
      <c r="L3547">
        <f t="shared" si="276"/>
        <v>2015</v>
      </c>
      <c r="M3547" t="str">
        <f t="shared" si="277"/>
        <v>Mar</v>
      </c>
      <c r="N3547" s="13">
        <v>42075.807395833333</v>
      </c>
      <c r="O3547" t="b">
        <v>0</v>
      </c>
      <c r="P3547">
        <v>8</v>
      </c>
      <c r="Q3547" t="b">
        <v>1</v>
      </c>
      <c r="R3547" t="s">
        <v>8271</v>
      </c>
      <c r="S3547" s="4">
        <f t="shared" si="275"/>
        <v>100.4</v>
      </c>
      <c r="U3547" t="str">
        <f t="shared" si="278"/>
        <v>theater</v>
      </c>
      <c r="V3547" t="str">
        <f t="shared" si="279"/>
        <v>plays</v>
      </c>
    </row>
    <row r="3548" spans="1:22" ht="60" x14ac:dyDescent="0.25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v>42095.165972222225</v>
      </c>
      <c r="K3548">
        <v>1426002684</v>
      </c>
      <c r="L3548">
        <f t="shared" si="276"/>
        <v>2015</v>
      </c>
      <c r="M3548" t="str">
        <f t="shared" si="277"/>
        <v>Mar</v>
      </c>
      <c r="N3548" s="13">
        <v>42073.660694444443</v>
      </c>
      <c r="O3548" t="b">
        <v>0</v>
      </c>
      <c r="P3548">
        <v>19</v>
      </c>
      <c r="Q3548" t="b">
        <v>1</v>
      </c>
      <c r="R3548" t="s">
        <v>8271</v>
      </c>
      <c r="S3548" s="4">
        <f t="shared" si="275"/>
        <v>102.27272727272727</v>
      </c>
      <c r="U3548" t="str">
        <f t="shared" si="278"/>
        <v>theater</v>
      </c>
      <c r="V3548" t="str">
        <f t="shared" si="279"/>
        <v>plays</v>
      </c>
    </row>
    <row r="3549" spans="1:22" ht="45" x14ac:dyDescent="0.25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v>42504.165972222225</v>
      </c>
      <c r="K3549">
        <v>1461117201</v>
      </c>
      <c r="L3549">
        <f t="shared" si="276"/>
        <v>2016</v>
      </c>
      <c r="M3549" t="str">
        <f t="shared" si="277"/>
        <v>Apr</v>
      </c>
      <c r="N3549" s="13">
        <v>42480.078715277778</v>
      </c>
      <c r="O3549" t="b">
        <v>0</v>
      </c>
      <c r="P3549">
        <v>336</v>
      </c>
      <c r="Q3549" t="b">
        <v>1</v>
      </c>
      <c r="R3549" t="s">
        <v>8271</v>
      </c>
      <c r="S3549" s="4">
        <f t="shared" si="275"/>
        <v>114.40928571428572</v>
      </c>
      <c r="U3549" t="str">
        <f t="shared" si="278"/>
        <v>theater</v>
      </c>
      <c r="V3549" t="str">
        <f t="shared" si="279"/>
        <v>plays</v>
      </c>
    </row>
    <row r="3550" spans="1:22" ht="45" x14ac:dyDescent="0.25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v>42434.041666666672</v>
      </c>
      <c r="K3550">
        <v>1455230214</v>
      </c>
      <c r="L3550">
        <f t="shared" si="276"/>
        <v>2016</v>
      </c>
      <c r="M3550" t="str">
        <f t="shared" si="277"/>
        <v>Feb</v>
      </c>
      <c r="N3550" s="13">
        <v>42411.942291666666</v>
      </c>
      <c r="O3550" t="b">
        <v>0</v>
      </c>
      <c r="P3550">
        <v>13</v>
      </c>
      <c r="Q3550" t="b">
        <v>1</v>
      </c>
      <c r="R3550" t="s">
        <v>8271</v>
      </c>
      <c r="S3550" s="4">
        <f t="shared" si="275"/>
        <v>101.9047619047619</v>
      </c>
      <c r="U3550" t="str">
        <f t="shared" si="278"/>
        <v>theater</v>
      </c>
      <c r="V3550" t="str">
        <f t="shared" si="279"/>
        <v>plays</v>
      </c>
    </row>
    <row r="3551" spans="1:22" ht="60" x14ac:dyDescent="0.25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v>42251.394363425927</v>
      </c>
      <c r="K3551">
        <v>1438939673</v>
      </c>
      <c r="L3551">
        <f t="shared" si="276"/>
        <v>2015</v>
      </c>
      <c r="M3551" t="str">
        <f t="shared" si="277"/>
        <v>Aug</v>
      </c>
      <c r="N3551" s="13">
        <v>42223.394363425927</v>
      </c>
      <c r="O3551" t="b">
        <v>0</v>
      </c>
      <c r="P3551">
        <v>42</v>
      </c>
      <c r="Q3551" t="b">
        <v>1</v>
      </c>
      <c r="R3551" t="s">
        <v>8271</v>
      </c>
      <c r="S3551" s="4">
        <f t="shared" si="275"/>
        <v>102</v>
      </c>
      <c r="U3551" t="str">
        <f t="shared" si="278"/>
        <v>theater</v>
      </c>
      <c r="V3551" t="str">
        <f t="shared" si="279"/>
        <v>plays</v>
      </c>
    </row>
    <row r="3552" spans="1:22" ht="60" x14ac:dyDescent="0.25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v>42492.893495370372</v>
      </c>
      <c r="K3552">
        <v>1459632398</v>
      </c>
      <c r="L3552">
        <f t="shared" si="276"/>
        <v>2016</v>
      </c>
      <c r="M3552" t="str">
        <f t="shared" si="277"/>
        <v>Apr</v>
      </c>
      <c r="N3552" s="13">
        <v>42462.893495370372</v>
      </c>
      <c r="O3552" t="b">
        <v>0</v>
      </c>
      <c r="P3552">
        <v>64</v>
      </c>
      <c r="Q3552" t="b">
        <v>1</v>
      </c>
      <c r="R3552" t="s">
        <v>8271</v>
      </c>
      <c r="S3552" s="4">
        <f t="shared" si="275"/>
        <v>104.8</v>
      </c>
      <c r="U3552" t="str">
        <f t="shared" si="278"/>
        <v>theater</v>
      </c>
      <c r="V3552" t="str">
        <f t="shared" si="279"/>
        <v>plays</v>
      </c>
    </row>
    <row r="3553" spans="1:22" ht="60" x14ac:dyDescent="0.25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v>41781.921527777777</v>
      </c>
      <c r="K3553">
        <v>1398342170</v>
      </c>
      <c r="L3553">
        <f t="shared" si="276"/>
        <v>2014</v>
      </c>
      <c r="M3553" t="str">
        <f t="shared" si="277"/>
        <v>Apr</v>
      </c>
      <c r="N3553" s="13">
        <v>41753.515856481477</v>
      </c>
      <c r="O3553" t="b">
        <v>0</v>
      </c>
      <c r="P3553">
        <v>25</v>
      </c>
      <c r="Q3553" t="b">
        <v>1</v>
      </c>
      <c r="R3553" t="s">
        <v>8271</v>
      </c>
      <c r="S3553" s="4">
        <f t="shared" si="275"/>
        <v>101.83333333333333</v>
      </c>
      <c r="U3553" t="str">
        <f t="shared" si="278"/>
        <v>theater</v>
      </c>
      <c r="V3553" t="str">
        <f t="shared" si="279"/>
        <v>plays</v>
      </c>
    </row>
    <row r="3554" spans="1:22" ht="60" x14ac:dyDescent="0.25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v>41818.587083333332</v>
      </c>
      <c r="K3554">
        <v>1401372324</v>
      </c>
      <c r="L3554">
        <f t="shared" si="276"/>
        <v>2014</v>
      </c>
      <c r="M3554" t="str">
        <f t="shared" si="277"/>
        <v>May</v>
      </c>
      <c r="N3554" s="13">
        <v>41788.587083333332</v>
      </c>
      <c r="O3554" t="b">
        <v>0</v>
      </c>
      <c r="P3554">
        <v>20</v>
      </c>
      <c r="Q3554" t="b">
        <v>1</v>
      </c>
      <c r="R3554" t="s">
        <v>8271</v>
      </c>
      <c r="S3554" s="4">
        <f t="shared" si="275"/>
        <v>100</v>
      </c>
      <c r="U3554" t="str">
        <f t="shared" si="278"/>
        <v>theater</v>
      </c>
      <c r="V3554" t="str">
        <f t="shared" si="279"/>
        <v>plays</v>
      </c>
    </row>
    <row r="3555" spans="1:22" ht="60" x14ac:dyDescent="0.25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v>42228</v>
      </c>
      <c r="K3555">
        <v>1436575280</v>
      </c>
      <c r="L3555">
        <f t="shared" si="276"/>
        <v>2015</v>
      </c>
      <c r="M3555" t="str">
        <f t="shared" si="277"/>
        <v>Jul</v>
      </c>
      <c r="N3555" s="13">
        <v>42196.028703703705</v>
      </c>
      <c r="O3555" t="b">
        <v>0</v>
      </c>
      <c r="P3555">
        <v>104</v>
      </c>
      <c r="Q3555" t="b">
        <v>1</v>
      </c>
      <c r="R3555" t="s">
        <v>8271</v>
      </c>
      <c r="S3555" s="4">
        <f t="shared" si="275"/>
        <v>106.27272727272727</v>
      </c>
      <c r="U3555" t="str">
        <f t="shared" si="278"/>
        <v>theater</v>
      </c>
      <c r="V3555" t="str">
        <f t="shared" si="279"/>
        <v>plays</v>
      </c>
    </row>
    <row r="3556" spans="1:22" ht="45" x14ac:dyDescent="0.25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v>42046.708333333328</v>
      </c>
      <c r="K3556">
        <v>1421025159</v>
      </c>
      <c r="L3556">
        <f t="shared" si="276"/>
        <v>2015</v>
      </c>
      <c r="M3556" t="str">
        <f t="shared" si="277"/>
        <v>Jan</v>
      </c>
      <c r="N3556" s="13">
        <v>42016.050451388888</v>
      </c>
      <c r="O3556" t="b">
        <v>0</v>
      </c>
      <c r="P3556">
        <v>53</v>
      </c>
      <c r="Q3556" t="b">
        <v>1</v>
      </c>
      <c r="R3556" t="s">
        <v>8271</v>
      </c>
      <c r="S3556" s="4">
        <f t="shared" si="275"/>
        <v>113.4222</v>
      </c>
      <c r="U3556" t="str">
        <f t="shared" si="278"/>
        <v>theater</v>
      </c>
      <c r="V3556" t="str">
        <f t="shared" si="279"/>
        <v>plays</v>
      </c>
    </row>
    <row r="3557" spans="1:22" ht="60" x14ac:dyDescent="0.25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v>42691.483726851846</v>
      </c>
      <c r="K3557">
        <v>1476786994</v>
      </c>
      <c r="L3557">
        <f t="shared" si="276"/>
        <v>2016</v>
      </c>
      <c r="M3557" t="str">
        <f t="shared" si="277"/>
        <v>Oct</v>
      </c>
      <c r="N3557" s="13">
        <v>42661.442060185189</v>
      </c>
      <c r="O3557" t="b">
        <v>0</v>
      </c>
      <c r="P3557">
        <v>14</v>
      </c>
      <c r="Q3557" t="b">
        <v>1</v>
      </c>
      <c r="R3557" t="s">
        <v>8271</v>
      </c>
      <c r="S3557" s="4">
        <f t="shared" si="275"/>
        <v>100</v>
      </c>
      <c r="U3557" t="str">
        <f t="shared" si="278"/>
        <v>theater</v>
      </c>
      <c r="V3557" t="str">
        <f t="shared" si="279"/>
        <v>plays</v>
      </c>
    </row>
    <row r="3558" spans="1:22" ht="60" x14ac:dyDescent="0.25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v>41868.649583333332</v>
      </c>
      <c r="K3558">
        <v>1403105724</v>
      </c>
      <c r="L3558">
        <f t="shared" si="276"/>
        <v>2014</v>
      </c>
      <c r="M3558" t="str">
        <f t="shared" si="277"/>
        <v>Jun</v>
      </c>
      <c r="N3558" s="13">
        <v>41808.649583333332</v>
      </c>
      <c r="O3558" t="b">
        <v>0</v>
      </c>
      <c r="P3558">
        <v>20</v>
      </c>
      <c r="Q3558" t="b">
        <v>1</v>
      </c>
      <c r="R3558" t="s">
        <v>8271</v>
      </c>
      <c r="S3558" s="4">
        <f t="shared" si="275"/>
        <v>100.45454545454545</v>
      </c>
      <c r="U3558" t="str">
        <f t="shared" si="278"/>
        <v>theater</v>
      </c>
      <c r="V3558" t="str">
        <f t="shared" si="279"/>
        <v>plays</v>
      </c>
    </row>
    <row r="3559" spans="1:22" ht="60" x14ac:dyDescent="0.25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v>41764.276747685188</v>
      </c>
      <c r="K3559">
        <v>1396334311</v>
      </c>
      <c r="L3559">
        <f t="shared" si="276"/>
        <v>2014</v>
      </c>
      <c r="M3559" t="str">
        <f t="shared" si="277"/>
        <v>Apr</v>
      </c>
      <c r="N3559" s="13">
        <v>41730.276747685188</v>
      </c>
      <c r="O3559" t="b">
        <v>0</v>
      </c>
      <c r="P3559">
        <v>558</v>
      </c>
      <c r="Q3559" t="b">
        <v>1</v>
      </c>
      <c r="R3559" t="s">
        <v>8271</v>
      </c>
      <c r="S3559" s="4">
        <f t="shared" si="275"/>
        <v>100.036</v>
      </c>
      <c r="U3559" t="str">
        <f t="shared" si="278"/>
        <v>theater</v>
      </c>
      <c r="V3559" t="str">
        <f t="shared" si="279"/>
        <v>plays</v>
      </c>
    </row>
    <row r="3560" spans="1:22" ht="45" x14ac:dyDescent="0.25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v>42181.875</v>
      </c>
      <c r="K3560">
        <v>1431718575</v>
      </c>
      <c r="L3560">
        <f t="shared" si="276"/>
        <v>2015</v>
      </c>
      <c r="M3560" t="str">
        <f t="shared" si="277"/>
        <v>May</v>
      </c>
      <c r="N3560" s="13">
        <v>42139.816840277781</v>
      </c>
      <c r="O3560" t="b">
        <v>0</v>
      </c>
      <c r="P3560">
        <v>22</v>
      </c>
      <c r="Q3560" t="b">
        <v>1</v>
      </c>
      <c r="R3560" t="s">
        <v>8271</v>
      </c>
      <c r="S3560" s="4">
        <f t="shared" si="275"/>
        <v>144</v>
      </c>
      <c r="U3560" t="str">
        <f t="shared" si="278"/>
        <v>theater</v>
      </c>
      <c r="V3560" t="str">
        <f t="shared" si="279"/>
        <v>plays</v>
      </c>
    </row>
    <row r="3561" spans="1:22" ht="60" x14ac:dyDescent="0.25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v>42216.373611111107</v>
      </c>
      <c r="K3561">
        <v>1436408308</v>
      </c>
      <c r="L3561">
        <f t="shared" si="276"/>
        <v>2015</v>
      </c>
      <c r="M3561" t="str">
        <f t="shared" si="277"/>
        <v>Jul</v>
      </c>
      <c r="N3561" s="13">
        <v>42194.096157407403</v>
      </c>
      <c r="O3561" t="b">
        <v>0</v>
      </c>
      <c r="P3561">
        <v>24</v>
      </c>
      <c r="Q3561" t="b">
        <v>1</v>
      </c>
      <c r="R3561" t="s">
        <v>8271</v>
      </c>
      <c r="S3561" s="4">
        <f t="shared" si="275"/>
        <v>103.5</v>
      </c>
      <c r="U3561" t="str">
        <f t="shared" si="278"/>
        <v>theater</v>
      </c>
      <c r="V3561" t="str">
        <f t="shared" si="279"/>
        <v>plays</v>
      </c>
    </row>
    <row r="3562" spans="1:22" ht="60" x14ac:dyDescent="0.25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v>42151.114583333328</v>
      </c>
      <c r="K3562">
        <v>1429651266</v>
      </c>
      <c r="L3562">
        <f t="shared" si="276"/>
        <v>2015</v>
      </c>
      <c r="M3562" t="str">
        <f t="shared" si="277"/>
        <v>Apr</v>
      </c>
      <c r="N3562" s="13">
        <v>42115.889652777783</v>
      </c>
      <c r="O3562" t="b">
        <v>0</v>
      </c>
      <c r="P3562">
        <v>74</v>
      </c>
      <c r="Q3562" t="b">
        <v>1</v>
      </c>
      <c r="R3562" t="s">
        <v>8271</v>
      </c>
      <c r="S3562" s="4">
        <f t="shared" si="275"/>
        <v>108.4375</v>
      </c>
      <c r="U3562" t="str">
        <f t="shared" si="278"/>
        <v>theater</v>
      </c>
      <c r="V3562" t="str">
        <f t="shared" si="279"/>
        <v>plays</v>
      </c>
    </row>
    <row r="3563" spans="1:22" ht="120" x14ac:dyDescent="0.25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v>42221.774999999994</v>
      </c>
      <c r="K3563">
        <v>1437236378</v>
      </c>
      <c r="L3563">
        <f t="shared" si="276"/>
        <v>2015</v>
      </c>
      <c r="M3563" t="str">
        <f t="shared" si="277"/>
        <v>Jul</v>
      </c>
      <c r="N3563" s="13">
        <v>42203.680300925931</v>
      </c>
      <c r="O3563" t="b">
        <v>0</v>
      </c>
      <c r="P3563">
        <v>54</v>
      </c>
      <c r="Q3563" t="b">
        <v>1</v>
      </c>
      <c r="R3563" t="s">
        <v>8271</v>
      </c>
      <c r="S3563" s="4">
        <f t="shared" si="275"/>
        <v>102.4</v>
      </c>
      <c r="U3563" t="str">
        <f t="shared" si="278"/>
        <v>theater</v>
      </c>
      <c r="V3563" t="str">
        <f t="shared" si="279"/>
        <v>plays</v>
      </c>
    </row>
    <row r="3564" spans="1:22" ht="60" x14ac:dyDescent="0.25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v>42442.916666666672</v>
      </c>
      <c r="K3564">
        <v>1457115427</v>
      </c>
      <c r="L3564">
        <f t="shared" si="276"/>
        <v>2016</v>
      </c>
      <c r="M3564" t="str">
        <f t="shared" si="277"/>
        <v>Mar</v>
      </c>
      <c r="N3564" s="13">
        <v>42433.761886574073</v>
      </c>
      <c r="O3564" t="b">
        <v>0</v>
      </c>
      <c r="P3564">
        <v>31</v>
      </c>
      <c r="Q3564" t="b">
        <v>1</v>
      </c>
      <c r="R3564" t="s">
        <v>8271</v>
      </c>
      <c r="S3564" s="4">
        <f t="shared" si="275"/>
        <v>148.88888888888889</v>
      </c>
      <c r="U3564" t="str">
        <f t="shared" si="278"/>
        <v>theater</v>
      </c>
      <c r="V3564" t="str">
        <f t="shared" si="279"/>
        <v>plays</v>
      </c>
    </row>
    <row r="3565" spans="1:22" ht="60" x14ac:dyDescent="0.25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v>42583.791666666672</v>
      </c>
      <c r="K3565">
        <v>1467648456</v>
      </c>
      <c r="L3565">
        <f t="shared" si="276"/>
        <v>2016</v>
      </c>
      <c r="M3565" t="str">
        <f t="shared" si="277"/>
        <v>Jul</v>
      </c>
      <c r="N3565" s="13">
        <v>42555.671944444446</v>
      </c>
      <c r="O3565" t="b">
        <v>0</v>
      </c>
      <c r="P3565">
        <v>25</v>
      </c>
      <c r="Q3565" t="b">
        <v>1</v>
      </c>
      <c r="R3565" t="s">
        <v>8271</v>
      </c>
      <c r="S3565" s="4">
        <f t="shared" si="275"/>
        <v>105.49000000000001</v>
      </c>
      <c r="U3565" t="str">
        <f t="shared" si="278"/>
        <v>theater</v>
      </c>
      <c r="V3565" t="str">
        <f t="shared" si="279"/>
        <v>plays</v>
      </c>
    </row>
    <row r="3566" spans="1:22" ht="45" x14ac:dyDescent="0.25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v>42282.666666666672</v>
      </c>
      <c r="K3566">
        <v>1440082649</v>
      </c>
      <c r="L3566">
        <f t="shared" si="276"/>
        <v>2015</v>
      </c>
      <c r="M3566" t="str">
        <f t="shared" si="277"/>
        <v>Aug</v>
      </c>
      <c r="N3566" s="13">
        <v>42236.623252314821</v>
      </c>
      <c r="O3566" t="b">
        <v>0</v>
      </c>
      <c r="P3566">
        <v>17</v>
      </c>
      <c r="Q3566" t="b">
        <v>1</v>
      </c>
      <c r="R3566" t="s">
        <v>8271</v>
      </c>
      <c r="S3566" s="4">
        <f t="shared" si="275"/>
        <v>100.5</v>
      </c>
      <c r="U3566" t="str">
        <f t="shared" si="278"/>
        <v>theater</v>
      </c>
      <c r="V3566" t="str">
        <f t="shared" si="279"/>
        <v>plays</v>
      </c>
    </row>
    <row r="3567" spans="1:22" ht="60" x14ac:dyDescent="0.25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v>42004.743148148147</v>
      </c>
      <c r="K3567">
        <v>1417456208</v>
      </c>
      <c r="L3567">
        <f t="shared" si="276"/>
        <v>2014</v>
      </c>
      <c r="M3567" t="str">
        <f t="shared" si="277"/>
        <v>Dec</v>
      </c>
      <c r="N3567" s="13">
        <v>41974.743148148147</v>
      </c>
      <c r="O3567" t="b">
        <v>0</v>
      </c>
      <c r="P3567">
        <v>12</v>
      </c>
      <c r="Q3567" t="b">
        <v>1</v>
      </c>
      <c r="R3567" t="s">
        <v>8271</v>
      </c>
      <c r="S3567" s="4">
        <f t="shared" si="275"/>
        <v>130.55555555555554</v>
      </c>
      <c r="U3567" t="str">
        <f t="shared" si="278"/>
        <v>theater</v>
      </c>
      <c r="V3567" t="str">
        <f t="shared" si="279"/>
        <v>plays</v>
      </c>
    </row>
    <row r="3568" spans="1:22" ht="60" x14ac:dyDescent="0.25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v>42027.507905092592</v>
      </c>
      <c r="K3568">
        <v>1419423083</v>
      </c>
      <c r="L3568">
        <f t="shared" si="276"/>
        <v>2014</v>
      </c>
      <c r="M3568" t="str">
        <f t="shared" si="277"/>
        <v>Dec</v>
      </c>
      <c r="N3568" s="13">
        <v>41997.507905092592</v>
      </c>
      <c r="O3568" t="b">
        <v>0</v>
      </c>
      <c r="P3568">
        <v>38</v>
      </c>
      <c r="Q3568" t="b">
        <v>1</v>
      </c>
      <c r="R3568" t="s">
        <v>8271</v>
      </c>
      <c r="S3568" s="4">
        <f t="shared" si="275"/>
        <v>104.75</v>
      </c>
      <c r="U3568" t="str">
        <f t="shared" si="278"/>
        <v>theater</v>
      </c>
      <c r="V3568" t="str">
        <f t="shared" si="279"/>
        <v>plays</v>
      </c>
    </row>
    <row r="3569" spans="1:22" ht="60" x14ac:dyDescent="0.25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v>42165.810694444444</v>
      </c>
      <c r="K3569">
        <v>1431372444</v>
      </c>
      <c r="L3569">
        <f t="shared" si="276"/>
        <v>2015</v>
      </c>
      <c r="M3569" t="str">
        <f t="shared" si="277"/>
        <v>May</v>
      </c>
      <c r="N3569" s="13">
        <v>42135.810694444444</v>
      </c>
      <c r="O3569" t="b">
        <v>0</v>
      </c>
      <c r="P3569">
        <v>41</v>
      </c>
      <c r="Q3569" t="b">
        <v>1</v>
      </c>
      <c r="R3569" t="s">
        <v>8271</v>
      </c>
      <c r="S3569" s="4">
        <f t="shared" si="275"/>
        <v>108.8</v>
      </c>
      <c r="U3569" t="str">
        <f t="shared" si="278"/>
        <v>theater</v>
      </c>
      <c r="V3569" t="str">
        <f t="shared" si="279"/>
        <v>plays</v>
      </c>
    </row>
    <row r="3570" spans="1:22" ht="45" x14ac:dyDescent="0.25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v>41899.740671296298</v>
      </c>
      <c r="K3570">
        <v>1408383994</v>
      </c>
      <c r="L3570">
        <f t="shared" si="276"/>
        <v>2014</v>
      </c>
      <c r="M3570" t="str">
        <f t="shared" si="277"/>
        <v>Aug</v>
      </c>
      <c r="N3570" s="13">
        <v>41869.740671296298</v>
      </c>
      <c r="O3570" t="b">
        <v>0</v>
      </c>
      <c r="P3570">
        <v>19</v>
      </c>
      <c r="Q3570" t="b">
        <v>1</v>
      </c>
      <c r="R3570" t="s">
        <v>8271</v>
      </c>
      <c r="S3570" s="4">
        <f t="shared" si="275"/>
        <v>111</v>
      </c>
      <c r="U3570" t="str">
        <f t="shared" si="278"/>
        <v>theater</v>
      </c>
      <c r="V3570" t="str">
        <f t="shared" si="279"/>
        <v>plays</v>
      </c>
    </row>
    <row r="3571" spans="1:22" ht="45" x14ac:dyDescent="0.25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v>42012.688611111109</v>
      </c>
      <c r="K3571">
        <v>1418142696</v>
      </c>
      <c r="L3571">
        <f t="shared" si="276"/>
        <v>2014</v>
      </c>
      <c r="M3571" t="str">
        <f t="shared" si="277"/>
        <v>Dec</v>
      </c>
      <c r="N3571" s="13">
        <v>41982.688611111109</v>
      </c>
      <c r="O3571" t="b">
        <v>0</v>
      </c>
      <c r="P3571">
        <v>41</v>
      </c>
      <c r="Q3571" t="b">
        <v>1</v>
      </c>
      <c r="R3571" t="s">
        <v>8271</v>
      </c>
      <c r="S3571" s="4">
        <f t="shared" si="275"/>
        <v>100.48</v>
      </c>
      <c r="U3571" t="str">
        <f t="shared" si="278"/>
        <v>theater</v>
      </c>
      <c r="V3571" t="str">
        <f t="shared" si="279"/>
        <v>plays</v>
      </c>
    </row>
    <row r="3572" spans="1:22" ht="45" x14ac:dyDescent="0.25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v>42004.291666666672</v>
      </c>
      <c r="K3572">
        <v>1417593483</v>
      </c>
      <c r="L3572">
        <f t="shared" si="276"/>
        <v>2014</v>
      </c>
      <c r="M3572" t="str">
        <f t="shared" si="277"/>
        <v>Dec</v>
      </c>
      <c r="N3572" s="13">
        <v>41976.331979166673</v>
      </c>
      <c r="O3572" t="b">
        <v>0</v>
      </c>
      <c r="P3572">
        <v>26</v>
      </c>
      <c r="Q3572" t="b">
        <v>1</v>
      </c>
      <c r="R3572" t="s">
        <v>8271</v>
      </c>
      <c r="S3572" s="4">
        <f t="shared" si="275"/>
        <v>114.35</v>
      </c>
      <c r="U3572" t="str">
        <f t="shared" si="278"/>
        <v>theater</v>
      </c>
      <c r="V3572" t="str">
        <f t="shared" si="279"/>
        <v>plays</v>
      </c>
    </row>
    <row r="3573" spans="1:22" ht="45" x14ac:dyDescent="0.25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v>41942.858946759261</v>
      </c>
      <c r="K3573">
        <v>1412109413</v>
      </c>
      <c r="L3573">
        <f t="shared" si="276"/>
        <v>2014</v>
      </c>
      <c r="M3573" t="str">
        <f t="shared" si="277"/>
        <v>Sep</v>
      </c>
      <c r="N3573" s="13">
        <v>41912.858946759261</v>
      </c>
      <c r="O3573" t="b">
        <v>0</v>
      </c>
      <c r="P3573">
        <v>25</v>
      </c>
      <c r="Q3573" t="b">
        <v>1</v>
      </c>
      <c r="R3573" t="s">
        <v>8271</v>
      </c>
      <c r="S3573" s="4">
        <f t="shared" si="275"/>
        <v>122.06666666666666</v>
      </c>
      <c r="U3573" t="str">
        <f t="shared" si="278"/>
        <v>theater</v>
      </c>
      <c r="V3573" t="str">
        <f t="shared" si="279"/>
        <v>plays</v>
      </c>
    </row>
    <row r="3574" spans="1:22" ht="30" x14ac:dyDescent="0.25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v>42176.570393518516</v>
      </c>
      <c r="K3574">
        <v>1432302082</v>
      </c>
      <c r="L3574">
        <f t="shared" si="276"/>
        <v>2015</v>
      </c>
      <c r="M3574" t="str">
        <f t="shared" si="277"/>
        <v>May</v>
      </c>
      <c r="N3574" s="13">
        <v>42146.570393518516</v>
      </c>
      <c r="O3574" t="b">
        <v>0</v>
      </c>
      <c r="P3574">
        <v>9</v>
      </c>
      <c r="Q3574" t="b">
        <v>1</v>
      </c>
      <c r="R3574" t="s">
        <v>8271</v>
      </c>
      <c r="S3574" s="4">
        <f t="shared" si="275"/>
        <v>100</v>
      </c>
      <c r="U3574" t="str">
        <f t="shared" si="278"/>
        <v>theater</v>
      </c>
      <c r="V3574" t="str">
        <f t="shared" si="279"/>
        <v>plays</v>
      </c>
    </row>
    <row r="3575" spans="1:22" ht="45" x14ac:dyDescent="0.25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v>41951.417199074072</v>
      </c>
      <c r="K3575">
        <v>1412845246</v>
      </c>
      <c r="L3575">
        <f t="shared" si="276"/>
        <v>2014</v>
      </c>
      <c r="M3575" t="str">
        <f t="shared" si="277"/>
        <v>Oct</v>
      </c>
      <c r="N3575" s="13">
        <v>41921.375532407408</v>
      </c>
      <c r="O3575" t="b">
        <v>0</v>
      </c>
      <c r="P3575">
        <v>78</v>
      </c>
      <c r="Q3575" t="b">
        <v>1</v>
      </c>
      <c r="R3575" t="s">
        <v>8271</v>
      </c>
      <c r="S3575" s="4">
        <f t="shared" si="275"/>
        <v>102.8</v>
      </c>
      <c r="U3575" t="str">
        <f t="shared" si="278"/>
        <v>theater</v>
      </c>
      <c r="V3575" t="str">
        <f t="shared" si="279"/>
        <v>plays</v>
      </c>
    </row>
    <row r="3576" spans="1:22" ht="60" x14ac:dyDescent="0.25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v>41956.984351851846</v>
      </c>
      <c r="K3576">
        <v>1413326248</v>
      </c>
      <c r="L3576">
        <f t="shared" si="276"/>
        <v>2014</v>
      </c>
      <c r="M3576" t="str">
        <f t="shared" si="277"/>
        <v>Oct</v>
      </c>
      <c r="N3576" s="13">
        <v>41926.942685185182</v>
      </c>
      <c r="O3576" t="b">
        <v>0</v>
      </c>
      <c r="P3576">
        <v>45</v>
      </c>
      <c r="Q3576" t="b">
        <v>1</v>
      </c>
      <c r="R3576" t="s">
        <v>8271</v>
      </c>
      <c r="S3576" s="4">
        <f t="shared" si="275"/>
        <v>106.12068965517241</v>
      </c>
      <c r="U3576" t="str">
        <f t="shared" si="278"/>
        <v>theater</v>
      </c>
      <c r="V3576" t="str">
        <f t="shared" si="279"/>
        <v>plays</v>
      </c>
    </row>
    <row r="3577" spans="1:22" ht="60" x14ac:dyDescent="0.25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v>42593.165972222225</v>
      </c>
      <c r="K3577">
        <v>1468176527</v>
      </c>
      <c r="L3577">
        <f t="shared" si="276"/>
        <v>2016</v>
      </c>
      <c r="M3577" t="str">
        <f t="shared" si="277"/>
        <v>Jul</v>
      </c>
      <c r="N3577" s="13">
        <v>42561.783877314811</v>
      </c>
      <c r="O3577" t="b">
        <v>0</v>
      </c>
      <c r="P3577">
        <v>102</v>
      </c>
      <c r="Q3577" t="b">
        <v>1</v>
      </c>
      <c r="R3577" t="s">
        <v>8271</v>
      </c>
      <c r="S3577" s="4">
        <f t="shared" si="275"/>
        <v>101.33</v>
      </c>
      <c r="U3577" t="str">
        <f t="shared" si="278"/>
        <v>theater</v>
      </c>
      <c r="V3577" t="str">
        <f t="shared" si="279"/>
        <v>plays</v>
      </c>
    </row>
    <row r="3578" spans="1:22" ht="45" x14ac:dyDescent="0.25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v>42709.590902777782</v>
      </c>
      <c r="K3578">
        <v>1475759454</v>
      </c>
      <c r="L3578">
        <f t="shared" si="276"/>
        <v>2016</v>
      </c>
      <c r="M3578" t="str">
        <f t="shared" si="277"/>
        <v>Oct</v>
      </c>
      <c r="N3578" s="13">
        <v>42649.54923611111</v>
      </c>
      <c r="O3578" t="b">
        <v>0</v>
      </c>
      <c r="P3578">
        <v>5</v>
      </c>
      <c r="Q3578" t="b">
        <v>1</v>
      </c>
      <c r="R3578" t="s">
        <v>8271</v>
      </c>
      <c r="S3578" s="4">
        <f t="shared" si="275"/>
        <v>100</v>
      </c>
      <c r="U3578" t="str">
        <f t="shared" si="278"/>
        <v>theater</v>
      </c>
      <c r="V3578" t="str">
        <f t="shared" si="279"/>
        <v>plays</v>
      </c>
    </row>
    <row r="3579" spans="1:22" ht="45" x14ac:dyDescent="0.25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v>42120.26944444445</v>
      </c>
      <c r="K3579">
        <v>1427741583</v>
      </c>
      <c r="L3579">
        <f t="shared" si="276"/>
        <v>2015</v>
      </c>
      <c r="M3579" t="str">
        <f t="shared" si="277"/>
        <v>Mar</v>
      </c>
      <c r="N3579" s="13">
        <v>42093.786840277782</v>
      </c>
      <c r="O3579" t="b">
        <v>0</v>
      </c>
      <c r="P3579">
        <v>27</v>
      </c>
      <c r="Q3579" t="b">
        <v>1</v>
      </c>
      <c r="R3579" t="s">
        <v>8271</v>
      </c>
      <c r="S3579" s="4">
        <f t="shared" si="275"/>
        <v>130</v>
      </c>
      <c r="U3579" t="str">
        <f t="shared" si="278"/>
        <v>theater</v>
      </c>
      <c r="V3579" t="str">
        <f t="shared" si="279"/>
        <v>plays</v>
      </c>
    </row>
    <row r="3580" spans="1:22" ht="45" x14ac:dyDescent="0.25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v>42490.733530092592</v>
      </c>
      <c r="K3580">
        <v>1459445777</v>
      </c>
      <c r="L3580">
        <f t="shared" si="276"/>
        <v>2016</v>
      </c>
      <c r="M3580" t="str">
        <f t="shared" si="277"/>
        <v>Mar</v>
      </c>
      <c r="N3580" s="13">
        <v>42460.733530092592</v>
      </c>
      <c r="O3580" t="b">
        <v>0</v>
      </c>
      <c r="P3580">
        <v>37</v>
      </c>
      <c r="Q3580" t="b">
        <v>1</v>
      </c>
      <c r="R3580" t="s">
        <v>8271</v>
      </c>
      <c r="S3580" s="4">
        <f t="shared" si="275"/>
        <v>100.01333333333334</v>
      </c>
      <c r="U3580" t="str">
        <f t="shared" si="278"/>
        <v>theater</v>
      </c>
      <c r="V3580" t="str">
        <f t="shared" si="279"/>
        <v>plays</v>
      </c>
    </row>
    <row r="3581" spans="1:22" ht="60" x14ac:dyDescent="0.25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v>42460.720555555556</v>
      </c>
      <c r="K3581">
        <v>1456856256</v>
      </c>
      <c r="L3581">
        <f t="shared" si="276"/>
        <v>2016</v>
      </c>
      <c r="M3581" t="str">
        <f t="shared" si="277"/>
        <v>Mar</v>
      </c>
      <c r="N3581" s="13">
        <v>42430.762222222227</v>
      </c>
      <c r="O3581" t="b">
        <v>0</v>
      </c>
      <c r="P3581">
        <v>14</v>
      </c>
      <c r="Q3581" t="b">
        <v>1</v>
      </c>
      <c r="R3581" t="s">
        <v>8271</v>
      </c>
      <c r="S3581" s="4">
        <f t="shared" si="275"/>
        <v>100</v>
      </c>
      <c r="U3581" t="str">
        <f t="shared" si="278"/>
        <v>theater</v>
      </c>
      <c r="V3581" t="str">
        <f t="shared" si="279"/>
        <v>plays</v>
      </c>
    </row>
    <row r="3582" spans="1:22" ht="45" x14ac:dyDescent="0.25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v>42064.207638888889</v>
      </c>
      <c r="K3582">
        <v>1421900022</v>
      </c>
      <c r="L3582">
        <f t="shared" si="276"/>
        <v>2015</v>
      </c>
      <c r="M3582" t="str">
        <f t="shared" si="277"/>
        <v>Jan</v>
      </c>
      <c r="N3582" s="13">
        <v>42026.176180555558</v>
      </c>
      <c r="O3582" t="b">
        <v>0</v>
      </c>
      <c r="P3582">
        <v>27</v>
      </c>
      <c r="Q3582" t="b">
        <v>1</v>
      </c>
      <c r="R3582" t="s">
        <v>8271</v>
      </c>
      <c r="S3582" s="4">
        <f t="shared" si="275"/>
        <v>113.88888888888889</v>
      </c>
      <c r="U3582" t="str">
        <f t="shared" si="278"/>
        <v>theater</v>
      </c>
      <c r="V3582" t="str">
        <f t="shared" si="279"/>
        <v>plays</v>
      </c>
    </row>
    <row r="3583" spans="1:22" ht="60" x14ac:dyDescent="0.25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v>41850.471180555556</v>
      </c>
      <c r="K3583">
        <v>1405509510</v>
      </c>
      <c r="L3583">
        <f t="shared" si="276"/>
        <v>2014</v>
      </c>
      <c r="M3583" t="str">
        <f t="shared" si="277"/>
        <v>Jul</v>
      </c>
      <c r="N3583" s="13">
        <v>41836.471180555556</v>
      </c>
      <c r="O3583" t="b">
        <v>0</v>
      </c>
      <c r="P3583">
        <v>45</v>
      </c>
      <c r="Q3583" t="b">
        <v>1</v>
      </c>
      <c r="R3583" t="s">
        <v>8271</v>
      </c>
      <c r="S3583" s="4">
        <f t="shared" si="275"/>
        <v>100</v>
      </c>
      <c r="U3583" t="str">
        <f t="shared" si="278"/>
        <v>theater</v>
      </c>
      <c r="V3583" t="str">
        <f t="shared" si="279"/>
        <v>plays</v>
      </c>
    </row>
    <row r="3584" spans="1:22" ht="45" x14ac:dyDescent="0.25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v>42465.095856481479</v>
      </c>
      <c r="K3584">
        <v>1458613082</v>
      </c>
      <c r="L3584">
        <f t="shared" si="276"/>
        <v>2016</v>
      </c>
      <c r="M3584" t="str">
        <f t="shared" si="277"/>
        <v>Mar</v>
      </c>
      <c r="N3584" s="13">
        <v>42451.095856481479</v>
      </c>
      <c r="O3584" t="b">
        <v>0</v>
      </c>
      <c r="P3584">
        <v>49</v>
      </c>
      <c r="Q3584" t="b">
        <v>1</v>
      </c>
      <c r="R3584" t="s">
        <v>8271</v>
      </c>
      <c r="S3584" s="4">
        <f t="shared" si="275"/>
        <v>287</v>
      </c>
      <c r="U3584" t="str">
        <f t="shared" si="278"/>
        <v>theater</v>
      </c>
      <c r="V3584" t="str">
        <f t="shared" si="279"/>
        <v>plays</v>
      </c>
    </row>
    <row r="3585" spans="1:22" ht="60" x14ac:dyDescent="0.25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v>42478.384317129632</v>
      </c>
      <c r="K3585">
        <v>1455790405</v>
      </c>
      <c r="L3585">
        <f t="shared" si="276"/>
        <v>2016</v>
      </c>
      <c r="M3585" t="str">
        <f t="shared" si="277"/>
        <v>Feb</v>
      </c>
      <c r="N3585" s="13">
        <v>42418.425983796296</v>
      </c>
      <c r="O3585" t="b">
        <v>0</v>
      </c>
      <c r="P3585">
        <v>24</v>
      </c>
      <c r="Q3585" t="b">
        <v>1</v>
      </c>
      <c r="R3585" t="s">
        <v>8271</v>
      </c>
      <c r="S3585" s="4">
        <f t="shared" si="275"/>
        <v>108.5</v>
      </c>
      <c r="U3585" t="str">
        <f t="shared" si="278"/>
        <v>theater</v>
      </c>
      <c r="V3585" t="str">
        <f t="shared" si="279"/>
        <v>plays</v>
      </c>
    </row>
    <row r="3586" spans="1:22" ht="90" x14ac:dyDescent="0.25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v>42198.316481481481</v>
      </c>
      <c r="K3586">
        <v>1434180944</v>
      </c>
      <c r="L3586">
        <f t="shared" si="276"/>
        <v>2015</v>
      </c>
      <c r="M3586" t="str">
        <f t="shared" si="277"/>
        <v>Jun</v>
      </c>
      <c r="N3586" s="13">
        <v>42168.316481481481</v>
      </c>
      <c r="O3586" t="b">
        <v>0</v>
      </c>
      <c r="P3586">
        <v>112</v>
      </c>
      <c r="Q3586" t="b">
        <v>1</v>
      </c>
      <c r="R3586" t="s">
        <v>8271</v>
      </c>
      <c r="S3586" s="4">
        <f t="shared" ref="S3586:S3649" si="280">E3586*100/D3586</f>
        <v>115.5</v>
      </c>
      <c r="U3586" t="str">
        <f t="shared" si="278"/>
        <v>theater</v>
      </c>
      <c r="V3586" t="str">
        <f t="shared" si="279"/>
        <v>plays</v>
      </c>
    </row>
    <row r="3587" spans="1:22" ht="45" x14ac:dyDescent="0.25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v>41994.716319444444</v>
      </c>
      <c r="K3587">
        <v>1416589890</v>
      </c>
      <c r="L3587">
        <f t="shared" ref="L3587:L3650" si="281">YEAR(N3587)</f>
        <v>2014</v>
      </c>
      <c r="M3587" t="str">
        <f t="shared" ref="M3587:M3650" si="282">TEXT(N3587, "MMM")</f>
        <v>Nov</v>
      </c>
      <c r="N3587" s="13">
        <v>41964.716319444444</v>
      </c>
      <c r="O3587" t="b">
        <v>0</v>
      </c>
      <c r="P3587">
        <v>23</v>
      </c>
      <c r="Q3587" t="b">
        <v>1</v>
      </c>
      <c r="R3587" t="s">
        <v>8271</v>
      </c>
      <c r="S3587" s="4">
        <f t="shared" si="280"/>
        <v>119.11764705882354</v>
      </c>
      <c r="U3587" t="str">
        <f t="shared" ref="U3587:U3650" si="283">LEFT(R3587, SEARCH("/",R3587,1)-1)</f>
        <v>theater</v>
      </c>
      <c r="V3587" t="str">
        <f t="shared" ref="V3587:V3650" si="284">RIGHT(R3587,LEN(R3587)-SEARCH("/",R3587,SEARCH("/",R3587,1)))</f>
        <v>plays</v>
      </c>
    </row>
    <row r="3588" spans="1:22" ht="30" x14ac:dyDescent="0.25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v>42636.697569444441</v>
      </c>
      <c r="K3588">
        <v>1469465070</v>
      </c>
      <c r="L3588">
        <f t="shared" si="281"/>
        <v>2016</v>
      </c>
      <c r="M3588" t="str">
        <f t="shared" si="282"/>
        <v>Jul</v>
      </c>
      <c r="N3588" s="13">
        <v>42576.697569444441</v>
      </c>
      <c r="O3588" t="b">
        <v>0</v>
      </c>
      <c r="P3588">
        <v>54</v>
      </c>
      <c r="Q3588" t="b">
        <v>1</v>
      </c>
      <c r="R3588" t="s">
        <v>8271</v>
      </c>
      <c r="S3588" s="4">
        <f t="shared" si="280"/>
        <v>109.42666666666666</v>
      </c>
      <c r="U3588" t="str">
        <f t="shared" si="283"/>
        <v>theater</v>
      </c>
      <c r="V3588" t="str">
        <f t="shared" si="284"/>
        <v>plays</v>
      </c>
    </row>
    <row r="3589" spans="1:22" ht="45" x14ac:dyDescent="0.25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v>42548.791666666672</v>
      </c>
      <c r="K3589">
        <v>1463144254</v>
      </c>
      <c r="L3589">
        <f t="shared" si="281"/>
        <v>2016</v>
      </c>
      <c r="M3589" t="str">
        <f t="shared" si="282"/>
        <v>May</v>
      </c>
      <c r="N3589" s="13">
        <v>42503.539976851855</v>
      </c>
      <c r="O3589" t="b">
        <v>0</v>
      </c>
      <c r="P3589">
        <v>28</v>
      </c>
      <c r="Q3589" t="b">
        <v>1</v>
      </c>
      <c r="R3589" t="s">
        <v>8271</v>
      </c>
      <c r="S3589" s="4">
        <f t="shared" si="280"/>
        <v>126.6</v>
      </c>
      <c r="U3589" t="str">
        <f t="shared" si="283"/>
        <v>theater</v>
      </c>
      <c r="V3589" t="str">
        <f t="shared" si="284"/>
        <v>plays</v>
      </c>
    </row>
    <row r="3590" spans="1:22" ht="45" x14ac:dyDescent="0.25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v>42123.958333333328</v>
      </c>
      <c r="K3590">
        <v>1428436410</v>
      </c>
      <c r="L3590">
        <f t="shared" si="281"/>
        <v>2015</v>
      </c>
      <c r="M3590" t="str">
        <f t="shared" si="282"/>
        <v>Apr</v>
      </c>
      <c r="N3590" s="13">
        <v>42101.828819444447</v>
      </c>
      <c r="O3590" t="b">
        <v>0</v>
      </c>
      <c r="P3590">
        <v>11</v>
      </c>
      <c r="Q3590" t="b">
        <v>1</v>
      </c>
      <c r="R3590" t="s">
        <v>8271</v>
      </c>
      <c r="S3590" s="4">
        <f t="shared" si="280"/>
        <v>100.5</v>
      </c>
      <c r="U3590" t="str">
        <f t="shared" si="283"/>
        <v>theater</v>
      </c>
      <c r="V3590" t="str">
        <f t="shared" si="284"/>
        <v>plays</v>
      </c>
    </row>
    <row r="3591" spans="1:22" ht="45" x14ac:dyDescent="0.25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v>42150.647534722222</v>
      </c>
      <c r="K3591">
        <v>1430494347</v>
      </c>
      <c r="L3591">
        <f t="shared" si="281"/>
        <v>2015</v>
      </c>
      <c r="M3591" t="str">
        <f t="shared" si="282"/>
        <v>May</v>
      </c>
      <c r="N3591" s="13">
        <v>42125.647534722222</v>
      </c>
      <c r="O3591" t="b">
        <v>0</v>
      </c>
      <c r="P3591">
        <v>62</v>
      </c>
      <c r="Q3591" t="b">
        <v>1</v>
      </c>
      <c r="R3591" t="s">
        <v>8271</v>
      </c>
      <c r="S3591" s="4">
        <f t="shared" si="280"/>
        <v>127.5</v>
      </c>
      <c r="U3591" t="str">
        <f t="shared" si="283"/>
        <v>theater</v>
      </c>
      <c r="V3591" t="str">
        <f t="shared" si="284"/>
        <v>plays</v>
      </c>
    </row>
    <row r="3592" spans="1:22" ht="60" x14ac:dyDescent="0.25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v>41932.333726851852</v>
      </c>
      <c r="K3592">
        <v>1411200034</v>
      </c>
      <c r="L3592">
        <f t="shared" si="281"/>
        <v>2014</v>
      </c>
      <c r="M3592" t="str">
        <f t="shared" si="282"/>
        <v>Sep</v>
      </c>
      <c r="N3592" s="13">
        <v>41902.333726851852</v>
      </c>
      <c r="O3592" t="b">
        <v>0</v>
      </c>
      <c r="P3592">
        <v>73</v>
      </c>
      <c r="Q3592" t="b">
        <v>1</v>
      </c>
      <c r="R3592" t="s">
        <v>8271</v>
      </c>
      <c r="S3592" s="4">
        <f t="shared" si="280"/>
        <v>100.06</v>
      </c>
      <c r="U3592" t="str">
        <f t="shared" si="283"/>
        <v>theater</v>
      </c>
      <c r="V3592" t="str">
        <f t="shared" si="284"/>
        <v>plays</v>
      </c>
    </row>
    <row r="3593" spans="1:22" ht="60" x14ac:dyDescent="0.25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v>42028.207638888889</v>
      </c>
      <c r="K3593">
        <v>1419979544</v>
      </c>
      <c r="L3593">
        <f t="shared" si="281"/>
        <v>2014</v>
      </c>
      <c r="M3593" t="str">
        <f t="shared" si="282"/>
        <v>Dec</v>
      </c>
      <c r="N3593" s="13">
        <v>42003.948425925926</v>
      </c>
      <c r="O3593" t="b">
        <v>0</v>
      </c>
      <c r="P3593">
        <v>18</v>
      </c>
      <c r="Q3593" t="b">
        <v>1</v>
      </c>
      <c r="R3593" t="s">
        <v>8271</v>
      </c>
      <c r="S3593" s="4">
        <f t="shared" si="280"/>
        <v>175</v>
      </c>
      <c r="U3593" t="str">
        <f t="shared" si="283"/>
        <v>theater</v>
      </c>
      <c r="V3593" t="str">
        <f t="shared" si="284"/>
        <v>plays</v>
      </c>
    </row>
    <row r="3594" spans="1:22" ht="45" x14ac:dyDescent="0.25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v>42046.207638888889</v>
      </c>
      <c r="K3594">
        <v>1418673307</v>
      </c>
      <c r="L3594">
        <f t="shared" si="281"/>
        <v>2014</v>
      </c>
      <c r="M3594" t="str">
        <f t="shared" si="282"/>
        <v>Dec</v>
      </c>
      <c r="N3594" s="13">
        <v>41988.829942129625</v>
      </c>
      <c r="O3594" t="b">
        <v>0</v>
      </c>
      <c r="P3594">
        <v>35</v>
      </c>
      <c r="Q3594" t="b">
        <v>1</v>
      </c>
      <c r="R3594" t="s">
        <v>8271</v>
      </c>
      <c r="S3594" s="4">
        <f t="shared" si="280"/>
        <v>127.25</v>
      </c>
      <c r="U3594" t="str">
        <f t="shared" si="283"/>
        <v>theater</v>
      </c>
      <c r="V3594" t="str">
        <f t="shared" si="284"/>
        <v>plays</v>
      </c>
    </row>
    <row r="3595" spans="1:22" ht="45" x14ac:dyDescent="0.25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v>42009.851388888885</v>
      </c>
      <c r="K3595">
        <v>1417469639</v>
      </c>
      <c r="L3595">
        <f t="shared" si="281"/>
        <v>2014</v>
      </c>
      <c r="M3595" t="str">
        <f t="shared" si="282"/>
        <v>Dec</v>
      </c>
      <c r="N3595" s="13">
        <v>41974.898599537039</v>
      </c>
      <c r="O3595" t="b">
        <v>0</v>
      </c>
      <c r="P3595">
        <v>43</v>
      </c>
      <c r="Q3595" t="b">
        <v>1</v>
      </c>
      <c r="R3595" t="s">
        <v>8271</v>
      </c>
      <c r="S3595" s="4">
        <f t="shared" si="280"/>
        <v>110.63333333333334</v>
      </c>
      <c r="U3595" t="str">
        <f t="shared" si="283"/>
        <v>theater</v>
      </c>
      <c r="V3595" t="str">
        <f t="shared" si="284"/>
        <v>plays</v>
      </c>
    </row>
    <row r="3596" spans="1:22" ht="60" x14ac:dyDescent="0.25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v>42617.066921296297</v>
      </c>
      <c r="K3596">
        <v>1470792982</v>
      </c>
      <c r="L3596">
        <f t="shared" si="281"/>
        <v>2016</v>
      </c>
      <c r="M3596" t="str">
        <f t="shared" si="282"/>
        <v>Aug</v>
      </c>
      <c r="N3596" s="13">
        <v>42592.066921296297</v>
      </c>
      <c r="O3596" t="b">
        <v>0</v>
      </c>
      <c r="P3596">
        <v>36</v>
      </c>
      <c r="Q3596" t="b">
        <v>1</v>
      </c>
      <c r="R3596" t="s">
        <v>8271</v>
      </c>
      <c r="S3596" s="4">
        <f t="shared" si="280"/>
        <v>125.9375</v>
      </c>
      <c r="U3596" t="str">
        <f t="shared" si="283"/>
        <v>theater</v>
      </c>
      <c r="V3596" t="str">
        <f t="shared" si="284"/>
        <v>plays</v>
      </c>
    </row>
    <row r="3597" spans="1:22" ht="30" x14ac:dyDescent="0.25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v>42076.290972222225</v>
      </c>
      <c r="K3597">
        <v>1423959123</v>
      </c>
      <c r="L3597">
        <f t="shared" si="281"/>
        <v>2015</v>
      </c>
      <c r="M3597" t="str">
        <f t="shared" si="282"/>
        <v>Feb</v>
      </c>
      <c r="N3597" s="13">
        <v>42050.008368055554</v>
      </c>
      <c r="O3597" t="b">
        <v>0</v>
      </c>
      <c r="P3597">
        <v>62</v>
      </c>
      <c r="Q3597" t="b">
        <v>1</v>
      </c>
      <c r="R3597" t="s">
        <v>8271</v>
      </c>
      <c r="S3597" s="4">
        <f t="shared" si="280"/>
        <v>118.5</v>
      </c>
      <c r="U3597" t="str">
        <f t="shared" si="283"/>
        <v>theater</v>
      </c>
      <c r="V3597" t="str">
        <f t="shared" si="284"/>
        <v>plays</v>
      </c>
    </row>
    <row r="3598" spans="1:22" ht="45" x14ac:dyDescent="0.25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v>41877.715069444443</v>
      </c>
      <c r="K3598">
        <v>1407258582</v>
      </c>
      <c r="L3598">
        <f t="shared" si="281"/>
        <v>2014</v>
      </c>
      <c r="M3598" t="str">
        <f t="shared" si="282"/>
        <v>Aug</v>
      </c>
      <c r="N3598" s="13">
        <v>41856.715069444443</v>
      </c>
      <c r="O3598" t="b">
        <v>0</v>
      </c>
      <c r="P3598">
        <v>15</v>
      </c>
      <c r="Q3598" t="b">
        <v>1</v>
      </c>
      <c r="R3598" t="s">
        <v>8271</v>
      </c>
      <c r="S3598" s="4">
        <f t="shared" si="280"/>
        <v>107.72727272727273</v>
      </c>
      <c r="U3598" t="str">
        <f t="shared" si="283"/>
        <v>theater</v>
      </c>
      <c r="V3598" t="str">
        <f t="shared" si="284"/>
        <v>plays</v>
      </c>
    </row>
    <row r="3599" spans="1:22" ht="30" x14ac:dyDescent="0.25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v>42432.249305555553</v>
      </c>
      <c r="K3599">
        <v>1455717790</v>
      </c>
      <c r="L3599">
        <f t="shared" si="281"/>
        <v>2016</v>
      </c>
      <c r="M3599" t="str">
        <f t="shared" si="282"/>
        <v>Feb</v>
      </c>
      <c r="N3599" s="13">
        <v>42417.585532407407</v>
      </c>
      <c r="O3599" t="b">
        <v>0</v>
      </c>
      <c r="P3599">
        <v>33</v>
      </c>
      <c r="Q3599" t="b">
        <v>1</v>
      </c>
      <c r="R3599" t="s">
        <v>8271</v>
      </c>
      <c r="S3599" s="4">
        <f t="shared" si="280"/>
        <v>102.6</v>
      </c>
      <c r="U3599" t="str">
        <f t="shared" si="283"/>
        <v>theater</v>
      </c>
      <c r="V3599" t="str">
        <f t="shared" si="284"/>
        <v>plays</v>
      </c>
    </row>
    <row r="3600" spans="1:22" ht="45" x14ac:dyDescent="0.25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v>41885.207638888889</v>
      </c>
      <c r="K3600">
        <v>1408129822</v>
      </c>
      <c r="L3600">
        <f t="shared" si="281"/>
        <v>2014</v>
      </c>
      <c r="M3600" t="str">
        <f t="shared" si="282"/>
        <v>Aug</v>
      </c>
      <c r="N3600" s="13">
        <v>41866.79886574074</v>
      </c>
      <c r="O3600" t="b">
        <v>0</v>
      </c>
      <c r="P3600">
        <v>27</v>
      </c>
      <c r="Q3600" t="b">
        <v>1</v>
      </c>
      <c r="R3600" t="s">
        <v>8271</v>
      </c>
      <c r="S3600" s="4">
        <f t="shared" si="280"/>
        <v>110.1</v>
      </c>
      <c r="U3600" t="str">
        <f t="shared" si="283"/>
        <v>theater</v>
      </c>
      <c r="V3600" t="str">
        <f t="shared" si="284"/>
        <v>plays</v>
      </c>
    </row>
    <row r="3601" spans="1:22" ht="45" x14ac:dyDescent="0.25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v>42246</v>
      </c>
      <c r="K3601">
        <v>1438715077</v>
      </c>
      <c r="L3601">
        <f t="shared" si="281"/>
        <v>2015</v>
      </c>
      <c r="M3601" t="str">
        <f t="shared" si="282"/>
        <v>Aug</v>
      </c>
      <c r="N3601" s="13">
        <v>42220.79487268519</v>
      </c>
      <c r="O3601" t="b">
        <v>0</v>
      </c>
      <c r="P3601">
        <v>17</v>
      </c>
      <c r="Q3601" t="b">
        <v>1</v>
      </c>
      <c r="R3601" t="s">
        <v>8271</v>
      </c>
      <c r="S3601" s="4">
        <f t="shared" si="280"/>
        <v>202</v>
      </c>
      <c r="U3601" t="str">
        <f t="shared" si="283"/>
        <v>theater</v>
      </c>
      <c r="V3601" t="str">
        <f t="shared" si="284"/>
        <v>plays</v>
      </c>
    </row>
    <row r="3602" spans="1:22" ht="30" x14ac:dyDescent="0.25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v>42656.849120370374</v>
      </c>
      <c r="K3602">
        <v>1473970964</v>
      </c>
      <c r="L3602">
        <f t="shared" si="281"/>
        <v>2016</v>
      </c>
      <c r="M3602" t="str">
        <f t="shared" si="282"/>
        <v>Sep</v>
      </c>
      <c r="N3602" s="13">
        <v>42628.849120370374</v>
      </c>
      <c r="O3602" t="b">
        <v>0</v>
      </c>
      <c r="P3602">
        <v>4</v>
      </c>
      <c r="Q3602" t="b">
        <v>1</v>
      </c>
      <c r="R3602" t="s">
        <v>8271</v>
      </c>
      <c r="S3602" s="4">
        <f t="shared" si="280"/>
        <v>130</v>
      </c>
      <c r="U3602" t="str">
        <f t="shared" si="283"/>
        <v>theater</v>
      </c>
      <c r="V3602" t="str">
        <f t="shared" si="284"/>
        <v>plays</v>
      </c>
    </row>
    <row r="3603" spans="1:22" ht="45" x14ac:dyDescent="0.25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v>42020.99863425926</v>
      </c>
      <c r="K3603">
        <v>1418860682</v>
      </c>
      <c r="L3603">
        <f t="shared" si="281"/>
        <v>2014</v>
      </c>
      <c r="M3603" t="str">
        <f t="shared" si="282"/>
        <v>Dec</v>
      </c>
      <c r="N3603" s="13">
        <v>41990.99863425926</v>
      </c>
      <c r="O3603" t="b">
        <v>0</v>
      </c>
      <c r="P3603">
        <v>53</v>
      </c>
      <c r="Q3603" t="b">
        <v>1</v>
      </c>
      <c r="R3603" t="s">
        <v>8271</v>
      </c>
      <c r="S3603" s="4">
        <f t="shared" si="280"/>
        <v>104.35</v>
      </c>
      <c r="U3603" t="str">
        <f t="shared" si="283"/>
        <v>theater</v>
      </c>
      <c r="V3603" t="str">
        <f t="shared" si="284"/>
        <v>plays</v>
      </c>
    </row>
    <row r="3604" spans="1:22" ht="60" x14ac:dyDescent="0.25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v>42507.894432870366</v>
      </c>
      <c r="K3604">
        <v>1458336479</v>
      </c>
      <c r="L3604">
        <f t="shared" si="281"/>
        <v>2016</v>
      </c>
      <c r="M3604" t="str">
        <f t="shared" si="282"/>
        <v>Mar</v>
      </c>
      <c r="N3604" s="13">
        <v>42447.894432870366</v>
      </c>
      <c r="O3604" t="b">
        <v>0</v>
      </c>
      <c r="P3604">
        <v>49</v>
      </c>
      <c r="Q3604" t="b">
        <v>1</v>
      </c>
      <c r="R3604" t="s">
        <v>8271</v>
      </c>
      <c r="S3604" s="4">
        <f t="shared" si="280"/>
        <v>100.05</v>
      </c>
      <c r="U3604" t="str">
        <f t="shared" si="283"/>
        <v>theater</v>
      </c>
      <c r="V3604" t="str">
        <f t="shared" si="284"/>
        <v>plays</v>
      </c>
    </row>
    <row r="3605" spans="1:22" ht="60" x14ac:dyDescent="0.25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v>42313.906018518523</v>
      </c>
      <c r="K3605">
        <v>1444164280</v>
      </c>
      <c r="L3605">
        <f t="shared" si="281"/>
        <v>2015</v>
      </c>
      <c r="M3605" t="str">
        <f t="shared" si="282"/>
        <v>Oct</v>
      </c>
      <c r="N3605" s="13">
        <v>42283.864351851851</v>
      </c>
      <c r="O3605" t="b">
        <v>0</v>
      </c>
      <c r="P3605">
        <v>57</v>
      </c>
      <c r="Q3605" t="b">
        <v>1</v>
      </c>
      <c r="R3605" t="s">
        <v>8271</v>
      </c>
      <c r="S3605" s="4">
        <f t="shared" si="280"/>
        <v>170.66666666666666</v>
      </c>
      <c r="U3605" t="str">
        <f t="shared" si="283"/>
        <v>theater</v>
      </c>
      <c r="V3605" t="str">
        <f t="shared" si="284"/>
        <v>plays</v>
      </c>
    </row>
    <row r="3606" spans="1:22" ht="60" x14ac:dyDescent="0.25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v>42489.290972222225</v>
      </c>
      <c r="K3606">
        <v>1461370956</v>
      </c>
      <c r="L3606">
        <f t="shared" si="281"/>
        <v>2016</v>
      </c>
      <c r="M3606" t="str">
        <f t="shared" si="282"/>
        <v>Apr</v>
      </c>
      <c r="N3606" s="13">
        <v>42483.015694444446</v>
      </c>
      <c r="O3606" t="b">
        <v>0</v>
      </c>
      <c r="P3606">
        <v>69</v>
      </c>
      <c r="Q3606" t="b">
        <v>1</v>
      </c>
      <c r="R3606" t="s">
        <v>8271</v>
      </c>
      <c r="S3606" s="4">
        <f t="shared" si="280"/>
        <v>112.83333333333333</v>
      </c>
      <c r="U3606" t="str">
        <f t="shared" si="283"/>
        <v>theater</v>
      </c>
      <c r="V3606" t="str">
        <f t="shared" si="284"/>
        <v>plays</v>
      </c>
    </row>
    <row r="3607" spans="1:22" ht="60" x14ac:dyDescent="0.25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v>42413.793124999997</v>
      </c>
      <c r="K3607">
        <v>1452798126</v>
      </c>
      <c r="L3607">
        <f t="shared" si="281"/>
        <v>2016</v>
      </c>
      <c r="M3607" t="str">
        <f t="shared" si="282"/>
        <v>Jan</v>
      </c>
      <c r="N3607" s="13">
        <v>42383.793124999997</v>
      </c>
      <c r="O3607" t="b">
        <v>0</v>
      </c>
      <c r="P3607">
        <v>15</v>
      </c>
      <c r="Q3607" t="b">
        <v>1</v>
      </c>
      <c r="R3607" t="s">
        <v>8271</v>
      </c>
      <c r="S3607" s="4">
        <f t="shared" si="280"/>
        <v>184</v>
      </c>
      <c r="U3607" t="str">
        <f t="shared" si="283"/>
        <v>theater</v>
      </c>
      <c r="V3607" t="str">
        <f t="shared" si="284"/>
        <v>plays</v>
      </c>
    </row>
    <row r="3608" spans="1:22" ht="60" x14ac:dyDescent="0.25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v>42596.604826388888</v>
      </c>
      <c r="K3608">
        <v>1468593057</v>
      </c>
      <c r="L3608">
        <f t="shared" si="281"/>
        <v>2016</v>
      </c>
      <c r="M3608" t="str">
        <f t="shared" si="282"/>
        <v>Jul</v>
      </c>
      <c r="N3608" s="13">
        <v>42566.604826388888</v>
      </c>
      <c r="O3608" t="b">
        <v>0</v>
      </c>
      <c r="P3608">
        <v>64</v>
      </c>
      <c r="Q3608" t="b">
        <v>1</v>
      </c>
      <c r="R3608" t="s">
        <v>8271</v>
      </c>
      <c r="S3608" s="4">
        <f t="shared" si="280"/>
        <v>130.26666666666668</v>
      </c>
      <c r="U3608" t="str">
        <f t="shared" si="283"/>
        <v>theater</v>
      </c>
      <c r="V3608" t="str">
        <f t="shared" si="284"/>
        <v>plays</v>
      </c>
    </row>
    <row r="3609" spans="1:22" ht="30" x14ac:dyDescent="0.25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v>42353</v>
      </c>
      <c r="K3609">
        <v>1448924882</v>
      </c>
      <c r="L3609">
        <f t="shared" si="281"/>
        <v>2015</v>
      </c>
      <c r="M3609" t="str">
        <f t="shared" si="282"/>
        <v>Nov</v>
      </c>
      <c r="N3609" s="13">
        <v>42338.963912037041</v>
      </c>
      <c r="O3609" t="b">
        <v>0</v>
      </c>
      <c r="P3609">
        <v>20</v>
      </c>
      <c r="Q3609" t="b">
        <v>1</v>
      </c>
      <c r="R3609" t="s">
        <v>8271</v>
      </c>
      <c r="S3609" s="4">
        <f t="shared" si="280"/>
        <v>105.45454545454545</v>
      </c>
      <c r="U3609" t="str">
        <f t="shared" si="283"/>
        <v>theater</v>
      </c>
      <c r="V3609" t="str">
        <f t="shared" si="284"/>
        <v>plays</v>
      </c>
    </row>
    <row r="3610" spans="1:22" ht="60" x14ac:dyDescent="0.25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v>42538.583333333328</v>
      </c>
      <c r="K3610">
        <v>1463418090</v>
      </c>
      <c r="L3610">
        <f t="shared" si="281"/>
        <v>2016</v>
      </c>
      <c r="M3610" t="str">
        <f t="shared" si="282"/>
        <v>May</v>
      </c>
      <c r="N3610" s="13">
        <v>42506.709375000006</v>
      </c>
      <c r="O3610" t="b">
        <v>0</v>
      </c>
      <c r="P3610">
        <v>27</v>
      </c>
      <c r="Q3610" t="b">
        <v>1</v>
      </c>
      <c r="R3610" t="s">
        <v>8271</v>
      </c>
      <c r="S3610" s="4">
        <f t="shared" si="280"/>
        <v>100</v>
      </c>
      <c r="U3610" t="str">
        <f t="shared" si="283"/>
        <v>theater</v>
      </c>
      <c r="V3610" t="str">
        <f t="shared" si="284"/>
        <v>plays</v>
      </c>
    </row>
    <row r="3611" spans="1:22" ht="60" x14ac:dyDescent="0.25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v>42459.950057870374</v>
      </c>
      <c r="K3611">
        <v>1456789685</v>
      </c>
      <c r="L3611">
        <f t="shared" si="281"/>
        <v>2016</v>
      </c>
      <c r="M3611" t="str">
        <f t="shared" si="282"/>
        <v>Feb</v>
      </c>
      <c r="N3611" s="13">
        <v>42429.991724537031</v>
      </c>
      <c r="O3611" t="b">
        <v>0</v>
      </c>
      <c r="P3611">
        <v>21</v>
      </c>
      <c r="Q3611" t="b">
        <v>1</v>
      </c>
      <c r="R3611" t="s">
        <v>8271</v>
      </c>
      <c r="S3611" s="4">
        <f t="shared" si="280"/>
        <v>153.31632653061226</v>
      </c>
      <c r="U3611" t="str">
        <f t="shared" si="283"/>
        <v>theater</v>
      </c>
      <c r="V3611" t="str">
        <f t="shared" si="284"/>
        <v>plays</v>
      </c>
    </row>
    <row r="3612" spans="1:22" ht="45" x14ac:dyDescent="0.25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v>42233.432129629626</v>
      </c>
      <c r="K3612">
        <v>1437214936</v>
      </c>
      <c r="L3612">
        <f t="shared" si="281"/>
        <v>2015</v>
      </c>
      <c r="M3612" t="str">
        <f t="shared" si="282"/>
        <v>Jul</v>
      </c>
      <c r="N3612" s="13">
        <v>42203.432129629626</v>
      </c>
      <c r="O3612" t="b">
        <v>0</v>
      </c>
      <c r="P3612">
        <v>31</v>
      </c>
      <c r="Q3612" t="b">
        <v>1</v>
      </c>
      <c r="R3612" t="s">
        <v>8271</v>
      </c>
      <c r="S3612" s="4">
        <f t="shared" si="280"/>
        <v>162.30000000000001</v>
      </c>
      <c r="U3612" t="str">
        <f t="shared" si="283"/>
        <v>theater</v>
      </c>
      <c r="V3612" t="str">
        <f t="shared" si="284"/>
        <v>plays</v>
      </c>
    </row>
    <row r="3613" spans="1:22" ht="60" x14ac:dyDescent="0.25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v>42102.370381944449</v>
      </c>
      <c r="K3613">
        <v>1425891201</v>
      </c>
      <c r="L3613">
        <f t="shared" si="281"/>
        <v>2015</v>
      </c>
      <c r="M3613" t="str">
        <f t="shared" si="282"/>
        <v>Mar</v>
      </c>
      <c r="N3613" s="13">
        <v>42072.370381944449</v>
      </c>
      <c r="O3613" t="b">
        <v>0</v>
      </c>
      <c r="P3613">
        <v>51</v>
      </c>
      <c r="Q3613" t="b">
        <v>1</v>
      </c>
      <c r="R3613" t="s">
        <v>8271</v>
      </c>
      <c r="S3613" s="4">
        <f t="shared" si="280"/>
        <v>136</v>
      </c>
      <c r="U3613" t="str">
        <f t="shared" si="283"/>
        <v>theater</v>
      </c>
      <c r="V3613" t="str">
        <f t="shared" si="284"/>
        <v>plays</v>
      </c>
    </row>
    <row r="3614" spans="1:22" ht="45" x14ac:dyDescent="0.25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v>41799.726979166669</v>
      </c>
      <c r="K3614">
        <v>1401470811</v>
      </c>
      <c r="L3614">
        <f t="shared" si="281"/>
        <v>2014</v>
      </c>
      <c r="M3614" t="str">
        <f t="shared" si="282"/>
        <v>May</v>
      </c>
      <c r="N3614" s="13">
        <v>41789.726979166669</v>
      </c>
      <c r="O3614" t="b">
        <v>0</v>
      </c>
      <c r="P3614">
        <v>57</v>
      </c>
      <c r="Q3614" t="b">
        <v>1</v>
      </c>
      <c r="R3614" t="s">
        <v>8271</v>
      </c>
      <c r="S3614" s="4">
        <f t="shared" si="280"/>
        <v>144.4</v>
      </c>
      <c r="U3614" t="str">
        <f t="shared" si="283"/>
        <v>theater</v>
      </c>
      <c r="V3614" t="str">
        <f t="shared" si="284"/>
        <v>plays</v>
      </c>
    </row>
    <row r="3615" spans="1:22" ht="45" x14ac:dyDescent="0.25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v>41818.58997685185</v>
      </c>
      <c r="K3615">
        <v>1401372574</v>
      </c>
      <c r="L3615">
        <f t="shared" si="281"/>
        <v>2014</v>
      </c>
      <c r="M3615" t="str">
        <f t="shared" si="282"/>
        <v>May</v>
      </c>
      <c r="N3615" s="13">
        <v>41788.58997685185</v>
      </c>
      <c r="O3615" t="b">
        <v>0</v>
      </c>
      <c r="P3615">
        <v>20</v>
      </c>
      <c r="Q3615" t="b">
        <v>1</v>
      </c>
      <c r="R3615" t="s">
        <v>8271</v>
      </c>
      <c r="S3615" s="4">
        <f t="shared" si="280"/>
        <v>100</v>
      </c>
      <c r="U3615" t="str">
        <f t="shared" si="283"/>
        <v>theater</v>
      </c>
      <c r="V3615" t="str">
        <f t="shared" si="284"/>
        <v>plays</v>
      </c>
    </row>
    <row r="3616" spans="1:22" ht="45" x14ac:dyDescent="0.25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v>42174.041851851856</v>
      </c>
      <c r="K3616">
        <v>1432083616</v>
      </c>
      <c r="L3616">
        <f t="shared" si="281"/>
        <v>2015</v>
      </c>
      <c r="M3616" t="str">
        <f t="shared" si="282"/>
        <v>May</v>
      </c>
      <c r="N3616" s="13">
        <v>42144.041851851856</v>
      </c>
      <c r="O3616" t="b">
        <v>0</v>
      </c>
      <c r="P3616">
        <v>71</v>
      </c>
      <c r="Q3616" t="b">
        <v>1</v>
      </c>
      <c r="R3616" t="s">
        <v>8271</v>
      </c>
      <c r="S3616" s="4">
        <f t="shared" si="280"/>
        <v>100.8</v>
      </c>
      <c r="U3616" t="str">
        <f t="shared" si="283"/>
        <v>theater</v>
      </c>
      <c r="V3616" t="str">
        <f t="shared" si="284"/>
        <v>plays</v>
      </c>
    </row>
    <row r="3617" spans="1:22" ht="60" x14ac:dyDescent="0.25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v>42348.593703703707</v>
      </c>
      <c r="K3617">
        <v>1447164896</v>
      </c>
      <c r="L3617">
        <f t="shared" si="281"/>
        <v>2015</v>
      </c>
      <c r="M3617" t="str">
        <f t="shared" si="282"/>
        <v>Nov</v>
      </c>
      <c r="N3617" s="13">
        <v>42318.593703703707</v>
      </c>
      <c r="O3617" t="b">
        <v>0</v>
      </c>
      <c r="P3617">
        <v>72</v>
      </c>
      <c r="Q3617" t="b">
        <v>1</v>
      </c>
      <c r="R3617" t="s">
        <v>8271</v>
      </c>
      <c r="S3617" s="4">
        <f t="shared" si="280"/>
        <v>106.8</v>
      </c>
      <c r="U3617" t="str">
        <f t="shared" si="283"/>
        <v>theater</v>
      </c>
      <c r="V3617" t="str">
        <f t="shared" si="284"/>
        <v>plays</v>
      </c>
    </row>
    <row r="3618" spans="1:22" ht="60" x14ac:dyDescent="0.25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v>42082.908148148148</v>
      </c>
      <c r="K3618">
        <v>1424213264</v>
      </c>
      <c r="L3618">
        <f t="shared" si="281"/>
        <v>2015</v>
      </c>
      <c r="M3618" t="str">
        <f t="shared" si="282"/>
        <v>Feb</v>
      </c>
      <c r="N3618" s="13">
        <v>42052.949814814812</v>
      </c>
      <c r="O3618" t="b">
        <v>0</v>
      </c>
      <c r="P3618">
        <v>45</v>
      </c>
      <c r="Q3618" t="b">
        <v>1</v>
      </c>
      <c r="R3618" t="s">
        <v>8271</v>
      </c>
      <c r="S3618" s="4">
        <f t="shared" si="280"/>
        <v>124.8</v>
      </c>
      <c r="U3618" t="str">
        <f t="shared" si="283"/>
        <v>theater</v>
      </c>
      <c r="V3618" t="str">
        <f t="shared" si="284"/>
        <v>plays</v>
      </c>
    </row>
    <row r="3619" spans="1:22" ht="60" x14ac:dyDescent="0.25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v>42794</v>
      </c>
      <c r="K3619">
        <v>1486996729</v>
      </c>
      <c r="L3619">
        <f t="shared" si="281"/>
        <v>2017</v>
      </c>
      <c r="M3619" t="str">
        <f t="shared" si="282"/>
        <v>Feb</v>
      </c>
      <c r="N3619" s="13">
        <v>42779.610289351855</v>
      </c>
      <c r="O3619" t="b">
        <v>0</v>
      </c>
      <c r="P3619">
        <v>51</v>
      </c>
      <c r="Q3619" t="b">
        <v>1</v>
      </c>
      <c r="R3619" t="s">
        <v>8271</v>
      </c>
      <c r="S3619" s="4">
        <f t="shared" si="280"/>
        <v>118.91891891891892</v>
      </c>
      <c r="U3619" t="str">
        <f t="shared" si="283"/>
        <v>theater</v>
      </c>
      <c r="V3619" t="str">
        <f t="shared" si="284"/>
        <v>plays</v>
      </c>
    </row>
    <row r="3620" spans="1:22" ht="60" x14ac:dyDescent="0.25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v>42158.627893518518</v>
      </c>
      <c r="K3620">
        <v>1430751850</v>
      </c>
      <c r="L3620">
        <f t="shared" si="281"/>
        <v>2015</v>
      </c>
      <c r="M3620" t="str">
        <f t="shared" si="282"/>
        <v>May</v>
      </c>
      <c r="N3620" s="13">
        <v>42128.627893518518</v>
      </c>
      <c r="O3620" t="b">
        <v>0</v>
      </c>
      <c r="P3620">
        <v>56</v>
      </c>
      <c r="Q3620" t="b">
        <v>1</v>
      </c>
      <c r="R3620" t="s">
        <v>8271</v>
      </c>
      <c r="S3620" s="4">
        <f t="shared" si="280"/>
        <v>101</v>
      </c>
      <c r="U3620" t="str">
        <f t="shared" si="283"/>
        <v>theater</v>
      </c>
      <c r="V3620" t="str">
        <f t="shared" si="284"/>
        <v>plays</v>
      </c>
    </row>
    <row r="3621" spans="1:22" ht="60" x14ac:dyDescent="0.25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v>42693.916666666672</v>
      </c>
      <c r="K3621">
        <v>1476760226</v>
      </c>
      <c r="L3621">
        <f t="shared" si="281"/>
        <v>2016</v>
      </c>
      <c r="M3621" t="str">
        <f t="shared" si="282"/>
        <v>Oct</v>
      </c>
      <c r="N3621" s="13">
        <v>42661.132245370376</v>
      </c>
      <c r="O3621" t="b">
        <v>0</v>
      </c>
      <c r="P3621">
        <v>17</v>
      </c>
      <c r="Q3621" t="b">
        <v>1</v>
      </c>
      <c r="R3621" t="s">
        <v>8271</v>
      </c>
      <c r="S3621" s="4">
        <f t="shared" si="280"/>
        <v>113</v>
      </c>
      <c r="U3621" t="str">
        <f t="shared" si="283"/>
        <v>theater</v>
      </c>
      <c r="V3621" t="str">
        <f t="shared" si="284"/>
        <v>plays</v>
      </c>
    </row>
    <row r="3622" spans="1:22" ht="60" x14ac:dyDescent="0.25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v>42068.166666666672</v>
      </c>
      <c r="K3622">
        <v>1422916261</v>
      </c>
      <c r="L3622">
        <f t="shared" si="281"/>
        <v>2015</v>
      </c>
      <c r="M3622" t="str">
        <f t="shared" si="282"/>
        <v>Feb</v>
      </c>
      <c r="N3622" s="13">
        <v>42037.938206018516</v>
      </c>
      <c r="O3622" t="b">
        <v>0</v>
      </c>
      <c r="P3622">
        <v>197</v>
      </c>
      <c r="Q3622" t="b">
        <v>1</v>
      </c>
      <c r="R3622" t="s">
        <v>8271</v>
      </c>
      <c r="S3622" s="4">
        <f t="shared" si="280"/>
        <v>105.19047619047619</v>
      </c>
      <c r="U3622" t="str">
        <f t="shared" si="283"/>
        <v>theater</v>
      </c>
      <c r="V3622" t="str">
        <f t="shared" si="284"/>
        <v>plays</v>
      </c>
    </row>
    <row r="3623" spans="1:22" ht="60" x14ac:dyDescent="0.25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v>42643.875</v>
      </c>
      <c r="K3623">
        <v>1473200844</v>
      </c>
      <c r="L3623">
        <f t="shared" si="281"/>
        <v>2016</v>
      </c>
      <c r="M3623" t="str">
        <f t="shared" si="282"/>
        <v>Sep</v>
      </c>
      <c r="N3623" s="13">
        <v>42619.935694444444</v>
      </c>
      <c r="O3623" t="b">
        <v>0</v>
      </c>
      <c r="P3623">
        <v>70</v>
      </c>
      <c r="Q3623" t="b">
        <v>1</v>
      </c>
      <c r="R3623" t="s">
        <v>8271</v>
      </c>
      <c r="S3623" s="4">
        <f t="shared" si="280"/>
        <v>109.73333333333333</v>
      </c>
      <c r="U3623" t="str">
        <f t="shared" si="283"/>
        <v>theater</v>
      </c>
      <c r="V3623" t="str">
        <f t="shared" si="284"/>
        <v>plays</v>
      </c>
    </row>
    <row r="3624" spans="1:22" ht="30" x14ac:dyDescent="0.25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v>41910.140972222223</v>
      </c>
      <c r="K3624">
        <v>1409030371</v>
      </c>
      <c r="L3624">
        <f t="shared" si="281"/>
        <v>2014</v>
      </c>
      <c r="M3624" t="str">
        <f t="shared" si="282"/>
        <v>Aug</v>
      </c>
      <c r="N3624" s="13">
        <v>41877.221886574072</v>
      </c>
      <c r="O3624" t="b">
        <v>0</v>
      </c>
      <c r="P3624">
        <v>21</v>
      </c>
      <c r="Q3624" t="b">
        <v>1</v>
      </c>
      <c r="R3624" t="s">
        <v>8271</v>
      </c>
      <c r="S3624" s="4">
        <f t="shared" si="280"/>
        <v>100.099</v>
      </c>
      <c r="U3624" t="str">
        <f t="shared" si="283"/>
        <v>theater</v>
      </c>
      <c r="V3624" t="str">
        <f t="shared" si="284"/>
        <v>plays</v>
      </c>
    </row>
    <row r="3625" spans="1:22" ht="45" x14ac:dyDescent="0.25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v>41846.291666666664</v>
      </c>
      <c r="K3625">
        <v>1404841270</v>
      </c>
      <c r="L3625">
        <f t="shared" si="281"/>
        <v>2014</v>
      </c>
      <c r="M3625" t="str">
        <f t="shared" si="282"/>
        <v>Jul</v>
      </c>
      <c r="N3625" s="13">
        <v>41828.736921296295</v>
      </c>
      <c r="O3625" t="b">
        <v>0</v>
      </c>
      <c r="P3625">
        <v>34</v>
      </c>
      <c r="Q3625" t="b">
        <v>1</v>
      </c>
      <c r="R3625" t="s">
        <v>8271</v>
      </c>
      <c r="S3625" s="4">
        <f t="shared" si="280"/>
        <v>120</v>
      </c>
      <c r="U3625" t="str">
        <f t="shared" si="283"/>
        <v>theater</v>
      </c>
      <c r="V3625" t="str">
        <f t="shared" si="284"/>
        <v>plays</v>
      </c>
    </row>
    <row r="3626" spans="1:22" ht="75" x14ac:dyDescent="0.25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v>42605.774189814809</v>
      </c>
      <c r="K3626">
        <v>1466793290</v>
      </c>
      <c r="L3626">
        <f t="shared" si="281"/>
        <v>2016</v>
      </c>
      <c r="M3626" t="str">
        <f t="shared" si="282"/>
        <v>Jun</v>
      </c>
      <c r="N3626" s="13">
        <v>42545.774189814809</v>
      </c>
      <c r="O3626" t="b">
        <v>0</v>
      </c>
      <c r="P3626">
        <v>39</v>
      </c>
      <c r="Q3626" t="b">
        <v>1</v>
      </c>
      <c r="R3626" t="s">
        <v>8271</v>
      </c>
      <c r="S3626" s="4">
        <f t="shared" si="280"/>
        <v>104.93333333333334</v>
      </c>
      <c r="U3626" t="str">
        <f t="shared" si="283"/>
        <v>theater</v>
      </c>
      <c r="V3626" t="str">
        <f t="shared" si="284"/>
        <v>plays</v>
      </c>
    </row>
    <row r="3627" spans="1:22" ht="60" x14ac:dyDescent="0.25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v>42187.652511574073</v>
      </c>
      <c r="K3627">
        <v>1433259577</v>
      </c>
      <c r="L3627">
        <f t="shared" si="281"/>
        <v>2015</v>
      </c>
      <c r="M3627" t="str">
        <f t="shared" si="282"/>
        <v>Jun</v>
      </c>
      <c r="N3627" s="13">
        <v>42157.652511574073</v>
      </c>
      <c r="O3627" t="b">
        <v>0</v>
      </c>
      <c r="P3627">
        <v>78</v>
      </c>
      <c r="Q3627" t="b">
        <v>1</v>
      </c>
      <c r="R3627" t="s">
        <v>8271</v>
      </c>
      <c r="S3627" s="4">
        <f t="shared" si="280"/>
        <v>102.66666666666667</v>
      </c>
      <c r="U3627" t="str">
        <f t="shared" si="283"/>
        <v>theater</v>
      </c>
      <c r="V3627" t="str">
        <f t="shared" si="284"/>
        <v>plays</v>
      </c>
    </row>
    <row r="3628" spans="1:22" ht="60" x14ac:dyDescent="0.25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v>41867.667326388888</v>
      </c>
      <c r="K3628">
        <v>1406390457</v>
      </c>
      <c r="L3628">
        <f t="shared" si="281"/>
        <v>2014</v>
      </c>
      <c r="M3628" t="str">
        <f t="shared" si="282"/>
        <v>Jul</v>
      </c>
      <c r="N3628" s="13">
        <v>41846.667326388888</v>
      </c>
      <c r="O3628" t="b">
        <v>0</v>
      </c>
      <c r="P3628">
        <v>48</v>
      </c>
      <c r="Q3628" t="b">
        <v>1</v>
      </c>
      <c r="R3628" t="s">
        <v>8271</v>
      </c>
      <c r="S3628" s="4">
        <f t="shared" si="280"/>
        <v>101.825</v>
      </c>
      <c r="U3628" t="str">
        <f t="shared" si="283"/>
        <v>theater</v>
      </c>
      <c r="V3628" t="str">
        <f t="shared" si="284"/>
        <v>plays</v>
      </c>
    </row>
    <row r="3629" spans="1:22" ht="60" x14ac:dyDescent="0.25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v>42511.165972222225</v>
      </c>
      <c r="K3629">
        <v>1459446487</v>
      </c>
      <c r="L3629">
        <f t="shared" si="281"/>
        <v>2016</v>
      </c>
      <c r="M3629" t="str">
        <f t="shared" si="282"/>
        <v>Mar</v>
      </c>
      <c r="N3629" s="13">
        <v>42460.741747685184</v>
      </c>
      <c r="O3629" t="b">
        <v>0</v>
      </c>
      <c r="P3629">
        <v>29</v>
      </c>
      <c r="Q3629" t="b">
        <v>1</v>
      </c>
      <c r="R3629" t="s">
        <v>8271</v>
      </c>
      <c r="S3629" s="4">
        <f t="shared" si="280"/>
        <v>100</v>
      </c>
      <c r="U3629" t="str">
        <f t="shared" si="283"/>
        <v>theater</v>
      </c>
      <c r="V3629" t="str">
        <f t="shared" si="284"/>
        <v>plays</v>
      </c>
    </row>
    <row r="3630" spans="1:22" ht="60" x14ac:dyDescent="0.25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v>42351.874953703707</v>
      </c>
      <c r="K3630">
        <v>1444852796</v>
      </c>
      <c r="L3630">
        <f t="shared" si="281"/>
        <v>2015</v>
      </c>
      <c r="M3630" t="str">
        <f t="shared" si="282"/>
        <v>Oct</v>
      </c>
      <c r="N3630" s="13">
        <v>42291.833287037036</v>
      </c>
      <c r="O3630" t="b">
        <v>0</v>
      </c>
      <c r="P3630">
        <v>0</v>
      </c>
      <c r="Q3630" t="b">
        <v>0</v>
      </c>
      <c r="R3630" t="s">
        <v>8305</v>
      </c>
      <c r="S3630" s="4">
        <f t="shared" si="280"/>
        <v>0</v>
      </c>
      <c r="U3630" t="str">
        <f t="shared" si="283"/>
        <v>theater</v>
      </c>
      <c r="V3630" t="str">
        <f t="shared" si="284"/>
        <v>musical</v>
      </c>
    </row>
    <row r="3631" spans="1:22" ht="60" x14ac:dyDescent="0.25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v>42495.708333333328</v>
      </c>
      <c r="K3631">
        <v>1457403364</v>
      </c>
      <c r="L3631">
        <f t="shared" si="281"/>
        <v>2016</v>
      </c>
      <c r="M3631" t="str">
        <f t="shared" si="282"/>
        <v>Mar</v>
      </c>
      <c r="N3631" s="13">
        <v>42437.094490740739</v>
      </c>
      <c r="O3631" t="b">
        <v>0</v>
      </c>
      <c r="P3631">
        <v>2</v>
      </c>
      <c r="Q3631" t="b">
        <v>0</v>
      </c>
      <c r="R3631" t="s">
        <v>8305</v>
      </c>
      <c r="S3631" s="4">
        <f t="shared" si="280"/>
        <v>2.0000000000000001E-4</v>
      </c>
      <c r="U3631" t="str">
        <f t="shared" si="283"/>
        <v>theater</v>
      </c>
      <c r="V3631" t="str">
        <f t="shared" si="284"/>
        <v>musical</v>
      </c>
    </row>
    <row r="3632" spans="1:22" ht="60" x14ac:dyDescent="0.25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v>41972.888773148152</v>
      </c>
      <c r="K3632">
        <v>1414700390</v>
      </c>
      <c r="L3632">
        <f t="shared" si="281"/>
        <v>2014</v>
      </c>
      <c r="M3632" t="str">
        <f t="shared" si="282"/>
        <v>Oct</v>
      </c>
      <c r="N3632" s="13">
        <v>41942.84710648148</v>
      </c>
      <c r="O3632" t="b">
        <v>0</v>
      </c>
      <c r="P3632">
        <v>1</v>
      </c>
      <c r="Q3632" t="b">
        <v>0</v>
      </c>
      <c r="R3632" t="s">
        <v>8305</v>
      </c>
      <c r="S3632" s="4">
        <f t="shared" si="280"/>
        <v>3.3333333333333333E-2</v>
      </c>
      <c r="U3632" t="str">
        <f t="shared" si="283"/>
        <v>theater</v>
      </c>
      <c r="V3632" t="str">
        <f t="shared" si="284"/>
        <v>musical</v>
      </c>
    </row>
    <row r="3633" spans="1:22" ht="60" x14ac:dyDescent="0.25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v>41905.165972222225</v>
      </c>
      <c r="K3633">
        <v>1409335497</v>
      </c>
      <c r="L3633">
        <f t="shared" si="281"/>
        <v>2014</v>
      </c>
      <c r="M3633" t="str">
        <f t="shared" si="282"/>
        <v>Aug</v>
      </c>
      <c r="N3633" s="13">
        <v>41880.753437499996</v>
      </c>
      <c r="O3633" t="b">
        <v>0</v>
      </c>
      <c r="P3633">
        <v>59</v>
      </c>
      <c r="Q3633" t="b">
        <v>0</v>
      </c>
      <c r="R3633" t="s">
        <v>8305</v>
      </c>
      <c r="S3633" s="4">
        <f t="shared" si="280"/>
        <v>51.023391812865498</v>
      </c>
      <c r="U3633" t="str">
        <f t="shared" si="283"/>
        <v>theater</v>
      </c>
      <c r="V3633" t="str">
        <f t="shared" si="284"/>
        <v>musical</v>
      </c>
    </row>
    <row r="3634" spans="1:22" ht="60" x14ac:dyDescent="0.25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v>41966.936909722222</v>
      </c>
      <c r="K3634">
        <v>1415053749</v>
      </c>
      <c r="L3634">
        <f t="shared" si="281"/>
        <v>2014</v>
      </c>
      <c r="M3634" t="str">
        <f t="shared" si="282"/>
        <v>Nov</v>
      </c>
      <c r="N3634" s="13">
        <v>41946.936909722222</v>
      </c>
      <c r="O3634" t="b">
        <v>0</v>
      </c>
      <c r="P3634">
        <v>1</v>
      </c>
      <c r="Q3634" t="b">
        <v>0</v>
      </c>
      <c r="R3634" t="s">
        <v>8305</v>
      </c>
      <c r="S3634" s="4">
        <f t="shared" si="280"/>
        <v>20</v>
      </c>
      <c r="U3634" t="str">
        <f t="shared" si="283"/>
        <v>theater</v>
      </c>
      <c r="V3634" t="str">
        <f t="shared" si="284"/>
        <v>musical</v>
      </c>
    </row>
    <row r="3635" spans="1:22" ht="45" x14ac:dyDescent="0.25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v>42693.041666666672</v>
      </c>
      <c r="K3635">
        <v>1475765867</v>
      </c>
      <c r="L3635">
        <f t="shared" si="281"/>
        <v>2016</v>
      </c>
      <c r="M3635" t="str">
        <f t="shared" si="282"/>
        <v>Oct</v>
      </c>
      <c r="N3635" s="13">
        <v>42649.623460648145</v>
      </c>
      <c r="O3635" t="b">
        <v>0</v>
      </c>
      <c r="P3635">
        <v>31</v>
      </c>
      <c r="Q3635" t="b">
        <v>0</v>
      </c>
      <c r="R3635" t="s">
        <v>8305</v>
      </c>
      <c r="S3635" s="4">
        <f t="shared" si="280"/>
        <v>35.24</v>
      </c>
      <c r="U3635" t="str">
        <f t="shared" si="283"/>
        <v>theater</v>
      </c>
      <c r="V3635" t="str">
        <f t="shared" si="284"/>
        <v>musical</v>
      </c>
    </row>
    <row r="3636" spans="1:22" ht="60" x14ac:dyDescent="0.25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v>42749.165972222225</v>
      </c>
      <c r="K3636">
        <v>1480219174</v>
      </c>
      <c r="L3636">
        <f t="shared" si="281"/>
        <v>2016</v>
      </c>
      <c r="M3636" t="str">
        <f t="shared" si="282"/>
        <v>Nov</v>
      </c>
      <c r="N3636" s="13">
        <v>42701.166365740741</v>
      </c>
      <c r="O3636" t="b">
        <v>0</v>
      </c>
      <c r="P3636">
        <v>18</v>
      </c>
      <c r="Q3636" t="b">
        <v>0</v>
      </c>
      <c r="R3636" t="s">
        <v>8305</v>
      </c>
      <c r="S3636" s="4">
        <f t="shared" si="280"/>
        <v>4.246666666666667</v>
      </c>
      <c r="U3636" t="str">
        <f t="shared" si="283"/>
        <v>theater</v>
      </c>
      <c r="V3636" t="str">
        <f t="shared" si="284"/>
        <v>musical</v>
      </c>
    </row>
    <row r="3637" spans="1:22" ht="30" x14ac:dyDescent="0.25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v>42480.88282407407</v>
      </c>
      <c r="K3637">
        <v>1458594676</v>
      </c>
      <c r="L3637">
        <f t="shared" si="281"/>
        <v>2016</v>
      </c>
      <c r="M3637" t="str">
        <f t="shared" si="282"/>
        <v>Mar</v>
      </c>
      <c r="N3637" s="13">
        <v>42450.88282407407</v>
      </c>
      <c r="O3637" t="b">
        <v>0</v>
      </c>
      <c r="P3637">
        <v>10</v>
      </c>
      <c r="Q3637" t="b">
        <v>0</v>
      </c>
      <c r="R3637" t="s">
        <v>8305</v>
      </c>
      <c r="S3637" s="4">
        <f t="shared" si="280"/>
        <v>36.457142857142856</v>
      </c>
      <c r="U3637" t="str">
        <f t="shared" si="283"/>
        <v>theater</v>
      </c>
      <c r="V3637" t="str">
        <f t="shared" si="284"/>
        <v>musical</v>
      </c>
    </row>
    <row r="3638" spans="1:22" ht="45" x14ac:dyDescent="0.25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v>42261.694780092599</v>
      </c>
      <c r="K3638">
        <v>1439224829</v>
      </c>
      <c r="L3638">
        <f t="shared" si="281"/>
        <v>2015</v>
      </c>
      <c r="M3638" t="str">
        <f t="shared" si="282"/>
        <v>Aug</v>
      </c>
      <c r="N3638" s="13">
        <v>42226.694780092599</v>
      </c>
      <c r="O3638" t="b">
        <v>0</v>
      </c>
      <c r="P3638">
        <v>0</v>
      </c>
      <c r="Q3638" t="b">
        <v>0</v>
      </c>
      <c r="R3638" t="s">
        <v>8305</v>
      </c>
      <c r="S3638" s="4">
        <f t="shared" si="280"/>
        <v>0</v>
      </c>
      <c r="U3638" t="str">
        <f t="shared" si="283"/>
        <v>theater</v>
      </c>
      <c r="V3638" t="str">
        <f t="shared" si="284"/>
        <v>musical</v>
      </c>
    </row>
    <row r="3639" spans="1:22" ht="60" x14ac:dyDescent="0.25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v>42005.700636574074</v>
      </c>
      <c r="K3639">
        <v>1417538935</v>
      </c>
      <c r="L3639">
        <f t="shared" si="281"/>
        <v>2014</v>
      </c>
      <c r="M3639" t="str">
        <f t="shared" si="282"/>
        <v>Dec</v>
      </c>
      <c r="N3639" s="13">
        <v>41975.700636574074</v>
      </c>
      <c r="O3639" t="b">
        <v>0</v>
      </c>
      <c r="P3639">
        <v>14</v>
      </c>
      <c r="Q3639" t="b">
        <v>0</v>
      </c>
      <c r="R3639" t="s">
        <v>8305</v>
      </c>
      <c r="S3639" s="4">
        <f t="shared" si="280"/>
        <v>30.866666666666667</v>
      </c>
      <c r="U3639" t="str">
        <f t="shared" si="283"/>
        <v>theater</v>
      </c>
      <c r="V3639" t="str">
        <f t="shared" si="284"/>
        <v>musical</v>
      </c>
    </row>
    <row r="3640" spans="1:22" ht="30" x14ac:dyDescent="0.25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v>42113.631157407406</v>
      </c>
      <c r="K3640">
        <v>1424275732</v>
      </c>
      <c r="L3640">
        <f t="shared" si="281"/>
        <v>2015</v>
      </c>
      <c r="M3640" t="str">
        <f t="shared" si="282"/>
        <v>Feb</v>
      </c>
      <c r="N3640" s="13">
        <v>42053.672824074078</v>
      </c>
      <c r="O3640" t="b">
        <v>0</v>
      </c>
      <c r="P3640">
        <v>2</v>
      </c>
      <c r="Q3640" t="b">
        <v>0</v>
      </c>
      <c r="R3640" t="s">
        <v>8305</v>
      </c>
      <c r="S3640" s="4">
        <f t="shared" si="280"/>
        <v>6.5454545454545459</v>
      </c>
      <c r="U3640" t="str">
        <f t="shared" si="283"/>
        <v>theater</v>
      </c>
      <c r="V3640" t="str">
        <f t="shared" si="284"/>
        <v>musical</v>
      </c>
    </row>
    <row r="3641" spans="1:22" ht="60" x14ac:dyDescent="0.25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v>42650.632638888885</v>
      </c>
      <c r="K3641">
        <v>1470672906</v>
      </c>
      <c r="L3641">
        <f t="shared" si="281"/>
        <v>2016</v>
      </c>
      <c r="M3641" t="str">
        <f t="shared" si="282"/>
        <v>Aug</v>
      </c>
      <c r="N3641" s="13">
        <v>42590.677152777775</v>
      </c>
      <c r="O3641" t="b">
        <v>0</v>
      </c>
      <c r="P3641">
        <v>1</v>
      </c>
      <c r="Q3641" t="b">
        <v>0</v>
      </c>
      <c r="R3641" t="s">
        <v>8305</v>
      </c>
      <c r="S3641" s="4">
        <f t="shared" si="280"/>
        <v>4.0000000000000001E-3</v>
      </c>
      <c r="U3641" t="str">
        <f t="shared" si="283"/>
        <v>theater</v>
      </c>
      <c r="V3641" t="str">
        <f t="shared" si="284"/>
        <v>musical</v>
      </c>
    </row>
    <row r="3642" spans="1:22" ht="75" x14ac:dyDescent="0.25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v>42134.781597222223</v>
      </c>
      <c r="K3642">
        <v>1428691530</v>
      </c>
      <c r="L3642">
        <f t="shared" si="281"/>
        <v>2015</v>
      </c>
      <c r="M3642" t="str">
        <f t="shared" si="282"/>
        <v>Apr</v>
      </c>
      <c r="N3642" s="13">
        <v>42104.781597222223</v>
      </c>
      <c r="O3642" t="b">
        <v>0</v>
      </c>
      <c r="P3642">
        <v>3</v>
      </c>
      <c r="Q3642" t="b">
        <v>0</v>
      </c>
      <c r="R3642" t="s">
        <v>8305</v>
      </c>
      <c r="S3642" s="4">
        <f t="shared" si="280"/>
        <v>5.5</v>
      </c>
      <c r="U3642" t="str">
        <f t="shared" si="283"/>
        <v>theater</v>
      </c>
      <c r="V3642" t="str">
        <f t="shared" si="284"/>
        <v>musical</v>
      </c>
    </row>
    <row r="3643" spans="1:22" ht="60" x14ac:dyDescent="0.25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v>41917.208333333336</v>
      </c>
      <c r="K3643">
        <v>1410966179</v>
      </c>
      <c r="L3643">
        <f t="shared" si="281"/>
        <v>2014</v>
      </c>
      <c r="M3643" t="str">
        <f t="shared" si="282"/>
        <v>Sep</v>
      </c>
      <c r="N3643" s="13">
        <v>41899.627071759263</v>
      </c>
      <c r="O3643" t="b">
        <v>0</v>
      </c>
      <c r="P3643">
        <v>0</v>
      </c>
      <c r="Q3643" t="b">
        <v>0</v>
      </c>
      <c r="R3643" t="s">
        <v>8305</v>
      </c>
      <c r="S3643" s="4">
        <f t="shared" si="280"/>
        <v>0</v>
      </c>
      <c r="U3643" t="str">
        <f t="shared" si="283"/>
        <v>theater</v>
      </c>
      <c r="V3643" t="str">
        <f t="shared" si="284"/>
        <v>musical</v>
      </c>
    </row>
    <row r="3644" spans="1:22" ht="60" x14ac:dyDescent="0.25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v>42338.708333333328</v>
      </c>
      <c r="K3644">
        <v>1445369727</v>
      </c>
      <c r="L3644">
        <f t="shared" si="281"/>
        <v>2015</v>
      </c>
      <c r="M3644" t="str">
        <f t="shared" si="282"/>
        <v>Oct</v>
      </c>
      <c r="N3644" s="13">
        <v>42297.816284722227</v>
      </c>
      <c r="O3644" t="b">
        <v>0</v>
      </c>
      <c r="P3644">
        <v>2</v>
      </c>
      <c r="Q3644" t="b">
        <v>0</v>
      </c>
      <c r="R3644" t="s">
        <v>8305</v>
      </c>
      <c r="S3644" s="4">
        <f t="shared" si="280"/>
        <v>2.1428571428571428</v>
      </c>
      <c r="U3644" t="str">
        <f t="shared" si="283"/>
        <v>theater</v>
      </c>
      <c r="V3644" t="str">
        <f t="shared" si="284"/>
        <v>musical</v>
      </c>
    </row>
    <row r="3645" spans="1:22" ht="45" x14ac:dyDescent="0.25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v>42325.185636574075</v>
      </c>
      <c r="K3645">
        <v>1444274839</v>
      </c>
      <c r="L3645">
        <f t="shared" si="281"/>
        <v>2015</v>
      </c>
      <c r="M3645" t="str">
        <f t="shared" si="282"/>
        <v>Oct</v>
      </c>
      <c r="N3645" s="13">
        <v>42285.143969907411</v>
      </c>
      <c r="O3645" t="b">
        <v>0</v>
      </c>
      <c r="P3645">
        <v>0</v>
      </c>
      <c r="Q3645" t="b">
        <v>0</v>
      </c>
      <c r="R3645" t="s">
        <v>8305</v>
      </c>
      <c r="S3645" s="4">
        <f t="shared" si="280"/>
        <v>0</v>
      </c>
      <c r="U3645" t="str">
        <f t="shared" si="283"/>
        <v>theater</v>
      </c>
      <c r="V3645" t="str">
        <f t="shared" si="284"/>
        <v>musical</v>
      </c>
    </row>
    <row r="3646" spans="1:22" ht="45" x14ac:dyDescent="0.25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v>42437.207638888889</v>
      </c>
      <c r="K3646">
        <v>1454996887</v>
      </c>
      <c r="L3646">
        <f t="shared" si="281"/>
        <v>2016</v>
      </c>
      <c r="M3646" t="str">
        <f t="shared" si="282"/>
        <v>Feb</v>
      </c>
      <c r="N3646" s="13">
        <v>42409.241747685184</v>
      </c>
      <c r="O3646" t="b">
        <v>0</v>
      </c>
      <c r="P3646">
        <v>12</v>
      </c>
      <c r="Q3646" t="b">
        <v>0</v>
      </c>
      <c r="R3646" t="s">
        <v>8305</v>
      </c>
      <c r="S3646" s="4">
        <f t="shared" si="280"/>
        <v>16.420000000000002</v>
      </c>
      <c r="U3646" t="str">
        <f t="shared" si="283"/>
        <v>theater</v>
      </c>
      <c r="V3646" t="str">
        <f t="shared" si="284"/>
        <v>musical</v>
      </c>
    </row>
    <row r="3647" spans="1:22" ht="60" x14ac:dyDescent="0.25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v>42696.012013888889</v>
      </c>
      <c r="K3647">
        <v>1477178238</v>
      </c>
      <c r="L3647">
        <f t="shared" si="281"/>
        <v>2016</v>
      </c>
      <c r="M3647" t="str">
        <f t="shared" si="282"/>
        <v>Oct</v>
      </c>
      <c r="N3647" s="13">
        <v>42665.970347222217</v>
      </c>
      <c r="O3647" t="b">
        <v>0</v>
      </c>
      <c r="P3647">
        <v>1</v>
      </c>
      <c r="Q3647" t="b">
        <v>0</v>
      </c>
      <c r="R3647" t="s">
        <v>8305</v>
      </c>
      <c r="S3647" s="4">
        <f t="shared" si="280"/>
        <v>0.1</v>
      </c>
      <c r="U3647" t="str">
        <f t="shared" si="283"/>
        <v>theater</v>
      </c>
      <c r="V3647" t="str">
        <f t="shared" si="284"/>
        <v>musical</v>
      </c>
    </row>
    <row r="3648" spans="1:22" ht="45" x14ac:dyDescent="0.25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v>42171.979166666672</v>
      </c>
      <c r="K3648">
        <v>1431770802</v>
      </c>
      <c r="L3648">
        <f t="shared" si="281"/>
        <v>2015</v>
      </c>
      <c r="M3648" t="str">
        <f t="shared" si="282"/>
        <v>May</v>
      </c>
      <c r="N3648" s="13">
        <v>42140.421319444446</v>
      </c>
      <c r="O3648" t="b">
        <v>0</v>
      </c>
      <c r="P3648">
        <v>8</v>
      </c>
      <c r="Q3648" t="b">
        <v>0</v>
      </c>
      <c r="R3648" t="s">
        <v>8305</v>
      </c>
      <c r="S3648" s="4">
        <f t="shared" si="280"/>
        <v>4.8099999999999996</v>
      </c>
      <c r="U3648" t="str">
        <f t="shared" si="283"/>
        <v>theater</v>
      </c>
      <c r="V3648" t="str">
        <f t="shared" si="284"/>
        <v>musical</v>
      </c>
    </row>
    <row r="3649" spans="1:22" ht="60" x14ac:dyDescent="0.25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v>42643.749155092592</v>
      </c>
      <c r="K3649">
        <v>1471370327</v>
      </c>
      <c r="L3649">
        <f t="shared" si="281"/>
        <v>2016</v>
      </c>
      <c r="M3649" t="str">
        <f t="shared" si="282"/>
        <v>Aug</v>
      </c>
      <c r="N3649" s="13">
        <v>42598.749155092592</v>
      </c>
      <c r="O3649" t="b">
        <v>0</v>
      </c>
      <c r="P3649">
        <v>2</v>
      </c>
      <c r="Q3649" t="b">
        <v>0</v>
      </c>
      <c r="R3649" t="s">
        <v>8305</v>
      </c>
      <c r="S3649" s="4">
        <f t="shared" si="280"/>
        <v>6</v>
      </c>
      <c r="U3649" t="str">
        <f t="shared" si="283"/>
        <v>theater</v>
      </c>
      <c r="V3649" t="str">
        <f t="shared" si="284"/>
        <v>musical</v>
      </c>
    </row>
    <row r="3650" spans="1:22" ht="30" x14ac:dyDescent="0.25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v>41917.292187500003</v>
      </c>
      <c r="K3650">
        <v>1409900445</v>
      </c>
      <c r="L3650">
        <f t="shared" si="281"/>
        <v>2014</v>
      </c>
      <c r="M3650" t="str">
        <f t="shared" si="282"/>
        <v>Sep</v>
      </c>
      <c r="N3650" s="13">
        <v>41887.292187500003</v>
      </c>
      <c r="O3650" t="b">
        <v>0</v>
      </c>
      <c r="P3650">
        <v>73</v>
      </c>
      <c r="Q3650" t="b">
        <v>1</v>
      </c>
      <c r="R3650" t="s">
        <v>8271</v>
      </c>
      <c r="S3650" s="4">
        <f t="shared" ref="S3650:S3713" si="285">E3650*100/D3650</f>
        <v>100.38249999999999</v>
      </c>
      <c r="U3650" t="str">
        <f t="shared" si="283"/>
        <v>theater</v>
      </c>
      <c r="V3650" t="str">
        <f t="shared" si="284"/>
        <v>plays</v>
      </c>
    </row>
    <row r="3651" spans="1:22" ht="45" x14ac:dyDescent="0.25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v>41806.712893518517</v>
      </c>
      <c r="K3651">
        <v>1400691994</v>
      </c>
      <c r="L3651">
        <f t="shared" ref="L3651:L3714" si="286">YEAR(N3651)</f>
        <v>2014</v>
      </c>
      <c r="M3651" t="str">
        <f t="shared" ref="M3651:M3714" si="287">TEXT(N3651, "MMM")</f>
        <v>May</v>
      </c>
      <c r="N3651" s="13">
        <v>41780.712893518517</v>
      </c>
      <c r="O3651" t="b">
        <v>0</v>
      </c>
      <c r="P3651">
        <v>8</v>
      </c>
      <c r="Q3651" t="b">
        <v>1</v>
      </c>
      <c r="R3651" t="s">
        <v>8271</v>
      </c>
      <c r="S3651" s="4">
        <f t="shared" si="285"/>
        <v>104</v>
      </c>
      <c r="U3651" t="str">
        <f t="shared" ref="U3651:U3714" si="288">LEFT(R3651, SEARCH("/",R3651,1)-1)</f>
        <v>theater</v>
      </c>
      <c r="V3651" t="str">
        <f t="shared" ref="V3651:V3714" si="289">RIGHT(R3651,LEN(R3651)-SEARCH("/",R3651,SEARCH("/",R3651,1)))</f>
        <v>plays</v>
      </c>
    </row>
    <row r="3652" spans="1:22" ht="60" x14ac:dyDescent="0.25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v>42402.478981481487</v>
      </c>
      <c r="K3652">
        <v>1452598184</v>
      </c>
      <c r="L3652">
        <f t="shared" si="286"/>
        <v>2016</v>
      </c>
      <c r="M3652" t="str">
        <f t="shared" si="287"/>
        <v>Jan</v>
      </c>
      <c r="N3652" s="13">
        <v>42381.478981481487</v>
      </c>
      <c r="O3652" t="b">
        <v>0</v>
      </c>
      <c r="P3652">
        <v>17</v>
      </c>
      <c r="Q3652" t="b">
        <v>1</v>
      </c>
      <c r="R3652" t="s">
        <v>8271</v>
      </c>
      <c r="S3652" s="4">
        <f t="shared" si="285"/>
        <v>100</v>
      </c>
      <c r="U3652" t="str">
        <f t="shared" si="288"/>
        <v>theater</v>
      </c>
      <c r="V3652" t="str">
        <f t="shared" si="289"/>
        <v>plays</v>
      </c>
    </row>
    <row r="3653" spans="1:22" ht="45" x14ac:dyDescent="0.25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v>41861.665972222225</v>
      </c>
      <c r="K3653">
        <v>1404833442</v>
      </c>
      <c r="L3653">
        <f t="shared" si="286"/>
        <v>2014</v>
      </c>
      <c r="M3653" t="str">
        <f t="shared" si="287"/>
        <v>Jul</v>
      </c>
      <c r="N3653" s="13">
        <v>41828.646319444444</v>
      </c>
      <c r="O3653" t="b">
        <v>0</v>
      </c>
      <c r="P3653">
        <v>9</v>
      </c>
      <c r="Q3653" t="b">
        <v>1</v>
      </c>
      <c r="R3653" t="s">
        <v>8271</v>
      </c>
      <c r="S3653" s="4">
        <f t="shared" si="285"/>
        <v>104</v>
      </c>
      <c r="U3653" t="str">
        <f t="shared" si="288"/>
        <v>theater</v>
      </c>
      <c r="V3653" t="str">
        <f t="shared" si="289"/>
        <v>plays</v>
      </c>
    </row>
    <row r="3654" spans="1:22" ht="60" x14ac:dyDescent="0.25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v>42607.165972222225</v>
      </c>
      <c r="K3654">
        <v>1471188502</v>
      </c>
      <c r="L3654">
        <f t="shared" si="286"/>
        <v>2016</v>
      </c>
      <c r="M3654" t="str">
        <f t="shared" si="287"/>
        <v>Aug</v>
      </c>
      <c r="N3654" s="13">
        <v>42596.644699074073</v>
      </c>
      <c r="O3654" t="b">
        <v>0</v>
      </c>
      <c r="P3654">
        <v>17</v>
      </c>
      <c r="Q3654" t="b">
        <v>1</v>
      </c>
      <c r="R3654" t="s">
        <v>8271</v>
      </c>
      <c r="S3654" s="4">
        <f t="shared" si="285"/>
        <v>250.66666666666666</v>
      </c>
      <c r="U3654" t="str">
        <f t="shared" si="288"/>
        <v>theater</v>
      </c>
      <c r="V3654" t="str">
        <f t="shared" si="289"/>
        <v>plays</v>
      </c>
    </row>
    <row r="3655" spans="1:22" ht="60" x14ac:dyDescent="0.25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v>42221.363506944443</v>
      </c>
      <c r="K3655">
        <v>1436172207</v>
      </c>
      <c r="L3655">
        <f t="shared" si="286"/>
        <v>2015</v>
      </c>
      <c r="M3655" t="str">
        <f t="shared" si="287"/>
        <v>Jul</v>
      </c>
      <c r="N3655" s="13">
        <v>42191.363506944443</v>
      </c>
      <c r="O3655" t="b">
        <v>0</v>
      </c>
      <c r="P3655">
        <v>33</v>
      </c>
      <c r="Q3655" t="b">
        <v>1</v>
      </c>
      <c r="R3655" t="s">
        <v>8271</v>
      </c>
      <c r="S3655" s="4">
        <f t="shared" si="285"/>
        <v>100.5</v>
      </c>
      <c r="U3655" t="str">
        <f t="shared" si="288"/>
        <v>theater</v>
      </c>
      <c r="V3655" t="str">
        <f t="shared" si="289"/>
        <v>plays</v>
      </c>
    </row>
    <row r="3656" spans="1:22" ht="60" x14ac:dyDescent="0.25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v>42463.708333333328</v>
      </c>
      <c r="K3656">
        <v>1457690386</v>
      </c>
      <c r="L3656">
        <f t="shared" si="286"/>
        <v>2016</v>
      </c>
      <c r="M3656" t="str">
        <f t="shared" si="287"/>
        <v>Mar</v>
      </c>
      <c r="N3656" s="13">
        <v>42440.416504629626</v>
      </c>
      <c r="O3656" t="b">
        <v>0</v>
      </c>
      <c r="P3656">
        <v>38</v>
      </c>
      <c r="Q3656" t="b">
        <v>1</v>
      </c>
      <c r="R3656" t="s">
        <v>8271</v>
      </c>
      <c r="S3656" s="4">
        <f t="shared" si="285"/>
        <v>174.4</v>
      </c>
      <c r="U3656" t="str">
        <f t="shared" si="288"/>
        <v>theater</v>
      </c>
      <c r="V3656" t="str">
        <f t="shared" si="289"/>
        <v>plays</v>
      </c>
    </row>
    <row r="3657" spans="1:22" ht="60" x14ac:dyDescent="0.25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v>42203.290972222225</v>
      </c>
      <c r="K3657">
        <v>1434654998</v>
      </c>
      <c r="L3657">
        <f t="shared" si="286"/>
        <v>2015</v>
      </c>
      <c r="M3657" t="str">
        <f t="shared" si="287"/>
        <v>Jun</v>
      </c>
      <c r="N3657" s="13">
        <v>42173.803217592591</v>
      </c>
      <c r="O3657" t="b">
        <v>0</v>
      </c>
      <c r="P3657">
        <v>79</v>
      </c>
      <c r="Q3657" t="b">
        <v>1</v>
      </c>
      <c r="R3657" t="s">
        <v>8271</v>
      </c>
      <c r="S3657" s="4">
        <f t="shared" si="285"/>
        <v>116.26</v>
      </c>
      <c r="U3657" t="str">
        <f t="shared" si="288"/>
        <v>theater</v>
      </c>
      <c r="V3657" t="str">
        <f t="shared" si="289"/>
        <v>plays</v>
      </c>
    </row>
    <row r="3658" spans="1:22" ht="60" x14ac:dyDescent="0.25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v>42767.957638888889</v>
      </c>
      <c r="K3658">
        <v>1483393836</v>
      </c>
      <c r="L3658">
        <f t="shared" si="286"/>
        <v>2017</v>
      </c>
      <c r="M3658" t="str">
        <f t="shared" si="287"/>
        <v>Jan</v>
      </c>
      <c r="N3658" s="13">
        <v>42737.910138888896</v>
      </c>
      <c r="O3658" t="b">
        <v>0</v>
      </c>
      <c r="P3658">
        <v>46</v>
      </c>
      <c r="Q3658" t="b">
        <v>1</v>
      </c>
      <c r="R3658" t="s">
        <v>8271</v>
      </c>
      <c r="S3658" s="4">
        <f t="shared" si="285"/>
        <v>105.82</v>
      </c>
      <c r="U3658" t="str">
        <f t="shared" si="288"/>
        <v>theater</v>
      </c>
      <c r="V3658" t="str">
        <f t="shared" si="289"/>
        <v>plays</v>
      </c>
    </row>
    <row r="3659" spans="1:22" ht="60" x14ac:dyDescent="0.25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v>42522.904166666667</v>
      </c>
      <c r="K3659">
        <v>1462806419</v>
      </c>
      <c r="L3659">
        <f t="shared" si="286"/>
        <v>2016</v>
      </c>
      <c r="M3659" t="str">
        <f t="shared" si="287"/>
        <v>May</v>
      </c>
      <c r="N3659" s="13">
        <v>42499.629849537043</v>
      </c>
      <c r="O3659" t="b">
        <v>0</v>
      </c>
      <c r="P3659">
        <v>20</v>
      </c>
      <c r="Q3659" t="b">
        <v>1</v>
      </c>
      <c r="R3659" t="s">
        <v>8271</v>
      </c>
      <c r="S3659" s="4">
        <f t="shared" si="285"/>
        <v>110.75</v>
      </c>
      <c r="U3659" t="str">
        <f t="shared" si="288"/>
        <v>theater</v>
      </c>
      <c r="V3659" t="str">
        <f t="shared" si="289"/>
        <v>plays</v>
      </c>
    </row>
    <row r="3660" spans="1:22" ht="30" x14ac:dyDescent="0.25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v>41822.165972222225</v>
      </c>
      <c r="K3660">
        <v>1400272580</v>
      </c>
      <c r="L3660">
        <f t="shared" si="286"/>
        <v>2014</v>
      </c>
      <c r="M3660" t="str">
        <f t="shared" si="287"/>
        <v>May</v>
      </c>
      <c r="N3660" s="13">
        <v>41775.858564814815</v>
      </c>
      <c r="O3660" t="b">
        <v>0</v>
      </c>
      <c r="P3660">
        <v>20</v>
      </c>
      <c r="Q3660" t="b">
        <v>1</v>
      </c>
      <c r="R3660" t="s">
        <v>8271</v>
      </c>
      <c r="S3660" s="4">
        <f t="shared" si="285"/>
        <v>100.66666666666667</v>
      </c>
      <c r="U3660" t="str">
        <f t="shared" si="288"/>
        <v>theater</v>
      </c>
      <c r="V3660" t="str">
        <f t="shared" si="289"/>
        <v>plays</v>
      </c>
    </row>
    <row r="3661" spans="1:22" ht="45" x14ac:dyDescent="0.25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v>42082.610416666663</v>
      </c>
      <c r="K3661">
        <v>1424414350</v>
      </c>
      <c r="L3661">
        <f t="shared" si="286"/>
        <v>2015</v>
      </c>
      <c r="M3661" t="str">
        <f t="shared" si="287"/>
        <v>Feb</v>
      </c>
      <c r="N3661" s="13">
        <v>42055.277199074073</v>
      </c>
      <c r="O3661" t="b">
        <v>0</v>
      </c>
      <c r="P3661">
        <v>13</v>
      </c>
      <c r="Q3661" t="b">
        <v>1</v>
      </c>
      <c r="R3661" t="s">
        <v>8271</v>
      </c>
      <c r="S3661" s="4">
        <f t="shared" si="285"/>
        <v>102.03333333333333</v>
      </c>
      <c r="U3661" t="str">
        <f t="shared" si="288"/>
        <v>theater</v>
      </c>
      <c r="V3661" t="str">
        <f t="shared" si="289"/>
        <v>plays</v>
      </c>
    </row>
    <row r="3662" spans="1:22" ht="60" x14ac:dyDescent="0.25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v>41996.881076388891</v>
      </c>
      <c r="K3662">
        <v>1417208925</v>
      </c>
      <c r="L3662">
        <f t="shared" si="286"/>
        <v>2014</v>
      </c>
      <c r="M3662" t="str">
        <f t="shared" si="287"/>
        <v>Nov</v>
      </c>
      <c r="N3662" s="13">
        <v>41971.881076388891</v>
      </c>
      <c r="O3662" t="b">
        <v>0</v>
      </c>
      <c r="P3662">
        <v>22</v>
      </c>
      <c r="Q3662" t="b">
        <v>1</v>
      </c>
      <c r="R3662" t="s">
        <v>8271</v>
      </c>
      <c r="S3662" s="4">
        <f t="shared" si="285"/>
        <v>100</v>
      </c>
      <c r="U3662" t="str">
        <f t="shared" si="288"/>
        <v>theater</v>
      </c>
      <c r="V3662" t="str">
        <f t="shared" si="289"/>
        <v>plays</v>
      </c>
    </row>
    <row r="3663" spans="1:22" ht="60" x14ac:dyDescent="0.25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v>42470.166666666672</v>
      </c>
      <c r="K3663">
        <v>1458336672</v>
      </c>
      <c r="L3663">
        <f t="shared" si="286"/>
        <v>2016</v>
      </c>
      <c r="M3663" t="str">
        <f t="shared" si="287"/>
        <v>Mar</v>
      </c>
      <c r="N3663" s="13">
        <v>42447.896666666667</v>
      </c>
      <c r="O3663" t="b">
        <v>0</v>
      </c>
      <c r="P3663">
        <v>36</v>
      </c>
      <c r="Q3663" t="b">
        <v>1</v>
      </c>
      <c r="R3663" t="s">
        <v>8271</v>
      </c>
      <c r="S3663" s="4">
        <f t="shared" si="285"/>
        <v>111</v>
      </c>
      <c r="U3663" t="str">
        <f t="shared" si="288"/>
        <v>theater</v>
      </c>
      <c r="V3663" t="str">
        <f t="shared" si="289"/>
        <v>plays</v>
      </c>
    </row>
    <row r="3664" spans="1:22" ht="60" x14ac:dyDescent="0.25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v>42094.178402777776</v>
      </c>
      <c r="K3664">
        <v>1425187014</v>
      </c>
      <c r="L3664">
        <f t="shared" si="286"/>
        <v>2015</v>
      </c>
      <c r="M3664" t="str">
        <f t="shared" si="287"/>
        <v>Mar</v>
      </c>
      <c r="N3664" s="13">
        <v>42064.220069444447</v>
      </c>
      <c r="O3664" t="b">
        <v>0</v>
      </c>
      <c r="P3664">
        <v>40</v>
      </c>
      <c r="Q3664" t="b">
        <v>1</v>
      </c>
      <c r="R3664" t="s">
        <v>8271</v>
      </c>
      <c r="S3664" s="4">
        <f t="shared" si="285"/>
        <v>101.425</v>
      </c>
      <c r="U3664" t="str">
        <f t="shared" si="288"/>
        <v>theater</v>
      </c>
      <c r="V3664" t="str">
        <f t="shared" si="289"/>
        <v>plays</v>
      </c>
    </row>
    <row r="3665" spans="1:22" ht="60" x14ac:dyDescent="0.25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v>42725.493402777778</v>
      </c>
      <c r="K3665">
        <v>1477133430</v>
      </c>
      <c r="L3665">
        <f t="shared" si="286"/>
        <v>2016</v>
      </c>
      <c r="M3665" t="str">
        <f t="shared" si="287"/>
        <v>Oct</v>
      </c>
      <c r="N3665" s="13">
        <v>42665.451736111107</v>
      </c>
      <c r="O3665" t="b">
        <v>0</v>
      </c>
      <c r="P3665">
        <v>9</v>
      </c>
      <c r="Q3665" t="b">
        <v>1</v>
      </c>
      <c r="R3665" t="s">
        <v>8271</v>
      </c>
      <c r="S3665" s="4">
        <f t="shared" si="285"/>
        <v>104</v>
      </c>
      <c r="U3665" t="str">
        <f t="shared" si="288"/>
        <v>theater</v>
      </c>
      <c r="V3665" t="str">
        <f t="shared" si="289"/>
        <v>plays</v>
      </c>
    </row>
    <row r="3666" spans="1:22" ht="60" x14ac:dyDescent="0.25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v>42537.248715277776</v>
      </c>
      <c r="K3666">
        <v>1464847089</v>
      </c>
      <c r="L3666">
        <f t="shared" si="286"/>
        <v>2016</v>
      </c>
      <c r="M3666" t="str">
        <f t="shared" si="287"/>
        <v>Jun</v>
      </c>
      <c r="N3666" s="13">
        <v>42523.248715277776</v>
      </c>
      <c r="O3666" t="b">
        <v>0</v>
      </c>
      <c r="P3666">
        <v>19</v>
      </c>
      <c r="Q3666" t="b">
        <v>1</v>
      </c>
      <c r="R3666" t="s">
        <v>8271</v>
      </c>
      <c r="S3666" s="4">
        <f t="shared" si="285"/>
        <v>109.375</v>
      </c>
      <c r="U3666" t="str">
        <f t="shared" si="288"/>
        <v>theater</v>
      </c>
      <c r="V3666" t="str">
        <f t="shared" si="289"/>
        <v>plays</v>
      </c>
    </row>
    <row r="3667" spans="1:22" ht="60" x14ac:dyDescent="0.25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v>42305.829166666663</v>
      </c>
      <c r="K3667">
        <v>1445109822</v>
      </c>
      <c r="L3667">
        <f t="shared" si="286"/>
        <v>2015</v>
      </c>
      <c r="M3667" t="str">
        <f t="shared" si="287"/>
        <v>Oct</v>
      </c>
      <c r="N3667" s="13">
        <v>42294.808124999996</v>
      </c>
      <c r="O3667" t="b">
        <v>0</v>
      </c>
      <c r="P3667">
        <v>14</v>
      </c>
      <c r="Q3667" t="b">
        <v>1</v>
      </c>
      <c r="R3667" t="s">
        <v>8271</v>
      </c>
      <c r="S3667" s="4">
        <f t="shared" si="285"/>
        <v>115.16129032258064</v>
      </c>
      <c r="U3667" t="str">
        <f t="shared" si="288"/>
        <v>theater</v>
      </c>
      <c r="V3667" t="str">
        <f t="shared" si="289"/>
        <v>plays</v>
      </c>
    </row>
    <row r="3668" spans="1:22" ht="30" x14ac:dyDescent="0.25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v>41844.291666666664</v>
      </c>
      <c r="K3668">
        <v>1404337382</v>
      </c>
      <c r="L3668">
        <f t="shared" si="286"/>
        <v>2014</v>
      </c>
      <c r="M3668" t="str">
        <f t="shared" si="287"/>
        <v>Jul</v>
      </c>
      <c r="N3668" s="13">
        <v>41822.90488425926</v>
      </c>
      <c r="O3668" t="b">
        <v>0</v>
      </c>
      <c r="P3668">
        <v>38</v>
      </c>
      <c r="Q3668" t="b">
        <v>1</v>
      </c>
      <c r="R3668" t="s">
        <v>8271</v>
      </c>
      <c r="S3668" s="4">
        <f t="shared" si="285"/>
        <v>100</v>
      </c>
      <c r="U3668" t="str">
        <f t="shared" si="288"/>
        <v>theater</v>
      </c>
      <c r="V3668" t="str">
        <f t="shared" si="289"/>
        <v>plays</v>
      </c>
    </row>
    <row r="3669" spans="1:22" ht="60" x14ac:dyDescent="0.25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v>42203.970127314817</v>
      </c>
      <c r="K3669">
        <v>1434669419</v>
      </c>
      <c r="L3669">
        <f t="shared" si="286"/>
        <v>2015</v>
      </c>
      <c r="M3669" t="str">
        <f t="shared" si="287"/>
        <v>Jun</v>
      </c>
      <c r="N3669" s="13">
        <v>42173.970127314817</v>
      </c>
      <c r="O3669" t="b">
        <v>0</v>
      </c>
      <c r="P3669">
        <v>58</v>
      </c>
      <c r="Q3669" t="b">
        <v>1</v>
      </c>
      <c r="R3669" t="s">
        <v>8271</v>
      </c>
      <c r="S3669" s="4">
        <f t="shared" si="285"/>
        <v>103.17033333333333</v>
      </c>
      <c r="U3669" t="str">
        <f t="shared" si="288"/>
        <v>theater</v>
      </c>
      <c r="V3669" t="str">
        <f t="shared" si="289"/>
        <v>plays</v>
      </c>
    </row>
    <row r="3670" spans="1:22" ht="60" x14ac:dyDescent="0.25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v>42208.772916666669</v>
      </c>
      <c r="K3670">
        <v>1435670452</v>
      </c>
      <c r="L3670">
        <f t="shared" si="286"/>
        <v>2015</v>
      </c>
      <c r="M3670" t="str">
        <f t="shared" si="287"/>
        <v>Jun</v>
      </c>
      <c r="N3670" s="13">
        <v>42185.556157407409</v>
      </c>
      <c r="O3670" t="b">
        <v>0</v>
      </c>
      <c r="P3670">
        <v>28</v>
      </c>
      <c r="Q3670" t="b">
        <v>1</v>
      </c>
      <c r="R3670" t="s">
        <v>8271</v>
      </c>
      <c r="S3670" s="4">
        <f t="shared" si="285"/>
        <v>103.5</v>
      </c>
      <c r="U3670" t="str">
        <f t="shared" si="288"/>
        <v>theater</v>
      </c>
      <c r="V3670" t="str">
        <f t="shared" si="289"/>
        <v>plays</v>
      </c>
    </row>
    <row r="3671" spans="1:22" ht="60" x14ac:dyDescent="0.25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v>42166.675196759257</v>
      </c>
      <c r="K3671">
        <v>1431447137</v>
      </c>
      <c r="L3671">
        <f t="shared" si="286"/>
        <v>2015</v>
      </c>
      <c r="M3671" t="str">
        <f t="shared" si="287"/>
        <v>May</v>
      </c>
      <c r="N3671" s="13">
        <v>42136.675196759257</v>
      </c>
      <c r="O3671" t="b">
        <v>0</v>
      </c>
      <c r="P3671">
        <v>17</v>
      </c>
      <c r="Q3671" t="b">
        <v>1</v>
      </c>
      <c r="R3671" t="s">
        <v>8271</v>
      </c>
      <c r="S3671" s="4">
        <f t="shared" si="285"/>
        <v>138.19999999999999</v>
      </c>
      <c r="U3671" t="str">
        <f t="shared" si="288"/>
        <v>theater</v>
      </c>
      <c r="V3671" t="str">
        <f t="shared" si="289"/>
        <v>plays</v>
      </c>
    </row>
    <row r="3672" spans="1:22" ht="60" x14ac:dyDescent="0.25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v>42155.958333333328</v>
      </c>
      <c r="K3672">
        <v>1431951611</v>
      </c>
      <c r="L3672">
        <f t="shared" si="286"/>
        <v>2015</v>
      </c>
      <c r="M3672" t="str">
        <f t="shared" si="287"/>
        <v>May</v>
      </c>
      <c r="N3672" s="13">
        <v>42142.514016203699</v>
      </c>
      <c r="O3672" t="b">
        <v>0</v>
      </c>
      <c r="P3672">
        <v>12</v>
      </c>
      <c r="Q3672" t="b">
        <v>1</v>
      </c>
      <c r="R3672" t="s">
        <v>8271</v>
      </c>
      <c r="S3672" s="4">
        <f t="shared" si="285"/>
        <v>109.54545454545455</v>
      </c>
      <c r="U3672" t="str">
        <f t="shared" si="288"/>
        <v>theater</v>
      </c>
      <c r="V3672" t="str">
        <f t="shared" si="289"/>
        <v>plays</v>
      </c>
    </row>
    <row r="3673" spans="1:22" ht="60" x14ac:dyDescent="0.25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v>41841.165972222225</v>
      </c>
      <c r="K3673">
        <v>1404140667</v>
      </c>
      <c r="L3673">
        <f t="shared" si="286"/>
        <v>2014</v>
      </c>
      <c r="M3673" t="str">
        <f t="shared" si="287"/>
        <v>Jun</v>
      </c>
      <c r="N3673" s="13">
        <v>41820.62809027778</v>
      </c>
      <c r="O3673" t="b">
        <v>0</v>
      </c>
      <c r="P3673">
        <v>40</v>
      </c>
      <c r="Q3673" t="b">
        <v>1</v>
      </c>
      <c r="R3673" t="s">
        <v>8271</v>
      </c>
      <c r="S3673" s="4">
        <f t="shared" si="285"/>
        <v>100.85714285714286</v>
      </c>
      <c r="U3673" t="str">
        <f t="shared" si="288"/>
        <v>theater</v>
      </c>
      <c r="V3673" t="str">
        <f t="shared" si="289"/>
        <v>plays</v>
      </c>
    </row>
    <row r="3674" spans="1:22" ht="60" x14ac:dyDescent="0.25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v>41908.946574074071</v>
      </c>
      <c r="K3674">
        <v>1409179384</v>
      </c>
      <c r="L3674">
        <f t="shared" si="286"/>
        <v>2014</v>
      </c>
      <c r="M3674" t="str">
        <f t="shared" si="287"/>
        <v>Aug</v>
      </c>
      <c r="N3674" s="13">
        <v>41878.946574074071</v>
      </c>
      <c r="O3674" t="b">
        <v>0</v>
      </c>
      <c r="P3674">
        <v>57</v>
      </c>
      <c r="Q3674" t="b">
        <v>1</v>
      </c>
      <c r="R3674" t="s">
        <v>8271</v>
      </c>
      <c r="S3674" s="4">
        <f t="shared" si="285"/>
        <v>101.53333333333333</v>
      </c>
      <c r="U3674" t="str">
        <f t="shared" si="288"/>
        <v>theater</v>
      </c>
      <c r="V3674" t="str">
        <f t="shared" si="289"/>
        <v>plays</v>
      </c>
    </row>
    <row r="3675" spans="1:22" ht="45" x14ac:dyDescent="0.25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v>41948.536111111112</v>
      </c>
      <c r="K3675">
        <v>1412233497</v>
      </c>
      <c r="L3675">
        <f t="shared" si="286"/>
        <v>2014</v>
      </c>
      <c r="M3675" t="str">
        <f t="shared" si="287"/>
        <v>Oct</v>
      </c>
      <c r="N3675" s="13">
        <v>41914.295104166667</v>
      </c>
      <c r="O3675" t="b">
        <v>0</v>
      </c>
      <c r="P3675">
        <v>114</v>
      </c>
      <c r="Q3675" t="b">
        <v>1</v>
      </c>
      <c r="R3675" t="s">
        <v>8271</v>
      </c>
      <c r="S3675" s="4">
        <f t="shared" si="285"/>
        <v>113.625</v>
      </c>
      <c r="U3675" t="str">
        <f t="shared" si="288"/>
        <v>theater</v>
      </c>
      <c r="V3675" t="str">
        <f t="shared" si="289"/>
        <v>plays</v>
      </c>
    </row>
    <row r="3676" spans="1:22" ht="60" x14ac:dyDescent="0.25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v>42616.873020833329</v>
      </c>
      <c r="K3676">
        <v>1467752229</v>
      </c>
      <c r="L3676">
        <f t="shared" si="286"/>
        <v>2016</v>
      </c>
      <c r="M3676" t="str">
        <f t="shared" si="287"/>
        <v>Jul</v>
      </c>
      <c r="N3676" s="13">
        <v>42556.873020833329</v>
      </c>
      <c r="O3676" t="b">
        <v>0</v>
      </c>
      <c r="P3676">
        <v>31</v>
      </c>
      <c r="Q3676" t="b">
        <v>1</v>
      </c>
      <c r="R3676" t="s">
        <v>8271</v>
      </c>
      <c r="S3676" s="4">
        <f t="shared" si="285"/>
        <v>100</v>
      </c>
      <c r="U3676" t="str">
        <f t="shared" si="288"/>
        <v>theater</v>
      </c>
      <c r="V3676" t="str">
        <f t="shared" si="289"/>
        <v>plays</v>
      </c>
    </row>
    <row r="3677" spans="1:22" ht="60" x14ac:dyDescent="0.25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v>42505.958333333328</v>
      </c>
      <c r="K3677">
        <v>1462285182</v>
      </c>
      <c r="L3677">
        <f t="shared" si="286"/>
        <v>2016</v>
      </c>
      <c r="M3677" t="str">
        <f t="shared" si="287"/>
        <v>May</v>
      </c>
      <c r="N3677" s="13">
        <v>42493.597013888888</v>
      </c>
      <c r="O3677" t="b">
        <v>0</v>
      </c>
      <c r="P3677">
        <v>3</v>
      </c>
      <c r="Q3677" t="b">
        <v>1</v>
      </c>
      <c r="R3677" t="s">
        <v>8271</v>
      </c>
      <c r="S3677" s="4">
        <f t="shared" si="285"/>
        <v>140</v>
      </c>
      <c r="U3677" t="str">
        <f t="shared" si="288"/>
        <v>theater</v>
      </c>
      <c r="V3677" t="str">
        <f t="shared" si="289"/>
        <v>plays</v>
      </c>
    </row>
    <row r="3678" spans="1:22" ht="60" x14ac:dyDescent="0.25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v>41894.815787037034</v>
      </c>
      <c r="K3678">
        <v>1408995284</v>
      </c>
      <c r="L3678">
        <f t="shared" si="286"/>
        <v>2014</v>
      </c>
      <c r="M3678" t="str">
        <f t="shared" si="287"/>
        <v>Aug</v>
      </c>
      <c r="N3678" s="13">
        <v>41876.815787037034</v>
      </c>
      <c r="O3678" t="b">
        <v>0</v>
      </c>
      <c r="P3678">
        <v>16</v>
      </c>
      <c r="Q3678" t="b">
        <v>1</v>
      </c>
      <c r="R3678" t="s">
        <v>8271</v>
      </c>
      <c r="S3678" s="4">
        <f t="shared" si="285"/>
        <v>128.75</v>
      </c>
      <c r="U3678" t="str">
        <f t="shared" si="288"/>
        <v>theater</v>
      </c>
      <c r="V3678" t="str">
        <f t="shared" si="289"/>
        <v>plays</v>
      </c>
    </row>
    <row r="3679" spans="1:22" ht="45" x14ac:dyDescent="0.25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v>41823.165972222225</v>
      </c>
      <c r="K3679">
        <v>1402580818</v>
      </c>
      <c r="L3679">
        <f t="shared" si="286"/>
        <v>2014</v>
      </c>
      <c r="M3679" t="str">
        <f t="shared" si="287"/>
        <v>Jun</v>
      </c>
      <c r="N3679" s="13">
        <v>41802.574282407404</v>
      </c>
      <c r="O3679" t="b">
        <v>0</v>
      </c>
      <c r="P3679">
        <v>199</v>
      </c>
      <c r="Q3679" t="b">
        <v>1</v>
      </c>
      <c r="R3679" t="s">
        <v>8271</v>
      </c>
      <c r="S3679" s="4">
        <f t="shared" si="285"/>
        <v>102.90416666666667</v>
      </c>
      <c r="U3679" t="str">
        <f t="shared" si="288"/>
        <v>theater</v>
      </c>
      <c r="V3679" t="str">
        <f t="shared" si="289"/>
        <v>plays</v>
      </c>
    </row>
    <row r="3680" spans="1:22" ht="45" x14ac:dyDescent="0.25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v>42155.531226851846</v>
      </c>
      <c r="K3680">
        <v>1430052298</v>
      </c>
      <c r="L3680">
        <f t="shared" si="286"/>
        <v>2015</v>
      </c>
      <c r="M3680" t="str">
        <f t="shared" si="287"/>
        <v>Apr</v>
      </c>
      <c r="N3680" s="13">
        <v>42120.531226851846</v>
      </c>
      <c r="O3680" t="b">
        <v>0</v>
      </c>
      <c r="P3680">
        <v>31</v>
      </c>
      <c r="Q3680" t="b">
        <v>1</v>
      </c>
      <c r="R3680" t="s">
        <v>8271</v>
      </c>
      <c r="S3680" s="4">
        <f t="shared" si="285"/>
        <v>102.5</v>
      </c>
      <c r="U3680" t="str">
        <f t="shared" si="288"/>
        <v>theater</v>
      </c>
      <c r="V3680" t="str">
        <f t="shared" si="289"/>
        <v>plays</v>
      </c>
    </row>
    <row r="3681" spans="1:22" ht="60" x14ac:dyDescent="0.25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v>41821.207638888889</v>
      </c>
      <c r="K3681">
        <v>1401214581</v>
      </c>
      <c r="L3681">
        <f t="shared" si="286"/>
        <v>2014</v>
      </c>
      <c r="M3681" t="str">
        <f t="shared" si="287"/>
        <v>May</v>
      </c>
      <c r="N3681" s="13">
        <v>41786.761354166665</v>
      </c>
      <c r="O3681" t="b">
        <v>0</v>
      </c>
      <c r="P3681">
        <v>30</v>
      </c>
      <c r="Q3681" t="b">
        <v>1</v>
      </c>
      <c r="R3681" t="s">
        <v>8271</v>
      </c>
      <c r="S3681" s="4">
        <f t="shared" si="285"/>
        <v>110.1</v>
      </c>
      <c r="U3681" t="str">
        <f t="shared" si="288"/>
        <v>theater</v>
      </c>
      <c r="V3681" t="str">
        <f t="shared" si="289"/>
        <v>plays</v>
      </c>
    </row>
    <row r="3682" spans="1:22" ht="45" x14ac:dyDescent="0.25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v>42648.454097222217</v>
      </c>
      <c r="K3682">
        <v>1473850434</v>
      </c>
      <c r="L3682">
        <f t="shared" si="286"/>
        <v>2016</v>
      </c>
      <c r="M3682" t="str">
        <f t="shared" si="287"/>
        <v>Sep</v>
      </c>
      <c r="N3682" s="13">
        <v>42627.454097222217</v>
      </c>
      <c r="O3682" t="b">
        <v>0</v>
      </c>
      <c r="P3682">
        <v>34</v>
      </c>
      <c r="Q3682" t="b">
        <v>1</v>
      </c>
      <c r="R3682" t="s">
        <v>8271</v>
      </c>
      <c r="S3682" s="4">
        <f t="shared" si="285"/>
        <v>112.76666666666667</v>
      </c>
      <c r="U3682" t="str">
        <f t="shared" si="288"/>
        <v>theater</v>
      </c>
      <c r="V3682" t="str">
        <f t="shared" si="289"/>
        <v>plays</v>
      </c>
    </row>
    <row r="3683" spans="1:22" ht="60" x14ac:dyDescent="0.25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v>42384.651504629626</v>
      </c>
      <c r="K3683">
        <v>1452008290</v>
      </c>
      <c r="L3683">
        <f t="shared" si="286"/>
        <v>2016</v>
      </c>
      <c r="M3683" t="str">
        <f t="shared" si="287"/>
        <v>Jan</v>
      </c>
      <c r="N3683" s="13">
        <v>42374.651504629626</v>
      </c>
      <c r="O3683" t="b">
        <v>0</v>
      </c>
      <c r="P3683">
        <v>18</v>
      </c>
      <c r="Q3683" t="b">
        <v>1</v>
      </c>
      <c r="R3683" t="s">
        <v>8271</v>
      </c>
      <c r="S3683" s="4">
        <f t="shared" si="285"/>
        <v>111.9</v>
      </c>
      <c r="U3683" t="str">
        <f t="shared" si="288"/>
        <v>theater</v>
      </c>
      <c r="V3683" t="str">
        <f t="shared" si="289"/>
        <v>plays</v>
      </c>
    </row>
    <row r="3684" spans="1:22" ht="45" x14ac:dyDescent="0.25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v>41806.290972222225</v>
      </c>
      <c r="K3684">
        <v>1399998418</v>
      </c>
      <c r="L3684">
        <f t="shared" si="286"/>
        <v>2014</v>
      </c>
      <c r="M3684" t="str">
        <f t="shared" si="287"/>
        <v>May</v>
      </c>
      <c r="N3684" s="13">
        <v>41772.685393518521</v>
      </c>
      <c r="O3684" t="b">
        <v>0</v>
      </c>
      <c r="P3684">
        <v>67</v>
      </c>
      <c r="Q3684" t="b">
        <v>1</v>
      </c>
      <c r="R3684" t="s">
        <v>8271</v>
      </c>
      <c r="S3684" s="4">
        <f t="shared" si="285"/>
        <v>139.19999999999999</v>
      </c>
      <c r="U3684" t="str">
        <f t="shared" si="288"/>
        <v>theater</v>
      </c>
      <c r="V3684" t="str">
        <f t="shared" si="289"/>
        <v>plays</v>
      </c>
    </row>
    <row r="3685" spans="1:22" ht="45" x14ac:dyDescent="0.25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v>42663.116851851853</v>
      </c>
      <c r="K3685">
        <v>1474339696</v>
      </c>
      <c r="L3685">
        <f t="shared" si="286"/>
        <v>2016</v>
      </c>
      <c r="M3685" t="str">
        <f t="shared" si="287"/>
        <v>Sep</v>
      </c>
      <c r="N3685" s="13">
        <v>42633.116851851853</v>
      </c>
      <c r="O3685" t="b">
        <v>0</v>
      </c>
      <c r="P3685">
        <v>66</v>
      </c>
      <c r="Q3685" t="b">
        <v>1</v>
      </c>
      <c r="R3685" t="s">
        <v>8271</v>
      </c>
      <c r="S3685" s="4">
        <f t="shared" si="285"/>
        <v>110.85714285714286</v>
      </c>
      <c r="U3685" t="str">
        <f t="shared" si="288"/>
        <v>theater</v>
      </c>
      <c r="V3685" t="str">
        <f t="shared" si="289"/>
        <v>plays</v>
      </c>
    </row>
    <row r="3686" spans="1:22" ht="60" x14ac:dyDescent="0.25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v>42249.180393518516</v>
      </c>
      <c r="K3686">
        <v>1438575586</v>
      </c>
      <c r="L3686">
        <f t="shared" si="286"/>
        <v>2015</v>
      </c>
      <c r="M3686" t="str">
        <f t="shared" si="287"/>
        <v>Aug</v>
      </c>
      <c r="N3686" s="13">
        <v>42219.180393518516</v>
      </c>
      <c r="O3686" t="b">
        <v>0</v>
      </c>
      <c r="P3686">
        <v>23</v>
      </c>
      <c r="Q3686" t="b">
        <v>1</v>
      </c>
      <c r="R3686" t="s">
        <v>8271</v>
      </c>
      <c r="S3686" s="4">
        <f t="shared" si="285"/>
        <v>139.06666666666666</v>
      </c>
      <c r="U3686" t="str">
        <f t="shared" si="288"/>
        <v>theater</v>
      </c>
      <c r="V3686" t="str">
        <f t="shared" si="289"/>
        <v>plays</v>
      </c>
    </row>
    <row r="3687" spans="1:22" ht="45" x14ac:dyDescent="0.25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v>41778.875</v>
      </c>
      <c r="K3687">
        <v>1398348859</v>
      </c>
      <c r="L3687">
        <f t="shared" si="286"/>
        <v>2014</v>
      </c>
      <c r="M3687" t="str">
        <f t="shared" si="287"/>
        <v>Apr</v>
      </c>
      <c r="N3687" s="13">
        <v>41753.593275462961</v>
      </c>
      <c r="O3687" t="b">
        <v>0</v>
      </c>
      <c r="P3687">
        <v>126</v>
      </c>
      <c r="Q3687" t="b">
        <v>1</v>
      </c>
      <c r="R3687" t="s">
        <v>8271</v>
      </c>
      <c r="S3687" s="4">
        <f t="shared" si="285"/>
        <v>105.7</v>
      </c>
      <c r="U3687" t="str">
        <f t="shared" si="288"/>
        <v>theater</v>
      </c>
      <c r="V3687" t="str">
        <f t="shared" si="289"/>
        <v>plays</v>
      </c>
    </row>
    <row r="3688" spans="1:22" ht="45" x14ac:dyDescent="0.25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v>42245.165972222225</v>
      </c>
      <c r="K3688">
        <v>1439567660</v>
      </c>
      <c r="L3688">
        <f t="shared" si="286"/>
        <v>2015</v>
      </c>
      <c r="M3688" t="str">
        <f t="shared" si="287"/>
        <v>Aug</v>
      </c>
      <c r="N3688" s="13">
        <v>42230.662731481483</v>
      </c>
      <c r="O3688" t="b">
        <v>0</v>
      </c>
      <c r="P3688">
        <v>6</v>
      </c>
      <c r="Q3688" t="b">
        <v>1</v>
      </c>
      <c r="R3688" t="s">
        <v>8271</v>
      </c>
      <c r="S3688" s="4">
        <f t="shared" si="285"/>
        <v>101.42857142857143</v>
      </c>
      <c r="U3688" t="str">
        <f t="shared" si="288"/>
        <v>theater</v>
      </c>
      <c r="V3688" t="str">
        <f t="shared" si="289"/>
        <v>plays</v>
      </c>
    </row>
    <row r="3689" spans="1:22" ht="60" x14ac:dyDescent="0.25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v>41817.218229166669</v>
      </c>
      <c r="K3689">
        <v>1401254055</v>
      </c>
      <c r="L3689">
        <f t="shared" si="286"/>
        <v>2014</v>
      </c>
      <c r="M3689" t="str">
        <f t="shared" si="287"/>
        <v>May</v>
      </c>
      <c r="N3689" s="13">
        <v>41787.218229166669</v>
      </c>
      <c r="O3689" t="b">
        <v>0</v>
      </c>
      <c r="P3689">
        <v>25</v>
      </c>
      <c r="Q3689" t="b">
        <v>1</v>
      </c>
      <c r="R3689" t="s">
        <v>8271</v>
      </c>
      <c r="S3689" s="4">
        <f t="shared" si="285"/>
        <v>100.245</v>
      </c>
      <c r="U3689" t="str">
        <f t="shared" si="288"/>
        <v>theater</v>
      </c>
      <c r="V3689" t="str">
        <f t="shared" si="289"/>
        <v>plays</v>
      </c>
    </row>
    <row r="3690" spans="1:22" ht="60" x14ac:dyDescent="0.25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v>41859.787083333329</v>
      </c>
      <c r="K3690">
        <v>1404932004</v>
      </c>
      <c r="L3690">
        <f t="shared" si="286"/>
        <v>2014</v>
      </c>
      <c r="M3690" t="str">
        <f t="shared" si="287"/>
        <v>Jul</v>
      </c>
      <c r="N3690" s="13">
        <v>41829.787083333329</v>
      </c>
      <c r="O3690" t="b">
        <v>0</v>
      </c>
      <c r="P3690">
        <v>39</v>
      </c>
      <c r="Q3690" t="b">
        <v>1</v>
      </c>
      <c r="R3690" t="s">
        <v>8271</v>
      </c>
      <c r="S3690" s="4">
        <f t="shared" si="285"/>
        <v>109.16666666666667</v>
      </c>
      <c r="U3690" t="str">
        <f t="shared" si="288"/>
        <v>theater</v>
      </c>
      <c r="V3690" t="str">
        <f t="shared" si="289"/>
        <v>plays</v>
      </c>
    </row>
    <row r="3691" spans="1:22" ht="60" x14ac:dyDescent="0.25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v>42176.934027777781</v>
      </c>
      <c r="K3691">
        <v>1432410639</v>
      </c>
      <c r="L3691">
        <f t="shared" si="286"/>
        <v>2015</v>
      </c>
      <c r="M3691" t="str">
        <f t="shared" si="287"/>
        <v>May</v>
      </c>
      <c r="N3691" s="13">
        <v>42147.826840277776</v>
      </c>
      <c r="O3691" t="b">
        <v>0</v>
      </c>
      <c r="P3691">
        <v>62</v>
      </c>
      <c r="Q3691" t="b">
        <v>1</v>
      </c>
      <c r="R3691" t="s">
        <v>8271</v>
      </c>
      <c r="S3691" s="4">
        <f t="shared" si="285"/>
        <v>118.33333333333333</v>
      </c>
      <c r="U3691" t="str">
        <f t="shared" si="288"/>
        <v>theater</v>
      </c>
      <c r="V3691" t="str">
        <f t="shared" si="289"/>
        <v>plays</v>
      </c>
    </row>
    <row r="3692" spans="1:22" ht="60" x14ac:dyDescent="0.25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v>41970.639849537038</v>
      </c>
      <c r="K3692">
        <v>1414506083</v>
      </c>
      <c r="L3692">
        <f t="shared" si="286"/>
        <v>2014</v>
      </c>
      <c r="M3692" t="str">
        <f t="shared" si="287"/>
        <v>Oct</v>
      </c>
      <c r="N3692" s="13">
        <v>41940.598182870373</v>
      </c>
      <c r="O3692" t="b">
        <v>0</v>
      </c>
      <c r="P3692">
        <v>31</v>
      </c>
      <c r="Q3692" t="b">
        <v>1</v>
      </c>
      <c r="R3692" t="s">
        <v>8271</v>
      </c>
      <c r="S3692" s="4">
        <f t="shared" si="285"/>
        <v>120</v>
      </c>
      <c r="U3692" t="str">
        <f t="shared" si="288"/>
        <v>theater</v>
      </c>
      <c r="V3692" t="str">
        <f t="shared" si="289"/>
        <v>plays</v>
      </c>
    </row>
    <row r="3693" spans="1:22" ht="30" x14ac:dyDescent="0.25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v>42065.207638888889</v>
      </c>
      <c r="K3693">
        <v>1421426929</v>
      </c>
      <c r="L3693">
        <f t="shared" si="286"/>
        <v>2015</v>
      </c>
      <c r="M3693" t="str">
        <f t="shared" si="287"/>
        <v>Jan</v>
      </c>
      <c r="N3693" s="13">
        <v>42020.700567129628</v>
      </c>
      <c r="O3693" t="b">
        <v>0</v>
      </c>
      <c r="P3693">
        <v>274</v>
      </c>
      <c r="Q3693" t="b">
        <v>1</v>
      </c>
      <c r="R3693" t="s">
        <v>8271</v>
      </c>
      <c r="S3693" s="4">
        <f t="shared" si="285"/>
        <v>127.96</v>
      </c>
      <c r="U3693" t="str">
        <f t="shared" si="288"/>
        <v>theater</v>
      </c>
      <c r="V3693" t="str">
        <f t="shared" si="289"/>
        <v>plays</v>
      </c>
    </row>
    <row r="3694" spans="1:22" ht="30" x14ac:dyDescent="0.25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v>41901</v>
      </c>
      <c r="K3694">
        <v>1410304179</v>
      </c>
      <c r="L3694">
        <f t="shared" si="286"/>
        <v>2014</v>
      </c>
      <c r="M3694" t="str">
        <f t="shared" si="287"/>
        <v>Sep</v>
      </c>
      <c r="N3694" s="13">
        <v>41891.96503472222</v>
      </c>
      <c r="O3694" t="b">
        <v>0</v>
      </c>
      <c r="P3694">
        <v>17</v>
      </c>
      <c r="Q3694" t="b">
        <v>1</v>
      </c>
      <c r="R3694" t="s">
        <v>8271</v>
      </c>
      <c r="S3694" s="4">
        <f t="shared" si="285"/>
        <v>126</v>
      </c>
      <c r="U3694" t="str">
        <f t="shared" si="288"/>
        <v>theater</v>
      </c>
      <c r="V3694" t="str">
        <f t="shared" si="289"/>
        <v>plays</v>
      </c>
    </row>
    <row r="3695" spans="1:22" ht="60" x14ac:dyDescent="0.25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v>42338.9375</v>
      </c>
      <c r="K3695">
        <v>1446352529</v>
      </c>
      <c r="L3695">
        <f t="shared" si="286"/>
        <v>2015</v>
      </c>
      <c r="M3695" t="str">
        <f t="shared" si="287"/>
        <v>Nov</v>
      </c>
      <c r="N3695" s="13">
        <v>42309.191307870366</v>
      </c>
      <c r="O3695" t="b">
        <v>0</v>
      </c>
      <c r="P3695">
        <v>14</v>
      </c>
      <c r="Q3695" t="b">
        <v>1</v>
      </c>
      <c r="R3695" t="s">
        <v>8271</v>
      </c>
      <c r="S3695" s="4">
        <f t="shared" si="285"/>
        <v>129.12912912912913</v>
      </c>
      <c r="U3695" t="str">
        <f t="shared" si="288"/>
        <v>theater</v>
      </c>
      <c r="V3695" t="str">
        <f t="shared" si="289"/>
        <v>plays</v>
      </c>
    </row>
    <row r="3696" spans="1:22" ht="60" x14ac:dyDescent="0.25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v>42527.083333333328</v>
      </c>
      <c r="K3696">
        <v>1461985967</v>
      </c>
      <c r="L3696">
        <f t="shared" si="286"/>
        <v>2016</v>
      </c>
      <c r="M3696" t="str">
        <f t="shared" si="287"/>
        <v>Apr</v>
      </c>
      <c r="N3696" s="13">
        <v>42490.133877314816</v>
      </c>
      <c r="O3696" t="b">
        <v>0</v>
      </c>
      <c r="P3696">
        <v>60</v>
      </c>
      <c r="Q3696" t="b">
        <v>1</v>
      </c>
      <c r="R3696" t="s">
        <v>8271</v>
      </c>
      <c r="S3696" s="4">
        <f t="shared" si="285"/>
        <v>107.42857142857143</v>
      </c>
      <c r="U3696" t="str">
        <f t="shared" si="288"/>
        <v>theater</v>
      </c>
      <c r="V3696" t="str">
        <f t="shared" si="289"/>
        <v>plays</v>
      </c>
    </row>
    <row r="3697" spans="1:22" ht="60" x14ac:dyDescent="0.25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v>42015.870486111111</v>
      </c>
      <c r="K3697">
        <v>1419281610</v>
      </c>
      <c r="L3697">
        <f t="shared" si="286"/>
        <v>2014</v>
      </c>
      <c r="M3697" t="str">
        <f t="shared" si="287"/>
        <v>Dec</v>
      </c>
      <c r="N3697" s="13">
        <v>41995.870486111111</v>
      </c>
      <c r="O3697" t="b">
        <v>0</v>
      </c>
      <c r="P3697">
        <v>33</v>
      </c>
      <c r="Q3697" t="b">
        <v>1</v>
      </c>
      <c r="R3697" t="s">
        <v>8271</v>
      </c>
      <c r="S3697" s="4">
        <f t="shared" si="285"/>
        <v>100.125</v>
      </c>
      <c r="U3697" t="str">
        <f t="shared" si="288"/>
        <v>theater</v>
      </c>
      <c r="V3697" t="str">
        <f t="shared" si="289"/>
        <v>plays</v>
      </c>
    </row>
    <row r="3698" spans="1:22" ht="45" x14ac:dyDescent="0.25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v>42048.617083333331</v>
      </c>
      <c r="K3698">
        <v>1418654916</v>
      </c>
      <c r="L3698">
        <f t="shared" si="286"/>
        <v>2014</v>
      </c>
      <c r="M3698" t="str">
        <f t="shared" si="287"/>
        <v>Dec</v>
      </c>
      <c r="N3698" s="13">
        <v>41988.617083333331</v>
      </c>
      <c r="O3698" t="b">
        <v>0</v>
      </c>
      <c r="P3698">
        <v>78</v>
      </c>
      <c r="Q3698" t="b">
        <v>1</v>
      </c>
      <c r="R3698" t="s">
        <v>8271</v>
      </c>
      <c r="S3698" s="4">
        <f t="shared" si="285"/>
        <v>155</v>
      </c>
      <c r="U3698" t="str">
        <f t="shared" si="288"/>
        <v>theater</v>
      </c>
      <c r="V3698" t="str">
        <f t="shared" si="289"/>
        <v>plays</v>
      </c>
    </row>
    <row r="3699" spans="1:22" ht="60" x14ac:dyDescent="0.25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v>42500.465833333335</v>
      </c>
      <c r="K3699">
        <v>1461064248</v>
      </c>
      <c r="L3699">
        <f t="shared" si="286"/>
        <v>2016</v>
      </c>
      <c r="M3699" t="str">
        <f t="shared" si="287"/>
        <v>Apr</v>
      </c>
      <c r="N3699" s="13">
        <v>42479.465833333335</v>
      </c>
      <c r="O3699" t="b">
        <v>0</v>
      </c>
      <c r="P3699">
        <v>30</v>
      </c>
      <c r="Q3699" t="b">
        <v>1</v>
      </c>
      <c r="R3699" t="s">
        <v>8271</v>
      </c>
      <c r="S3699" s="4">
        <f t="shared" si="285"/>
        <v>108</v>
      </c>
      <c r="U3699" t="str">
        <f t="shared" si="288"/>
        <v>theater</v>
      </c>
      <c r="V3699" t="str">
        <f t="shared" si="289"/>
        <v>plays</v>
      </c>
    </row>
    <row r="3700" spans="1:22" ht="45" x14ac:dyDescent="0.25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v>42431.806562500002</v>
      </c>
      <c r="K3700">
        <v>1454354487</v>
      </c>
      <c r="L3700">
        <f t="shared" si="286"/>
        <v>2016</v>
      </c>
      <c r="M3700" t="str">
        <f t="shared" si="287"/>
        <v>Feb</v>
      </c>
      <c r="N3700" s="13">
        <v>42401.806562500002</v>
      </c>
      <c r="O3700" t="b">
        <v>0</v>
      </c>
      <c r="P3700">
        <v>136</v>
      </c>
      <c r="Q3700" t="b">
        <v>1</v>
      </c>
      <c r="R3700" t="s">
        <v>8271</v>
      </c>
      <c r="S3700" s="4">
        <f t="shared" si="285"/>
        <v>110.52</v>
      </c>
      <c r="U3700" t="str">
        <f t="shared" si="288"/>
        <v>theater</v>
      </c>
      <c r="V3700" t="str">
        <f t="shared" si="289"/>
        <v>plays</v>
      </c>
    </row>
    <row r="3701" spans="1:22" ht="60" x14ac:dyDescent="0.25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v>41927.602037037039</v>
      </c>
      <c r="K3701">
        <v>1410791216</v>
      </c>
      <c r="L3701">
        <f t="shared" si="286"/>
        <v>2014</v>
      </c>
      <c r="M3701" t="str">
        <f t="shared" si="287"/>
        <v>Sep</v>
      </c>
      <c r="N3701" s="13">
        <v>41897.602037037039</v>
      </c>
      <c r="O3701" t="b">
        <v>0</v>
      </c>
      <c r="P3701">
        <v>40</v>
      </c>
      <c r="Q3701" t="b">
        <v>1</v>
      </c>
      <c r="R3701" t="s">
        <v>8271</v>
      </c>
      <c r="S3701" s="4">
        <f t="shared" si="285"/>
        <v>100.8</v>
      </c>
      <c r="U3701" t="str">
        <f t="shared" si="288"/>
        <v>theater</v>
      </c>
      <c r="V3701" t="str">
        <f t="shared" si="289"/>
        <v>plays</v>
      </c>
    </row>
    <row r="3702" spans="1:22" ht="30" x14ac:dyDescent="0.25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v>41912.666666666664</v>
      </c>
      <c r="K3702">
        <v>1409493800</v>
      </c>
      <c r="L3702">
        <f t="shared" si="286"/>
        <v>2014</v>
      </c>
      <c r="M3702" t="str">
        <f t="shared" si="287"/>
        <v>Aug</v>
      </c>
      <c r="N3702" s="13">
        <v>41882.585648148146</v>
      </c>
      <c r="O3702" t="b">
        <v>0</v>
      </c>
      <c r="P3702">
        <v>18</v>
      </c>
      <c r="Q3702" t="b">
        <v>1</v>
      </c>
      <c r="R3702" t="s">
        <v>8271</v>
      </c>
      <c r="S3702" s="4">
        <f t="shared" si="285"/>
        <v>121.2</v>
      </c>
      <c r="U3702" t="str">
        <f t="shared" si="288"/>
        <v>theater</v>
      </c>
      <c r="V3702" t="str">
        <f t="shared" si="289"/>
        <v>plays</v>
      </c>
    </row>
    <row r="3703" spans="1:22" ht="60" x14ac:dyDescent="0.25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v>42159.541585648149</v>
      </c>
      <c r="K3703">
        <v>1430830793</v>
      </c>
      <c r="L3703">
        <f t="shared" si="286"/>
        <v>2015</v>
      </c>
      <c r="M3703" t="str">
        <f t="shared" si="287"/>
        <v>May</v>
      </c>
      <c r="N3703" s="13">
        <v>42129.541585648149</v>
      </c>
      <c r="O3703" t="b">
        <v>0</v>
      </c>
      <c r="P3703">
        <v>39</v>
      </c>
      <c r="Q3703" t="b">
        <v>1</v>
      </c>
      <c r="R3703" t="s">
        <v>8271</v>
      </c>
      <c r="S3703" s="4">
        <f t="shared" si="285"/>
        <v>100.33333333333333</v>
      </c>
      <c r="U3703" t="str">
        <f t="shared" si="288"/>
        <v>theater</v>
      </c>
      <c r="V3703" t="str">
        <f t="shared" si="289"/>
        <v>plays</v>
      </c>
    </row>
    <row r="3704" spans="1:22" ht="60" x14ac:dyDescent="0.25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v>42561.957638888889</v>
      </c>
      <c r="K3704">
        <v>1464958484</v>
      </c>
      <c r="L3704">
        <f t="shared" si="286"/>
        <v>2016</v>
      </c>
      <c r="M3704" t="str">
        <f t="shared" si="287"/>
        <v>Jun</v>
      </c>
      <c r="N3704" s="13">
        <v>42524.53800925926</v>
      </c>
      <c r="O3704" t="b">
        <v>0</v>
      </c>
      <c r="P3704">
        <v>21</v>
      </c>
      <c r="Q3704" t="b">
        <v>1</v>
      </c>
      <c r="R3704" t="s">
        <v>8271</v>
      </c>
      <c r="S3704" s="4">
        <f t="shared" si="285"/>
        <v>109.16666666666667</v>
      </c>
      <c r="U3704" t="str">
        <f t="shared" si="288"/>
        <v>theater</v>
      </c>
      <c r="V3704" t="str">
        <f t="shared" si="289"/>
        <v>plays</v>
      </c>
    </row>
    <row r="3705" spans="1:22" ht="60" x14ac:dyDescent="0.25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v>42595.290972222225</v>
      </c>
      <c r="K3705">
        <v>1467720388</v>
      </c>
      <c r="L3705">
        <f t="shared" si="286"/>
        <v>2016</v>
      </c>
      <c r="M3705" t="str">
        <f t="shared" si="287"/>
        <v>Jul</v>
      </c>
      <c r="N3705" s="13">
        <v>42556.504490740743</v>
      </c>
      <c r="O3705" t="b">
        <v>0</v>
      </c>
      <c r="P3705">
        <v>30</v>
      </c>
      <c r="Q3705" t="b">
        <v>1</v>
      </c>
      <c r="R3705" t="s">
        <v>8271</v>
      </c>
      <c r="S3705" s="4">
        <f t="shared" si="285"/>
        <v>123.42857142857143</v>
      </c>
      <c r="U3705" t="str">
        <f t="shared" si="288"/>
        <v>theater</v>
      </c>
      <c r="V3705" t="str">
        <f t="shared" si="289"/>
        <v>plays</v>
      </c>
    </row>
    <row r="3706" spans="1:22" ht="60" x14ac:dyDescent="0.25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v>42521.689745370371</v>
      </c>
      <c r="K3706">
        <v>1459528394</v>
      </c>
      <c r="L3706">
        <f t="shared" si="286"/>
        <v>2016</v>
      </c>
      <c r="M3706" t="str">
        <f t="shared" si="287"/>
        <v>Apr</v>
      </c>
      <c r="N3706" s="13">
        <v>42461.689745370371</v>
      </c>
      <c r="O3706" t="b">
        <v>0</v>
      </c>
      <c r="P3706">
        <v>27</v>
      </c>
      <c r="Q3706" t="b">
        <v>1</v>
      </c>
      <c r="R3706" t="s">
        <v>8271</v>
      </c>
      <c r="S3706" s="4">
        <f t="shared" si="285"/>
        <v>136.33666666666667</v>
      </c>
      <c r="U3706" t="str">
        <f t="shared" si="288"/>
        <v>theater</v>
      </c>
      <c r="V3706" t="str">
        <f t="shared" si="289"/>
        <v>plays</v>
      </c>
    </row>
    <row r="3707" spans="1:22" ht="60" x14ac:dyDescent="0.25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v>41813.75</v>
      </c>
      <c r="K3707">
        <v>1401714114</v>
      </c>
      <c r="L3707">
        <f t="shared" si="286"/>
        <v>2014</v>
      </c>
      <c r="M3707" t="str">
        <f t="shared" si="287"/>
        <v>Jun</v>
      </c>
      <c r="N3707" s="13">
        <v>41792.542986111112</v>
      </c>
      <c r="O3707" t="b">
        <v>0</v>
      </c>
      <c r="P3707">
        <v>35</v>
      </c>
      <c r="Q3707" t="b">
        <v>1</v>
      </c>
      <c r="R3707" t="s">
        <v>8271</v>
      </c>
      <c r="S3707" s="4">
        <f t="shared" si="285"/>
        <v>103.46657233816767</v>
      </c>
      <c r="U3707" t="str">
        <f t="shared" si="288"/>
        <v>theater</v>
      </c>
      <c r="V3707" t="str">
        <f t="shared" si="289"/>
        <v>plays</v>
      </c>
    </row>
    <row r="3708" spans="1:22" ht="45" x14ac:dyDescent="0.25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v>41894.913761574076</v>
      </c>
      <c r="K3708">
        <v>1409262949</v>
      </c>
      <c r="L3708">
        <f t="shared" si="286"/>
        <v>2014</v>
      </c>
      <c r="M3708" t="str">
        <f t="shared" si="287"/>
        <v>Aug</v>
      </c>
      <c r="N3708" s="13">
        <v>41879.913761574076</v>
      </c>
      <c r="O3708" t="b">
        <v>0</v>
      </c>
      <c r="P3708">
        <v>13</v>
      </c>
      <c r="Q3708" t="b">
        <v>1</v>
      </c>
      <c r="R3708" t="s">
        <v>8271</v>
      </c>
      <c r="S3708" s="4">
        <f t="shared" si="285"/>
        <v>121.33333333333333</v>
      </c>
      <c r="U3708" t="str">
        <f t="shared" si="288"/>
        <v>theater</v>
      </c>
      <c r="V3708" t="str">
        <f t="shared" si="289"/>
        <v>plays</v>
      </c>
    </row>
    <row r="3709" spans="1:22" ht="45" x14ac:dyDescent="0.25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v>42573.226388888885</v>
      </c>
      <c r="K3709">
        <v>1467335378</v>
      </c>
      <c r="L3709">
        <f t="shared" si="286"/>
        <v>2016</v>
      </c>
      <c r="M3709" t="str">
        <f t="shared" si="287"/>
        <v>Jul</v>
      </c>
      <c r="N3709" s="13">
        <v>42552.048356481479</v>
      </c>
      <c r="O3709" t="b">
        <v>0</v>
      </c>
      <c r="P3709">
        <v>23</v>
      </c>
      <c r="Q3709" t="b">
        <v>1</v>
      </c>
      <c r="R3709" t="s">
        <v>8271</v>
      </c>
      <c r="S3709" s="4">
        <f t="shared" si="285"/>
        <v>186</v>
      </c>
      <c r="U3709" t="str">
        <f t="shared" si="288"/>
        <v>theater</v>
      </c>
      <c r="V3709" t="str">
        <f t="shared" si="289"/>
        <v>plays</v>
      </c>
    </row>
    <row r="3710" spans="1:22" ht="60" x14ac:dyDescent="0.25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v>41824.142199074071</v>
      </c>
      <c r="K3710">
        <v>1403234686</v>
      </c>
      <c r="L3710">
        <f t="shared" si="286"/>
        <v>2014</v>
      </c>
      <c r="M3710" t="str">
        <f t="shared" si="287"/>
        <v>Jun</v>
      </c>
      <c r="N3710" s="13">
        <v>41810.142199074071</v>
      </c>
      <c r="O3710" t="b">
        <v>0</v>
      </c>
      <c r="P3710">
        <v>39</v>
      </c>
      <c r="Q3710" t="b">
        <v>1</v>
      </c>
      <c r="R3710" t="s">
        <v>8271</v>
      </c>
      <c r="S3710" s="4">
        <f t="shared" si="285"/>
        <v>300</v>
      </c>
      <c r="U3710" t="str">
        <f t="shared" si="288"/>
        <v>theater</v>
      </c>
      <c r="V3710" t="str">
        <f t="shared" si="289"/>
        <v>plays</v>
      </c>
    </row>
    <row r="3711" spans="1:22" ht="45" x14ac:dyDescent="0.25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v>41815.707708333335</v>
      </c>
      <c r="K3711">
        <v>1401123546</v>
      </c>
      <c r="L3711">
        <f t="shared" si="286"/>
        <v>2014</v>
      </c>
      <c r="M3711" t="str">
        <f t="shared" si="287"/>
        <v>May</v>
      </c>
      <c r="N3711" s="13">
        <v>41785.707708333335</v>
      </c>
      <c r="O3711" t="b">
        <v>0</v>
      </c>
      <c r="P3711">
        <v>35</v>
      </c>
      <c r="Q3711" t="b">
        <v>1</v>
      </c>
      <c r="R3711" t="s">
        <v>8271</v>
      </c>
      <c r="S3711" s="4">
        <f t="shared" si="285"/>
        <v>108.25</v>
      </c>
      <c r="U3711" t="str">
        <f t="shared" si="288"/>
        <v>theater</v>
      </c>
      <c r="V3711" t="str">
        <f t="shared" si="289"/>
        <v>plays</v>
      </c>
    </row>
    <row r="3712" spans="1:22" ht="30" x14ac:dyDescent="0.25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v>42097.576249999998</v>
      </c>
      <c r="K3712">
        <v>1425908988</v>
      </c>
      <c r="L3712">
        <f t="shared" si="286"/>
        <v>2015</v>
      </c>
      <c r="M3712" t="str">
        <f t="shared" si="287"/>
        <v>Mar</v>
      </c>
      <c r="N3712" s="13">
        <v>42072.576249999998</v>
      </c>
      <c r="O3712" t="b">
        <v>0</v>
      </c>
      <c r="P3712">
        <v>27</v>
      </c>
      <c r="Q3712" t="b">
        <v>1</v>
      </c>
      <c r="R3712" t="s">
        <v>8271</v>
      </c>
      <c r="S3712" s="4">
        <f t="shared" si="285"/>
        <v>141.15384615384616</v>
      </c>
      <c r="U3712" t="str">
        <f t="shared" si="288"/>
        <v>theater</v>
      </c>
      <c r="V3712" t="str">
        <f t="shared" si="289"/>
        <v>plays</v>
      </c>
    </row>
    <row r="3713" spans="1:22" ht="30" x14ac:dyDescent="0.25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v>41805.666666666664</v>
      </c>
      <c r="K3713">
        <v>1400606573</v>
      </c>
      <c r="L3713">
        <f t="shared" si="286"/>
        <v>2014</v>
      </c>
      <c r="M3713" t="str">
        <f t="shared" si="287"/>
        <v>May</v>
      </c>
      <c r="N3713" s="13">
        <v>41779.724224537036</v>
      </c>
      <c r="O3713" t="b">
        <v>0</v>
      </c>
      <c r="P3713">
        <v>21</v>
      </c>
      <c r="Q3713" t="b">
        <v>1</v>
      </c>
      <c r="R3713" t="s">
        <v>8271</v>
      </c>
      <c r="S3713" s="4">
        <f t="shared" si="285"/>
        <v>114</v>
      </c>
      <c r="U3713" t="str">
        <f t="shared" si="288"/>
        <v>theater</v>
      </c>
      <c r="V3713" t="str">
        <f t="shared" si="289"/>
        <v>plays</v>
      </c>
    </row>
    <row r="3714" spans="1:22" ht="60" x14ac:dyDescent="0.25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v>42155.290972222225</v>
      </c>
      <c r="K3714">
        <v>1431230867</v>
      </c>
      <c r="L3714">
        <f t="shared" si="286"/>
        <v>2015</v>
      </c>
      <c r="M3714" t="str">
        <f t="shared" si="287"/>
        <v>May</v>
      </c>
      <c r="N3714" s="13">
        <v>42134.172071759262</v>
      </c>
      <c r="O3714" t="b">
        <v>0</v>
      </c>
      <c r="P3714">
        <v>104</v>
      </c>
      <c r="Q3714" t="b">
        <v>1</v>
      </c>
      <c r="R3714" t="s">
        <v>8271</v>
      </c>
      <c r="S3714" s="4">
        <f t="shared" ref="S3714:S3777" si="290">E3714*100/D3714</f>
        <v>153.73333333333332</v>
      </c>
      <c r="U3714" t="str">
        <f t="shared" si="288"/>
        <v>theater</v>
      </c>
      <c r="V3714" t="str">
        <f t="shared" si="289"/>
        <v>plays</v>
      </c>
    </row>
    <row r="3715" spans="1:22" ht="45" x14ac:dyDescent="0.25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v>42525.738032407404</v>
      </c>
      <c r="K3715">
        <v>1463334166</v>
      </c>
      <c r="L3715">
        <f t="shared" ref="L3715:L3778" si="291">YEAR(N3715)</f>
        <v>2016</v>
      </c>
      <c r="M3715" t="str">
        <f t="shared" ref="M3715:M3778" si="292">TEXT(N3715, "MMM")</f>
        <v>May</v>
      </c>
      <c r="N3715" s="13">
        <v>42505.738032407404</v>
      </c>
      <c r="O3715" t="b">
        <v>0</v>
      </c>
      <c r="P3715">
        <v>19</v>
      </c>
      <c r="Q3715" t="b">
        <v>1</v>
      </c>
      <c r="R3715" t="s">
        <v>8271</v>
      </c>
      <c r="S3715" s="4">
        <f t="shared" si="290"/>
        <v>101.5</v>
      </c>
      <c r="U3715" t="str">
        <f t="shared" ref="U3715:U3778" si="293">LEFT(R3715, SEARCH("/",R3715,1)-1)</f>
        <v>theater</v>
      </c>
      <c r="V3715" t="str">
        <f t="shared" ref="V3715:V3778" si="294">RIGHT(R3715,LEN(R3715)-SEARCH("/",R3715,SEARCH("/",R3715,1)))</f>
        <v>plays</v>
      </c>
    </row>
    <row r="3716" spans="1:22" ht="60" x14ac:dyDescent="0.25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v>42150.165972222225</v>
      </c>
      <c r="K3716">
        <v>1429881667</v>
      </c>
      <c r="L3716">
        <f t="shared" si="291"/>
        <v>2015</v>
      </c>
      <c r="M3716" t="str">
        <f t="shared" si="292"/>
        <v>Apr</v>
      </c>
      <c r="N3716" s="13">
        <v>42118.556331018524</v>
      </c>
      <c r="O3716" t="b">
        <v>0</v>
      </c>
      <c r="P3716">
        <v>97</v>
      </c>
      <c r="Q3716" t="b">
        <v>1</v>
      </c>
      <c r="R3716" t="s">
        <v>8271</v>
      </c>
      <c r="S3716" s="4">
        <f t="shared" si="290"/>
        <v>102.35</v>
      </c>
      <c r="U3716" t="str">
        <f t="shared" si="293"/>
        <v>theater</v>
      </c>
      <c r="V3716" t="str">
        <f t="shared" si="294"/>
        <v>plays</v>
      </c>
    </row>
    <row r="3717" spans="1:22" ht="60" x14ac:dyDescent="0.25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v>42094.536111111112</v>
      </c>
      <c r="K3717">
        <v>1422834819</v>
      </c>
      <c r="L3717">
        <f t="shared" si="291"/>
        <v>2015</v>
      </c>
      <c r="M3717" t="str">
        <f t="shared" si="292"/>
        <v>Feb</v>
      </c>
      <c r="N3717" s="13">
        <v>42036.995590277773</v>
      </c>
      <c r="O3717" t="b">
        <v>0</v>
      </c>
      <c r="P3717">
        <v>27</v>
      </c>
      <c r="Q3717" t="b">
        <v>1</v>
      </c>
      <c r="R3717" t="s">
        <v>8271</v>
      </c>
      <c r="S3717" s="4">
        <f t="shared" si="290"/>
        <v>102.57142857142857</v>
      </c>
      <c r="U3717" t="str">
        <f t="shared" si="293"/>
        <v>theater</v>
      </c>
      <c r="V3717" t="str">
        <f t="shared" si="294"/>
        <v>plays</v>
      </c>
    </row>
    <row r="3718" spans="1:22" ht="45" x14ac:dyDescent="0.25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v>42390.887835648144</v>
      </c>
      <c r="K3718">
        <v>1450819109</v>
      </c>
      <c r="L3718">
        <f t="shared" si="291"/>
        <v>2015</v>
      </c>
      <c r="M3718" t="str">
        <f t="shared" si="292"/>
        <v>Dec</v>
      </c>
      <c r="N3718" s="13">
        <v>42360.887835648144</v>
      </c>
      <c r="O3718" t="b">
        <v>0</v>
      </c>
      <c r="P3718">
        <v>24</v>
      </c>
      <c r="Q3718" t="b">
        <v>1</v>
      </c>
      <c r="R3718" t="s">
        <v>8271</v>
      </c>
      <c r="S3718" s="4">
        <f t="shared" si="290"/>
        <v>155.75</v>
      </c>
      <c r="U3718" t="str">
        <f t="shared" si="293"/>
        <v>theater</v>
      </c>
      <c r="V3718" t="str">
        <f t="shared" si="294"/>
        <v>plays</v>
      </c>
    </row>
    <row r="3719" spans="1:22" ht="45" x14ac:dyDescent="0.25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v>42133.866307870368</v>
      </c>
      <c r="K3719">
        <v>1428526049</v>
      </c>
      <c r="L3719">
        <f t="shared" si="291"/>
        <v>2015</v>
      </c>
      <c r="M3719" t="str">
        <f t="shared" si="292"/>
        <v>Apr</v>
      </c>
      <c r="N3719" s="13">
        <v>42102.866307870368</v>
      </c>
      <c r="O3719" t="b">
        <v>0</v>
      </c>
      <c r="P3719">
        <v>13</v>
      </c>
      <c r="Q3719" t="b">
        <v>1</v>
      </c>
      <c r="R3719" t="s">
        <v>8271</v>
      </c>
      <c r="S3719" s="4">
        <f t="shared" si="290"/>
        <v>100.75</v>
      </c>
      <c r="U3719" t="str">
        <f t="shared" si="293"/>
        <v>theater</v>
      </c>
      <c r="V3719" t="str">
        <f t="shared" si="294"/>
        <v>plays</v>
      </c>
    </row>
    <row r="3720" spans="1:22" ht="45" x14ac:dyDescent="0.25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v>42062.716145833328</v>
      </c>
      <c r="K3720">
        <v>1422465075</v>
      </c>
      <c r="L3720">
        <f t="shared" si="291"/>
        <v>2015</v>
      </c>
      <c r="M3720" t="str">
        <f t="shared" si="292"/>
        <v>Jan</v>
      </c>
      <c r="N3720" s="13">
        <v>42032.716145833328</v>
      </c>
      <c r="O3720" t="b">
        <v>0</v>
      </c>
      <c r="P3720">
        <v>46</v>
      </c>
      <c r="Q3720" t="b">
        <v>1</v>
      </c>
      <c r="R3720" t="s">
        <v>8271</v>
      </c>
      <c r="S3720" s="4">
        <f t="shared" si="290"/>
        <v>239.4</v>
      </c>
      <c r="U3720" t="str">
        <f t="shared" si="293"/>
        <v>theater</v>
      </c>
      <c r="V3720" t="str">
        <f t="shared" si="294"/>
        <v>plays</v>
      </c>
    </row>
    <row r="3721" spans="1:22" ht="30" x14ac:dyDescent="0.25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v>42177.729930555557</v>
      </c>
      <c r="K3721">
        <v>1432402266</v>
      </c>
      <c r="L3721">
        <f t="shared" si="291"/>
        <v>2015</v>
      </c>
      <c r="M3721" t="str">
        <f t="shared" si="292"/>
        <v>May</v>
      </c>
      <c r="N3721" s="13">
        <v>42147.729930555557</v>
      </c>
      <c r="O3721" t="b">
        <v>0</v>
      </c>
      <c r="P3721">
        <v>4</v>
      </c>
      <c r="Q3721" t="b">
        <v>1</v>
      </c>
      <c r="R3721" t="s">
        <v>8271</v>
      </c>
      <c r="S3721" s="4">
        <f t="shared" si="290"/>
        <v>210</v>
      </c>
      <c r="U3721" t="str">
        <f t="shared" si="293"/>
        <v>theater</v>
      </c>
      <c r="V3721" t="str">
        <f t="shared" si="294"/>
        <v>plays</v>
      </c>
    </row>
    <row r="3722" spans="1:22" ht="30" x14ac:dyDescent="0.25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v>42187.993125000001</v>
      </c>
      <c r="K3722">
        <v>1433980206</v>
      </c>
      <c r="L3722">
        <f t="shared" si="291"/>
        <v>2015</v>
      </c>
      <c r="M3722" t="str">
        <f t="shared" si="292"/>
        <v>Jun</v>
      </c>
      <c r="N3722" s="13">
        <v>42165.993125000001</v>
      </c>
      <c r="O3722" t="b">
        <v>0</v>
      </c>
      <c r="P3722">
        <v>40</v>
      </c>
      <c r="Q3722" t="b">
        <v>1</v>
      </c>
      <c r="R3722" t="s">
        <v>8271</v>
      </c>
      <c r="S3722" s="4">
        <f t="shared" si="290"/>
        <v>104.51515151515152</v>
      </c>
      <c r="U3722" t="str">
        <f t="shared" si="293"/>
        <v>theater</v>
      </c>
      <c r="V3722" t="str">
        <f t="shared" si="294"/>
        <v>plays</v>
      </c>
    </row>
    <row r="3723" spans="1:22" ht="60" x14ac:dyDescent="0.25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v>41948.977824074071</v>
      </c>
      <c r="K3723">
        <v>1413412084</v>
      </c>
      <c r="L3723">
        <f t="shared" si="291"/>
        <v>2014</v>
      </c>
      <c r="M3723" t="str">
        <f t="shared" si="292"/>
        <v>Oct</v>
      </c>
      <c r="N3723" s="13">
        <v>41927.936157407406</v>
      </c>
      <c r="O3723" t="b">
        <v>0</v>
      </c>
      <c r="P3723">
        <v>44</v>
      </c>
      <c r="Q3723" t="b">
        <v>1</v>
      </c>
      <c r="R3723" t="s">
        <v>8271</v>
      </c>
      <c r="S3723" s="4">
        <f t="shared" si="290"/>
        <v>100.8</v>
      </c>
      <c r="U3723" t="str">
        <f t="shared" si="293"/>
        <v>theater</v>
      </c>
      <c r="V3723" t="str">
        <f t="shared" si="294"/>
        <v>plays</v>
      </c>
    </row>
    <row r="3724" spans="1:22" ht="60" x14ac:dyDescent="0.25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v>42411.957638888889</v>
      </c>
      <c r="K3724">
        <v>1452614847</v>
      </c>
      <c r="L3724">
        <f t="shared" si="291"/>
        <v>2016</v>
      </c>
      <c r="M3724" t="str">
        <f t="shared" si="292"/>
        <v>Jan</v>
      </c>
      <c r="N3724" s="13">
        <v>42381.671840277777</v>
      </c>
      <c r="O3724" t="b">
        <v>0</v>
      </c>
      <c r="P3724">
        <v>35</v>
      </c>
      <c r="Q3724" t="b">
        <v>1</v>
      </c>
      <c r="R3724" t="s">
        <v>8271</v>
      </c>
      <c r="S3724" s="4">
        <f t="shared" si="290"/>
        <v>111.2</v>
      </c>
      <c r="U3724" t="str">
        <f t="shared" si="293"/>
        <v>theater</v>
      </c>
      <c r="V3724" t="str">
        <f t="shared" si="294"/>
        <v>plays</v>
      </c>
    </row>
    <row r="3725" spans="1:22" ht="30" x14ac:dyDescent="0.25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v>41973.794699074075</v>
      </c>
      <c r="K3725">
        <v>1414778662</v>
      </c>
      <c r="L3725">
        <f t="shared" si="291"/>
        <v>2014</v>
      </c>
      <c r="M3725" t="str">
        <f t="shared" si="292"/>
        <v>Oct</v>
      </c>
      <c r="N3725" s="13">
        <v>41943.753032407411</v>
      </c>
      <c r="O3725" t="b">
        <v>0</v>
      </c>
      <c r="P3725">
        <v>63</v>
      </c>
      <c r="Q3725" t="b">
        <v>1</v>
      </c>
      <c r="R3725" t="s">
        <v>8271</v>
      </c>
      <c r="S3725" s="4">
        <f t="shared" si="290"/>
        <v>102.04444444444445</v>
      </c>
      <c r="U3725" t="str">
        <f t="shared" si="293"/>
        <v>theater</v>
      </c>
      <c r="V3725" t="str">
        <f t="shared" si="294"/>
        <v>plays</v>
      </c>
    </row>
    <row r="3726" spans="1:22" ht="60" x14ac:dyDescent="0.25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v>42494.958333333328</v>
      </c>
      <c r="K3726">
        <v>1459856860</v>
      </c>
      <c r="L3726">
        <f t="shared" si="291"/>
        <v>2016</v>
      </c>
      <c r="M3726" t="str">
        <f t="shared" si="292"/>
        <v>Apr</v>
      </c>
      <c r="N3726" s="13">
        <v>42465.491435185191</v>
      </c>
      <c r="O3726" t="b">
        <v>0</v>
      </c>
      <c r="P3726">
        <v>89</v>
      </c>
      <c r="Q3726" t="b">
        <v>1</v>
      </c>
      <c r="R3726" t="s">
        <v>8271</v>
      </c>
      <c r="S3726" s="4">
        <f t="shared" si="290"/>
        <v>102.54767441860466</v>
      </c>
      <c r="U3726" t="str">
        <f t="shared" si="293"/>
        <v>theater</v>
      </c>
      <c r="V3726" t="str">
        <f t="shared" si="294"/>
        <v>plays</v>
      </c>
    </row>
    <row r="3727" spans="1:22" ht="60" x14ac:dyDescent="0.25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v>42418.895833333328</v>
      </c>
      <c r="K3727">
        <v>1454366467</v>
      </c>
      <c r="L3727">
        <f t="shared" si="291"/>
        <v>2016</v>
      </c>
      <c r="M3727" t="str">
        <f t="shared" si="292"/>
        <v>Feb</v>
      </c>
      <c r="N3727" s="13">
        <v>42401.945219907408</v>
      </c>
      <c r="O3727" t="b">
        <v>0</v>
      </c>
      <c r="P3727">
        <v>15</v>
      </c>
      <c r="Q3727" t="b">
        <v>1</v>
      </c>
      <c r="R3727" t="s">
        <v>8271</v>
      </c>
      <c r="S3727" s="4">
        <f t="shared" si="290"/>
        <v>127</v>
      </c>
      <c r="U3727" t="str">
        <f t="shared" si="293"/>
        <v>theater</v>
      </c>
      <c r="V3727" t="str">
        <f t="shared" si="294"/>
        <v>plays</v>
      </c>
    </row>
    <row r="3728" spans="1:22" ht="45" x14ac:dyDescent="0.25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v>42489.875</v>
      </c>
      <c r="K3728">
        <v>1459567371</v>
      </c>
      <c r="L3728">
        <f t="shared" si="291"/>
        <v>2016</v>
      </c>
      <c r="M3728" t="str">
        <f t="shared" si="292"/>
        <v>Apr</v>
      </c>
      <c r="N3728" s="13">
        <v>42462.140868055561</v>
      </c>
      <c r="O3728" t="b">
        <v>0</v>
      </c>
      <c r="P3728">
        <v>46</v>
      </c>
      <c r="Q3728" t="b">
        <v>1</v>
      </c>
      <c r="R3728" t="s">
        <v>8271</v>
      </c>
      <c r="S3728" s="4">
        <f t="shared" si="290"/>
        <v>338.70588235294116</v>
      </c>
      <c r="U3728" t="str">
        <f t="shared" si="293"/>
        <v>theater</v>
      </c>
      <c r="V3728" t="str">
        <f t="shared" si="294"/>
        <v>plays</v>
      </c>
    </row>
    <row r="3729" spans="1:22" ht="45" x14ac:dyDescent="0.25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v>42663.204861111109</v>
      </c>
      <c r="K3729">
        <v>1474273294</v>
      </c>
      <c r="L3729">
        <f t="shared" si="291"/>
        <v>2016</v>
      </c>
      <c r="M3729" t="str">
        <f t="shared" si="292"/>
        <v>Sep</v>
      </c>
      <c r="N3729" s="13">
        <v>42632.348310185189</v>
      </c>
      <c r="O3729" t="b">
        <v>0</v>
      </c>
      <c r="P3729">
        <v>33</v>
      </c>
      <c r="Q3729" t="b">
        <v>1</v>
      </c>
      <c r="R3729" t="s">
        <v>8271</v>
      </c>
      <c r="S3729" s="4">
        <f t="shared" si="290"/>
        <v>100.75</v>
      </c>
      <c r="U3729" t="str">
        <f t="shared" si="293"/>
        <v>theater</v>
      </c>
      <c r="V3729" t="str">
        <f t="shared" si="294"/>
        <v>plays</v>
      </c>
    </row>
    <row r="3730" spans="1:22" ht="45" x14ac:dyDescent="0.25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v>42235.171018518522</v>
      </c>
      <c r="K3730">
        <v>1437365176</v>
      </c>
      <c r="L3730">
        <f t="shared" si="291"/>
        <v>2015</v>
      </c>
      <c r="M3730" t="str">
        <f t="shared" si="292"/>
        <v>Jul</v>
      </c>
      <c r="N3730" s="13">
        <v>42205.171018518522</v>
      </c>
      <c r="O3730" t="b">
        <v>0</v>
      </c>
      <c r="P3730">
        <v>31</v>
      </c>
      <c r="Q3730" t="b">
        <v>0</v>
      </c>
      <c r="R3730" t="s">
        <v>8271</v>
      </c>
      <c r="S3730" s="4">
        <f t="shared" si="290"/>
        <v>9.31</v>
      </c>
      <c r="U3730" t="str">
        <f t="shared" si="293"/>
        <v>theater</v>
      </c>
      <c r="V3730" t="str">
        <f t="shared" si="294"/>
        <v>plays</v>
      </c>
    </row>
    <row r="3731" spans="1:22" ht="60" x14ac:dyDescent="0.25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v>42086.16333333333</v>
      </c>
      <c r="K3731">
        <v>1423198512</v>
      </c>
      <c r="L3731">
        <f t="shared" si="291"/>
        <v>2015</v>
      </c>
      <c r="M3731" t="str">
        <f t="shared" si="292"/>
        <v>Feb</v>
      </c>
      <c r="N3731" s="13">
        <v>42041.205000000002</v>
      </c>
      <c r="O3731" t="b">
        <v>0</v>
      </c>
      <c r="P3731">
        <v>5</v>
      </c>
      <c r="Q3731" t="b">
        <v>0</v>
      </c>
      <c r="R3731" t="s">
        <v>8271</v>
      </c>
      <c r="S3731" s="4">
        <f t="shared" si="290"/>
        <v>7.24</v>
      </c>
      <c r="U3731" t="str">
        <f t="shared" si="293"/>
        <v>theater</v>
      </c>
      <c r="V3731" t="str">
        <f t="shared" si="294"/>
        <v>plays</v>
      </c>
    </row>
    <row r="3732" spans="1:22" ht="45" x14ac:dyDescent="0.25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v>42233.677766203706</v>
      </c>
      <c r="K3732">
        <v>1437236159</v>
      </c>
      <c r="L3732">
        <f t="shared" si="291"/>
        <v>2015</v>
      </c>
      <c r="M3732" t="str">
        <f t="shared" si="292"/>
        <v>Jul</v>
      </c>
      <c r="N3732" s="13">
        <v>42203.677766203706</v>
      </c>
      <c r="O3732" t="b">
        <v>0</v>
      </c>
      <c r="P3732">
        <v>1</v>
      </c>
      <c r="Q3732" t="b">
        <v>0</v>
      </c>
      <c r="R3732" t="s">
        <v>8271</v>
      </c>
      <c r="S3732" s="4">
        <f t="shared" si="290"/>
        <v>10</v>
      </c>
      <c r="U3732" t="str">
        <f t="shared" si="293"/>
        <v>theater</v>
      </c>
      <c r="V3732" t="str">
        <f t="shared" si="294"/>
        <v>plays</v>
      </c>
    </row>
    <row r="3733" spans="1:22" ht="60" x14ac:dyDescent="0.25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v>42014.140972222223</v>
      </c>
      <c r="K3733">
        <v>1418234646</v>
      </c>
      <c r="L3733">
        <f t="shared" si="291"/>
        <v>2014</v>
      </c>
      <c r="M3733" t="str">
        <f t="shared" si="292"/>
        <v>Dec</v>
      </c>
      <c r="N3733" s="13">
        <v>41983.752847222218</v>
      </c>
      <c r="O3733" t="b">
        <v>0</v>
      </c>
      <c r="P3733">
        <v>12</v>
      </c>
      <c r="Q3733" t="b">
        <v>0</v>
      </c>
      <c r="R3733" t="s">
        <v>8271</v>
      </c>
      <c r="S3733" s="4">
        <f t="shared" si="290"/>
        <v>11.272727272727273</v>
      </c>
      <c r="U3733" t="str">
        <f t="shared" si="293"/>
        <v>theater</v>
      </c>
      <c r="V3733" t="str">
        <f t="shared" si="294"/>
        <v>plays</v>
      </c>
    </row>
    <row r="3734" spans="1:22" ht="45" x14ac:dyDescent="0.25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v>42028.5</v>
      </c>
      <c r="K3734">
        <v>1416932133</v>
      </c>
      <c r="L3734">
        <f t="shared" si="291"/>
        <v>2014</v>
      </c>
      <c r="M3734" t="str">
        <f t="shared" si="292"/>
        <v>Nov</v>
      </c>
      <c r="N3734" s="13">
        <v>41968.677465277782</v>
      </c>
      <c r="O3734" t="b">
        <v>0</v>
      </c>
      <c r="P3734">
        <v>4</v>
      </c>
      <c r="Q3734" t="b">
        <v>0</v>
      </c>
      <c r="R3734" t="s">
        <v>8271</v>
      </c>
      <c r="S3734" s="4">
        <f t="shared" si="290"/>
        <v>15.411764705882353</v>
      </c>
      <c r="U3734" t="str">
        <f t="shared" si="293"/>
        <v>theater</v>
      </c>
      <c r="V3734" t="str">
        <f t="shared" si="294"/>
        <v>plays</v>
      </c>
    </row>
    <row r="3735" spans="1:22" ht="45" x14ac:dyDescent="0.25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v>42112.9375</v>
      </c>
      <c r="K3735">
        <v>1428539708</v>
      </c>
      <c r="L3735">
        <f t="shared" si="291"/>
        <v>2015</v>
      </c>
      <c r="M3735" t="str">
        <f t="shared" si="292"/>
        <v>Apr</v>
      </c>
      <c r="N3735" s="13">
        <v>42103.024398148147</v>
      </c>
      <c r="O3735" t="b">
        <v>0</v>
      </c>
      <c r="P3735">
        <v>0</v>
      </c>
      <c r="Q3735" t="b">
        <v>0</v>
      </c>
      <c r="R3735" t="s">
        <v>8271</v>
      </c>
      <c r="S3735" s="4">
        <f t="shared" si="290"/>
        <v>0</v>
      </c>
      <c r="U3735" t="str">
        <f t="shared" si="293"/>
        <v>theater</v>
      </c>
      <c r="V3735" t="str">
        <f t="shared" si="294"/>
        <v>plays</v>
      </c>
    </row>
    <row r="3736" spans="1:22" ht="60" x14ac:dyDescent="0.25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v>42149.901574074072</v>
      </c>
      <c r="K3736">
        <v>1427405896</v>
      </c>
      <c r="L3736">
        <f t="shared" si="291"/>
        <v>2015</v>
      </c>
      <c r="M3736" t="str">
        <f t="shared" si="292"/>
        <v>Mar</v>
      </c>
      <c r="N3736" s="13">
        <v>42089.901574074072</v>
      </c>
      <c r="O3736" t="b">
        <v>0</v>
      </c>
      <c r="P3736">
        <v>7</v>
      </c>
      <c r="Q3736" t="b">
        <v>0</v>
      </c>
      <c r="R3736" t="s">
        <v>8271</v>
      </c>
      <c r="S3736" s="4">
        <f t="shared" si="290"/>
        <v>28.466666666666665</v>
      </c>
      <c r="U3736" t="str">
        <f t="shared" si="293"/>
        <v>theater</v>
      </c>
      <c r="V3736" t="str">
        <f t="shared" si="294"/>
        <v>plays</v>
      </c>
    </row>
    <row r="3737" spans="1:22" ht="30" x14ac:dyDescent="0.25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v>42152.693159722221</v>
      </c>
      <c r="K3737">
        <v>1430239089</v>
      </c>
      <c r="L3737">
        <f t="shared" si="291"/>
        <v>2015</v>
      </c>
      <c r="M3737" t="str">
        <f t="shared" si="292"/>
        <v>Apr</v>
      </c>
      <c r="N3737" s="13">
        <v>42122.693159722221</v>
      </c>
      <c r="O3737" t="b">
        <v>0</v>
      </c>
      <c r="P3737">
        <v>2</v>
      </c>
      <c r="Q3737" t="b">
        <v>0</v>
      </c>
      <c r="R3737" t="s">
        <v>8271</v>
      </c>
      <c r="S3737" s="4">
        <f t="shared" si="290"/>
        <v>13.333333333333334</v>
      </c>
      <c r="U3737" t="str">
        <f t="shared" si="293"/>
        <v>theater</v>
      </c>
      <c r="V3737" t="str">
        <f t="shared" si="294"/>
        <v>plays</v>
      </c>
    </row>
    <row r="3738" spans="1:22" ht="45" x14ac:dyDescent="0.25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v>42086.75</v>
      </c>
      <c r="K3738">
        <v>1423847093</v>
      </c>
      <c r="L3738">
        <f t="shared" si="291"/>
        <v>2015</v>
      </c>
      <c r="M3738" t="str">
        <f t="shared" si="292"/>
        <v>Feb</v>
      </c>
      <c r="N3738" s="13">
        <v>42048.711724537032</v>
      </c>
      <c r="O3738" t="b">
        <v>0</v>
      </c>
      <c r="P3738">
        <v>1</v>
      </c>
      <c r="Q3738" t="b">
        <v>0</v>
      </c>
      <c r="R3738" t="s">
        <v>8271</v>
      </c>
      <c r="S3738" s="4">
        <f t="shared" si="290"/>
        <v>0.66666666666666663</v>
      </c>
      <c r="U3738" t="str">
        <f t="shared" si="293"/>
        <v>theater</v>
      </c>
      <c r="V3738" t="str">
        <f t="shared" si="294"/>
        <v>plays</v>
      </c>
    </row>
    <row r="3739" spans="1:22" ht="45" x14ac:dyDescent="0.25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v>42320.290972222225</v>
      </c>
      <c r="K3739">
        <v>1445358903</v>
      </c>
      <c r="L3739">
        <f t="shared" si="291"/>
        <v>2015</v>
      </c>
      <c r="M3739" t="str">
        <f t="shared" si="292"/>
        <v>Oct</v>
      </c>
      <c r="N3739" s="13">
        <v>42297.691006944442</v>
      </c>
      <c r="O3739" t="b">
        <v>0</v>
      </c>
      <c r="P3739">
        <v>4</v>
      </c>
      <c r="Q3739" t="b">
        <v>0</v>
      </c>
      <c r="R3739" t="s">
        <v>8271</v>
      </c>
      <c r="S3739" s="4">
        <f t="shared" si="290"/>
        <v>21.428571428571427</v>
      </c>
      <c r="U3739" t="str">
        <f t="shared" si="293"/>
        <v>theater</v>
      </c>
      <c r="V3739" t="str">
        <f t="shared" si="294"/>
        <v>plays</v>
      </c>
    </row>
    <row r="3740" spans="1:22" ht="45" x14ac:dyDescent="0.25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v>41835.916666666664</v>
      </c>
      <c r="K3740">
        <v>1403562705</v>
      </c>
      <c r="L3740">
        <f t="shared" si="291"/>
        <v>2014</v>
      </c>
      <c r="M3740" t="str">
        <f t="shared" si="292"/>
        <v>Jun</v>
      </c>
      <c r="N3740" s="13">
        <v>41813.938715277778</v>
      </c>
      <c r="O3740" t="b">
        <v>0</v>
      </c>
      <c r="P3740">
        <v>6</v>
      </c>
      <c r="Q3740" t="b">
        <v>0</v>
      </c>
      <c r="R3740" t="s">
        <v>8271</v>
      </c>
      <c r="S3740" s="4">
        <f t="shared" si="290"/>
        <v>18</v>
      </c>
      <c r="U3740" t="str">
        <f t="shared" si="293"/>
        <v>theater</v>
      </c>
      <c r="V3740" t="str">
        <f t="shared" si="294"/>
        <v>plays</v>
      </c>
    </row>
    <row r="3741" spans="1:22" ht="60" x14ac:dyDescent="0.25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v>42568.449861111112</v>
      </c>
      <c r="K3741">
        <v>1467024468</v>
      </c>
      <c r="L3741">
        <f t="shared" si="291"/>
        <v>2016</v>
      </c>
      <c r="M3741" t="str">
        <f t="shared" si="292"/>
        <v>Jun</v>
      </c>
      <c r="N3741" s="13">
        <v>42548.449861111112</v>
      </c>
      <c r="O3741" t="b">
        <v>0</v>
      </c>
      <c r="P3741">
        <v>8</v>
      </c>
      <c r="Q3741" t="b">
        <v>0</v>
      </c>
      <c r="R3741" t="s">
        <v>8271</v>
      </c>
      <c r="S3741" s="4">
        <f t="shared" si="290"/>
        <v>20.125</v>
      </c>
      <c r="U3741" t="str">
        <f t="shared" si="293"/>
        <v>theater</v>
      </c>
      <c r="V3741" t="str">
        <f t="shared" si="294"/>
        <v>plays</v>
      </c>
    </row>
    <row r="3742" spans="1:22" ht="60" x14ac:dyDescent="0.25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v>41863.079143518517</v>
      </c>
      <c r="K3742">
        <v>1405217355</v>
      </c>
      <c r="L3742">
        <f t="shared" si="291"/>
        <v>2014</v>
      </c>
      <c r="M3742" t="str">
        <f t="shared" si="292"/>
        <v>Jul</v>
      </c>
      <c r="N3742" s="13">
        <v>41833.089756944442</v>
      </c>
      <c r="O3742" t="b">
        <v>0</v>
      </c>
      <c r="P3742">
        <v>14</v>
      </c>
      <c r="Q3742" t="b">
        <v>0</v>
      </c>
      <c r="R3742" t="s">
        <v>8271</v>
      </c>
      <c r="S3742" s="4">
        <f t="shared" si="290"/>
        <v>17.899999999999999</v>
      </c>
      <c r="U3742" t="str">
        <f t="shared" si="293"/>
        <v>theater</v>
      </c>
      <c r="V3742" t="str">
        <f t="shared" si="294"/>
        <v>plays</v>
      </c>
    </row>
    <row r="3743" spans="1:22" ht="45" x14ac:dyDescent="0.25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v>42355.920717592591</v>
      </c>
      <c r="K3743">
        <v>1447797950</v>
      </c>
      <c r="L3743">
        <f t="shared" si="291"/>
        <v>2015</v>
      </c>
      <c r="M3743" t="str">
        <f t="shared" si="292"/>
        <v>Nov</v>
      </c>
      <c r="N3743" s="13">
        <v>42325.920717592591</v>
      </c>
      <c r="O3743" t="b">
        <v>0</v>
      </c>
      <c r="P3743">
        <v>0</v>
      </c>
      <c r="Q3743" t="b">
        <v>0</v>
      </c>
      <c r="R3743" t="s">
        <v>8271</v>
      </c>
      <c r="S3743" s="4">
        <f t="shared" si="290"/>
        <v>0</v>
      </c>
      <c r="U3743" t="str">
        <f t="shared" si="293"/>
        <v>theater</v>
      </c>
      <c r="V3743" t="str">
        <f t="shared" si="294"/>
        <v>plays</v>
      </c>
    </row>
    <row r="3744" spans="1:22" ht="60" x14ac:dyDescent="0.25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v>41888.214629629627</v>
      </c>
      <c r="K3744">
        <v>1407388144</v>
      </c>
      <c r="L3744">
        <f t="shared" si="291"/>
        <v>2014</v>
      </c>
      <c r="M3744" t="str">
        <f t="shared" si="292"/>
        <v>Aug</v>
      </c>
      <c r="N3744" s="13">
        <v>41858.214629629627</v>
      </c>
      <c r="O3744" t="b">
        <v>0</v>
      </c>
      <c r="P3744">
        <v>4</v>
      </c>
      <c r="Q3744" t="b">
        <v>0</v>
      </c>
      <c r="R3744" t="s">
        <v>8271</v>
      </c>
      <c r="S3744" s="4">
        <f t="shared" si="290"/>
        <v>2</v>
      </c>
      <c r="U3744" t="str">
        <f t="shared" si="293"/>
        <v>theater</v>
      </c>
      <c r="V3744" t="str">
        <f t="shared" si="294"/>
        <v>plays</v>
      </c>
    </row>
    <row r="3745" spans="1:22" ht="45" x14ac:dyDescent="0.25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v>41823.710231481484</v>
      </c>
      <c r="K3745">
        <v>1401814964</v>
      </c>
      <c r="L3745">
        <f t="shared" si="291"/>
        <v>2014</v>
      </c>
      <c r="M3745" t="str">
        <f t="shared" si="292"/>
        <v>Jun</v>
      </c>
      <c r="N3745" s="13">
        <v>41793.710231481484</v>
      </c>
      <c r="O3745" t="b">
        <v>0</v>
      </c>
      <c r="P3745">
        <v>0</v>
      </c>
      <c r="Q3745" t="b">
        <v>0</v>
      </c>
      <c r="R3745" t="s">
        <v>8271</v>
      </c>
      <c r="S3745" s="4">
        <f t="shared" si="290"/>
        <v>0</v>
      </c>
      <c r="U3745" t="str">
        <f t="shared" si="293"/>
        <v>theater</v>
      </c>
      <c r="V3745" t="str">
        <f t="shared" si="294"/>
        <v>plays</v>
      </c>
    </row>
    <row r="3746" spans="1:22" ht="60" x14ac:dyDescent="0.25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v>41825.165972222225</v>
      </c>
      <c r="K3746">
        <v>1401823952</v>
      </c>
      <c r="L3746">
        <f t="shared" si="291"/>
        <v>2014</v>
      </c>
      <c r="M3746" t="str">
        <f t="shared" si="292"/>
        <v>Jun</v>
      </c>
      <c r="N3746" s="13">
        <v>41793.814259259263</v>
      </c>
      <c r="O3746" t="b">
        <v>0</v>
      </c>
      <c r="P3746">
        <v>0</v>
      </c>
      <c r="Q3746" t="b">
        <v>0</v>
      </c>
      <c r="R3746" t="s">
        <v>8271</v>
      </c>
      <c r="S3746" s="4">
        <f t="shared" si="290"/>
        <v>0</v>
      </c>
      <c r="U3746" t="str">
        <f t="shared" si="293"/>
        <v>theater</v>
      </c>
      <c r="V3746" t="str">
        <f t="shared" si="294"/>
        <v>plays</v>
      </c>
    </row>
    <row r="3747" spans="1:22" ht="45" x14ac:dyDescent="0.25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v>41861.697939814818</v>
      </c>
      <c r="K3747">
        <v>1405097102</v>
      </c>
      <c r="L3747">
        <f t="shared" si="291"/>
        <v>2014</v>
      </c>
      <c r="M3747" t="str">
        <f t="shared" si="292"/>
        <v>Jul</v>
      </c>
      <c r="N3747" s="13">
        <v>41831.697939814818</v>
      </c>
      <c r="O3747" t="b">
        <v>0</v>
      </c>
      <c r="P3747">
        <v>1</v>
      </c>
      <c r="Q3747" t="b">
        <v>0</v>
      </c>
      <c r="R3747" t="s">
        <v>8271</v>
      </c>
      <c r="S3747" s="4">
        <f t="shared" si="290"/>
        <v>10</v>
      </c>
      <c r="U3747" t="str">
        <f t="shared" si="293"/>
        <v>theater</v>
      </c>
      <c r="V3747" t="str">
        <f t="shared" si="294"/>
        <v>plays</v>
      </c>
    </row>
    <row r="3748" spans="1:22" ht="30" x14ac:dyDescent="0.25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v>42651.389340277776</v>
      </c>
      <c r="K3748">
        <v>1473326439</v>
      </c>
      <c r="L3748">
        <f t="shared" si="291"/>
        <v>2016</v>
      </c>
      <c r="M3748" t="str">
        <f t="shared" si="292"/>
        <v>Sep</v>
      </c>
      <c r="N3748" s="13">
        <v>42621.389340277776</v>
      </c>
      <c r="O3748" t="b">
        <v>0</v>
      </c>
      <c r="P3748">
        <v>1</v>
      </c>
      <c r="Q3748" t="b">
        <v>0</v>
      </c>
      <c r="R3748" t="s">
        <v>8271</v>
      </c>
      <c r="S3748" s="4">
        <f t="shared" si="290"/>
        <v>2.3764705882352941</v>
      </c>
      <c r="U3748" t="str">
        <f t="shared" si="293"/>
        <v>theater</v>
      </c>
      <c r="V3748" t="str">
        <f t="shared" si="294"/>
        <v>plays</v>
      </c>
    </row>
    <row r="3749" spans="1:22" ht="30" x14ac:dyDescent="0.25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v>42190.957638888889</v>
      </c>
      <c r="K3749">
        <v>1433833896</v>
      </c>
      <c r="L3749">
        <f t="shared" si="291"/>
        <v>2015</v>
      </c>
      <c r="M3749" t="str">
        <f t="shared" si="292"/>
        <v>Jun</v>
      </c>
      <c r="N3749" s="13">
        <v>42164.299722222218</v>
      </c>
      <c r="O3749" t="b">
        <v>0</v>
      </c>
      <c r="P3749">
        <v>1</v>
      </c>
      <c r="Q3749" t="b">
        <v>0</v>
      </c>
      <c r="R3749" t="s">
        <v>8271</v>
      </c>
      <c r="S3749" s="4">
        <f t="shared" si="290"/>
        <v>1</v>
      </c>
      <c r="U3749" t="str">
        <f t="shared" si="293"/>
        <v>theater</v>
      </c>
      <c r="V3749" t="str">
        <f t="shared" si="294"/>
        <v>plays</v>
      </c>
    </row>
    <row r="3750" spans="1:22" ht="60" x14ac:dyDescent="0.25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v>42416.249305555553</v>
      </c>
      <c r="K3750">
        <v>1453827436</v>
      </c>
      <c r="L3750">
        <f t="shared" si="291"/>
        <v>2016</v>
      </c>
      <c r="M3750" t="str">
        <f t="shared" si="292"/>
        <v>Jan</v>
      </c>
      <c r="N3750" s="13">
        <v>42395.706435185188</v>
      </c>
      <c r="O3750" t="b">
        <v>0</v>
      </c>
      <c r="P3750">
        <v>52</v>
      </c>
      <c r="Q3750" t="b">
        <v>1</v>
      </c>
      <c r="R3750" t="s">
        <v>8305</v>
      </c>
      <c r="S3750" s="4">
        <f t="shared" si="290"/>
        <v>103.52</v>
      </c>
      <c r="U3750" t="str">
        <f t="shared" si="293"/>
        <v>theater</v>
      </c>
      <c r="V3750" t="str">
        <f t="shared" si="294"/>
        <v>musical</v>
      </c>
    </row>
    <row r="3751" spans="1:22" ht="45" x14ac:dyDescent="0.25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v>42489.165972222225</v>
      </c>
      <c r="K3751">
        <v>1459220588</v>
      </c>
      <c r="L3751">
        <f t="shared" si="291"/>
        <v>2016</v>
      </c>
      <c r="M3751" t="str">
        <f t="shared" si="292"/>
        <v>Mar</v>
      </c>
      <c r="N3751" s="13">
        <v>42458.127175925925</v>
      </c>
      <c r="O3751" t="b">
        <v>0</v>
      </c>
      <c r="P3751">
        <v>7</v>
      </c>
      <c r="Q3751" t="b">
        <v>1</v>
      </c>
      <c r="R3751" t="s">
        <v>8305</v>
      </c>
      <c r="S3751" s="4">
        <f t="shared" si="290"/>
        <v>105</v>
      </c>
      <c r="U3751" t="str">
        <f t="shared" si="293"/>
        <v>theater</v>
      </c>
      <c r="V3751" t="str">
        <f t="shared" si="294"/>
        <v>musical</v>
      </c>
    </row>
    <row r="3752" spans="1:22" ht="105" x14ac:dyDescent="0.25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v>42045.332638888889</v>
      </c>
      <c r="K3752">
        <v>1421105608</v>
      </c>
      <c r="L3752">
        <f t="shared" si="291"/>
        <v>2015</v>
      </c>
      <c r="M3752" t="str">
        <f t="shared" si="292"/>
        <v>Jan</v>
      </c>
      <c r="N3752" s="13">
        <v>42016.981574074074</v>
      </c>
      <c r="O3752" t="b">
        <v>0</v>
      </c>
      <c r="P3752">
        <v>28</v>
      </c>
      <c r="Q3752" t="b">
        <v>1</v>
      </c>
      <c r="R3752" t="s">
        <v>8305</v>
      </c>
      <c r="S3752" s="4">
        <f t="shared" si="290"/>
        <v>100.45</v>
      </c>
      <c r="U3752" t="str">
        <f t="shared" si="293"/>
        <v>theater</v>
      </c>
      <c r="V3752" t="str">
        <f t="shared" si="294"/>
        <v>musical</v>
      </c>
    </row>
    <row r="3753" spans="1:22" ht="45" x14ac:dyDescent="0.25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v>42462.993900462956</v>
      </c>
      <c r="K3753">
        <v>1454460673</v>
      </c>
      <c r="L3753">
        <f t="shared" si="291"/>
        <v>2016</v>
      </c>
      <c r="M3753" t="str">
        <f t="shared" si="292"/>
        <v>Feb</v>
      </c>
      <c r="N3753" s="13">
        <v>42403.035567129627</v>
      </c>
      <c r="O3753" t="b">
        <v>0</v>
      </c>
      <c r="P3753">
        <v>11</v>
      </c>
      <c r="Q3753" t="b">
        <v>1</v>
      </c>
      <c r="R3753" t="s">
        <v>8305</v>
      </c>
      <c r="S3753" s="4">
        <f t="shared" si="290"/>
        <v>132.6</v>
      </c>
      <c r="U3753" t="str">
        <f t="shared" si="293"/>
        <v>theater</v>
      </c>
      <c r="V3753" t="str">
        <f t="shared" si="294"/>
        <v>musical</v>
      </c>
    </row>
    <row r="3754" spans="1:22" ht="60" x14ac:dyDescent="0.25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v>42659.875</v>
      </c>
      <c r="K3754">
        <v>1473189335</v>
      </c>
      <c r="L3754">
        <f t="shared" si="291"/>
        <v>2016</v>
      </c>
      <c r="M3754" t="str">
        <f t="shared" si="292"/>
        <v>Sep</v>
      </c>
      <c r="N3754" s="13">
        <v>42619.802488425921</v>
      </c>
      <c r="O3754" t="b">
        <v>0</v>
      </c>
      <c r="P3754">
        <v>15</v>
      </c>
      <c r="Q3754" t="b">
        <v>1</v>
      </c>
      <c r="R3754" t="s">
        <v>8305</v>
      </c>
      <c r="S3754" s="4">
        <f t="shared" si="290"/>
        <v>113</v>
      </c>
      <c r="U3754" t="str">
        <f t="shared" si="293"/>
        <v>theater</v>
      </c>
      <c r="V3754" t="str">
        <f t="shared" si="294"/>
        <v>musical</v>
      </c>
    </row>
    <row r="3755" spans="1:22" ht="60" x14ac:dyDescent="0.25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v>42158</v>
      </c>
      <c r="K3755">
        <v>1430768800</v>
      </c>
      <c r="L3755">
        <f t="shared" si="291"/>
        <v>2015</v>
      </c>
      <c r="M3755" t="str">
        <f t="shared" si="292"/>
        <v>May</v>
      </c>
      <c r="N3755" s="13">
        <v>42128.824074074073</v>
      </c>
      <c r="O3755" t="b">
        <v>0</v>
      </c>
      <c r="P3755">
        <v>30</v>
      </c>
      <c r="Q3755" t="b">
        <v>1</v>
      </c>
      <c r="R3755" t="s">
        <v>8305</v>
      </c>
      <c r="S3755" s="4">
        <f t="shared" si="290"/>
        <v>103.34</v>
      </c>
      <c r="U3755" t="str">
        <f t="shared" si="293"/>
        <v>theater</v>
      </c>
      <c r="V3755" t="str">
        <f t="shared" si="294"/>
        <v>musical</v>
      </c>
    </row>
    <row r="3756" spans="1:22" ht="45" x14ac:dyDescent="0.25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v>41846.207638888889</v>
      </c>
      <c r="K3756">
        <v>1403125737</v>
      </c>
      <c r="L3756">
        <f t="shared" si="291"/>
        <v>2014</v>
      </c>
      <c r="M3756" t="str">
        <f t="shared" si="292"/>
        <v>Jun</v>
      </c>
      <c r="N3756" s="13">
        <v>41808.881215277775</v>
      </c>
      <c r="O3756" t="b">
        <v>0</v>
      </c>
      <c r="P3756">
        <v>27</v>
      </c>
      <c r="Q3756" t="b">
        <v>1</v>
      </c>
      <c r="R3756" t="s">
        <v>8305</v>
      </c>
      <c r="S3756" s="4">
        <f t="shared" si="290"/>
        <v>120</v>
      </c>
      <c r="U3756" t="str">
        <f t="shared" si="293"/>
        <v>theater</v>
      </c>
      <c r="V3756" t="str">
        <f t="shared" si="294"/>
        <v>musical</v>
      </c>
    </row>
    <row r="3757" spans="1:22" ht="60" x14ac:dyDescent="0.25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v>42475.866979166662</v>
      </c>
      <c r="K3757">
        <v>1458161307</v>
      </c>
      <c r="L3757">
        <f t="shared" si="291"/>
        <v>2016</v>
      </c>
      <c r="M3757" t="str">
        <f t="shared" si="292"/>
        <v>Mar</v>
      </c>
      <c r="N3757" s="13">
        <v>42445.866979166662</v>
      </c>
      <c r="O3757" t="b">
        <v>0</v>
      </c>
      <c r="P3757">
        <v>28</v>
      </c>
      <c r="Q3757" t="b">
        <v>1</v>
      </c>
      <c r="R3757" t="s">
        <v>8305</v>
      </c>
      <c r="S3757" s="4">
        <f t="shared" si="290"/>
        <v>129.63636363636363</v>
      </c>
      <c r="U3757" t="str">
        <f t="shared" si="293"/>
        <v>theater</v>
      </c>
      <c r="V3757" t="str">
        <f t="shared" si="294"/>
        <v>musical</v>
      </c>
    </row>
    <row r="3758" spans="1:22" ht="60" x14ac:dyDescent="0.25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v>41801.814791666664</v>
      </c>
      <c r="K3758">
        <v>1399923198</v>
      </c>
      <c r="L3758">
        <f t="shared" si="291"/>
        <v>2014</v>
      </c>
      <c r="M3758" t="str">
        <f t="shared" si="292"/>
        <v>May</v>
      </c>
      <c r="N3758" s="13">
        <v>41771.814791666664</v>
      </c>
      <c r="O3758" t="b">
        <v>0</v>
      </c>
      <c r="P3758">
        <v>17</v>
      </c>
      <c r="Q3758" t="b">
        <v>1</v>
      </c>
      <c r="R3758" t="s">
        <v>8305</v>
      </c>
      <c r="S3758" s="4">
        <f t="shared" si="290"/>
        <v>101.11111111111111</v>
      </c>
      <c r="U3758" t="str">
        <f t="shared" si="293"/>
        <v>theater</v>
      </c>
      <c r="V3758" t="str">
        <f t="shared" si="294"/>
        <v>musical</v>
      </c>
    </row>
    <row r="3759" spans="1:22" ht="45" x14ac:dyDescent="0.25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v>41974.850868055553</v>
      </c>
      <c r="K3759">
        <v>1415737515</v>
      </c>
      <c r="L3759">
        <f t="shared" si="291"/>
        <v>2014</v>
      </c>
      <c r="M3759" t="str">
        <f t="shared" si="292"/>
        <v>Nov</v>
      </c>
      <c r="N3759" s="13">
        <v>41954.850868055553</v>
      </c>
      <c r="O3759" t="b">
        <v>0</v>
      </c>
      <c r="P3759">
        <v>50</v>
      </c>
      <c r="Q3759" t="b">
        <v>1</v>
      </c>
      <c r="R3759" t="s">
        <v>8305</v>
      </c>
      <c r="S3759" s="4">
        <f t="shared" si="290"/>
        <v>108.51428571428572</v>
      </c>
      <c r="U3759" t="str">
        <f t="shared" si="293"/>
        <v>theater</v>
      </c>
      <c r="V3759" t="str">
        <f t="shared" si="294"/>
        <v>musical</v>
      </c>
    </row>
    <row r="3760" spans="1:22" ht="30" x14ac:dyDescent="0.25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v>41778.208333333336</v>
      </c>
      <c r="K3760">
        <v>1397819938</v>
      </c>
      <c r="L3760">
        <f t="shared" si="291"/>
        <v>2014</v>
      </c>
      <c r="M3760" t="str">
        <f t="shared" si="292"/>
        <v>Apr</v>
      </c>
      <c r="N3760" s="13">
        <v>41747.471504629626</v>
      </c>
      <c r="O3760" t="b">
        <v>0</v>
      </c>
      <c r="P3760">
        <v>26</v>
      </c>
      <c r="Q3760" t="b">
        <v>1</v>
      </c>
      <c r="R3760" t="s">
        <v>8305</v>
      </c>
      <c r="S3760" s="4">
        <f t="shared" si="290"/>
        <v>102.33333333333333</v>
      </c>
      <c r="U3760" t="str">
        <f t="shared" si="293"/>
        <v>theater</v>
      </c>
      <c r="V3760" t="str">
        <f t="shared" si="294"/>
        <v>musical</v>
      </c>
    </row>
    <row r="3761" spans="1:22" ht="30" x14ac:dyDescent="0.25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v>42242.108252314814</v>
      </c>
      <c r="K3761">
        <v>1435372553</v>
      </c>
      <c r="L3761">
        <f t="shared" si="291"/>
        <v>2015</v>
      </c>
      <c r="M3761" t="str">
        <f t="shared" si="292"/>
        <v>Jun</v>
      </c>
      <c r="N3761" s="13">
        <v>42182.108252314814</v>
      </c>
      <c r="O3761" t="b">
        <v>0</v>
      </c>
      <c r="P3761">
        <v>88</v>
      </c>
      <c r="Q3761" t="b">
        <v>1</v>
      </c>
      <c r="R3761" t="s">
        <v>8305</v>
      </c>
      <c r="S3761" s="4">
        <f t="shared" si="290"/>
        <v>110.24425000000001</v>
      </c>
      <c r="U3761" t="str">
        <f t="shared" si="293"/>
        <v>theater</v>
      </c>
      <c r="V3761" t="str">
        <f t="shared" si="294"/>
        <v>musical</v>
      </c>
    </row>
    <row r="3762" spans="1:22" ht="60" x14ac:dyDescent="0.25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v>41764.525300925925</v>
      </c>
      <c r="K3762">
        <v>1397133386</v>
      </c>
      <c r="L3762">
        <f t="shared" si="291"/>
        <v>2014</v>
      </c>
      <c r="M3762" t="str">
        <f t="shared" si="292"/>
        <v>Apr</v>
      </c>
      <c r="N3762" s="13">
        <v>41739.525300925925</v>
      </c>
      <c r="O3762" t="b">
        <v>0</v>
      </c>
      <c r="P3762">
        <v>91</v>
      </c>
      <c r="Q3762" t="b">
        <v>1</v>
      </c>
      <c r="R3762" t="s">
        <v>8305</v>
      </c>
      <c r="S3762" s="4">
        <f t="shared" si="290"/>
        <v>101.01540000000001</v>
      </c>
      <c r="U3762" t="str">
        <f t="shared" si="293"/>
        <v>theater</v>
      </c>
      <c r="V3762" t="str">
        <f t="shared" si="294"/>
        <v>musical</v>
      </c>
    </row>
    <row r="3763" spans="1:22" ht="60" x14ac:dyDescent="0.25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v>42226.958333333328</v>
      </c>
      <c r="K3763">
        <v>1434625937</v>
      </c>
      <c r="L3763">
        <f t="shared" si="291"/>
        <v>2015</v>
      </c>
      <c r="M3763" t="str">
        <f t="shared" si="292"/>
        <v>Jun</v>
      </c>
      <c r="N3763" s="13">
        <v>42173.466863425929</v>
      </c>
      <c r="O3763" t="b">
        <v>0</v>
      </c>
      <c r="P3763">
        <v>3</v>
      </c>
      <c r="Q3763" t="b">
        <v>1</v>
      </c>
      <c r="R3763" t="s">
        <v>8305</v>
      </c>
      <c r="S3763" s="4">
        <f t="shared" si="290"/>
        <v>100</v>
      </c>
      <c r="U3763" t="str">
        <f t="shared" si="293"/>
        <v>theater</v>
      </c>
      <c r="V3763" t="str">
        <f t="shared" si="294"/>
        <v>musical</v>
      </c>
    </row>
    <row r="3764" spans="1:22" ht="45" x14ac:dyDescent="0.25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v>42218.813530092593</v>
      </c>
      <c r="K3764">
        <v>1436383889</v>
      </c>
      <c r="L3764">
        <f t="shared" si="291"/>
        <v>2015</v>
      </c>
      <c r="M3764" t="str">
        <f t="shared" si="292"/>
        <v>Jul</v>
      </c>
      <c r="N3764" s="13">
        <v>42193.813530092593</v>
      </c>
      <c r="O3764" t="b">
        <v>0</v>
      </c>
      <c r="P3764">
        <v>28</v>
      </c>
      <c r="Q3764" t="b">
        <v>1</v>
      </c>
      <c r="R3764" t="s">
        <v>8305</v>
      </c>
      <c r="S3764" s="4">
        <f t="shared" si="290"/>
        <v>106.24</v>
      </c>
      <c r="U3764" t="str">
        <f t="shared" si="293"/>
        <v>theater</v>
      </c>
      <c r="V3764" t="str">
        <f t="shared" si="294"/>
        <v>musical</v>
      </c>
    </row>
    <row r="3765" spans="1:22" ht="30" x14ac:dyDescent="0.25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v>42095.708634259259</v>
      </c>
      <c r="K3765">
        <v>1425319226</v>
      </c>
      <c r="L3765">
        <f t="shared" si="291"/>
        <v>2015</v>
      </c>
      <c r="M3765" t="str">
        <f t="shared" si="292"/>
        <v>Mar</v>
      </c>
      <c r="N3765" s="13">
        <v>42065.750300925924</v>
      </c>
      <c r="O3765" t="b">
        <v>0</v>
      </c>
      <c r="P3765">
        <v>77</v>
      </c>
      <c r="Q3765" t="b">
        <v>1</v>
      </c>
      <c r="R3765" t="s">
        <v>8305</v>
      </c>
      <c r="S3765" s="4">
        <f t="shared" si="290"/>
        <v>100</v>
      </c>
      <c r="U3765" t="str">
        <f t="shared" si="293"/>
        <v>theater</v>
      </c>
      <c r="V3765" t="str">
        <f t="shared" si="294"/>
        <v>musical</v>
      </c>
    </row>
    <row r="3766" spans="1:22" ht="45" x14ac:dyDescent="0.25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v>42519.024999999994</v>
      </c>
      <c r="K3766">
        <v>1462824832</v>
      </c>
      <c r="L3766">
        <f t="shared" si="291"/>
        <v>2016</v>
      </c>
      <c r="M3766" t="str">
        <f t="shared" si="292"/>
        <v>May</v>
      </c>
      <c r="N3766" s="13">
        <v>42499.842962962968</v>
      </c>
      <c r="O3766" t="b">
        <v>0</v>
      </c>
      <c r="P3766">
        <v>27</v>
      </c>
      <c r="Q3766" t="b">
        <v>1</v>
      </c>
      <c r="R3766" t="s">
        <v>8305</v>
      </c>
      <c r="S3766" s="4">
        <f t="shared" si="290"/>
        <v>100</v>
      </c>
      <c r="U3766" t="str">
        <f t="shared" si="293"/>
        <v>theater</v>
      </c>
      <c r="V3766" t="str">
        <f t="shared" si="294"/>
        <v>musical</v>
      </c>
    </row>
    <row r="3767" spans="1:22" ht="60" x14ac:dyDescent="0.25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v>41850.776412037041</v>
      </c>
      <c r="K3767">
        <v>1404153482</v>
      </c>
      <c r="L3767">
        <f t="shared" si="291"/>
        <v>2014</v>
      </c>
      <c r="M3767" t="str">
        <f t="shared" si="292"/>
        <v>Jun</v>
      </c>
      <c r="N3767" s="13">
        <v>41820.776412037041</v>
      </c>
      <c r="O3767" t="b">
        <v>0</v>
      </c>
      <c r="P3767">
        <v>107</v>
      </c>
      <c r="Q3767" t="b">
        <v>1</v>
      </c>
      <c r="R3767" t="s">
        <v>8305</v>
      </c>
      <c r="S3767" s="4">
        <f t="shared" si="290"/>
        <v>113.45714285714286</v>
      </c>
      <c r="U3767" t="str">
        <f t="shared" si="293"/>
        <v>theater</v>
      </c>
      <c r="V3767" t="str">
        <f t="shared" si="294"/>
        <v>musical</v>
      </c>
    </row>
    <row r="3768" spans="1:22" ht="45" x14ac:dyDescent="0.25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v>41823.167187500003</v>
      </c>
      <c r="K3768">
        <v>1401336045</v>
      </c>
      <c r="L3768">
        <f t="shared" si="291"/>
        <v>2014</v>
      </c>
      <c r="M3768" t="str">
        <f t="shared" si="292"/>
        <v>May</v>
      </c>
      <c r="N3768" s="13">
        <v>41788.167187500003</v>
      </c>
      <c r="O3768" t="b">
        <v>0</v>
      </c>
      <c r="P3768">
        <v>96</v>
      </c>
      <c r="Q3768" t="b">
        <v>1</v>
      </c>
      <c r="R3768" t="s">
        <v>8305</v>
      </c>
      <c r="S3768" s="4">
        <f t="shared" si="290"/>
        <v>102.65009999999999</v>
      </c>
      <c r="U3768" t="str">
        <f t="shared" si="293"/>
        <v>theater</v>
      </c>
      <c r="V3768" t="str">
        <f t="shared" si="294"/>
        <v>musical</v>
      </c>
    </row>
    <row r="3769" spans="1:22" ht="60" x14ac:dyDescent="0.25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v>42064.207638888889</v>
      </c>
      <c r="K3769">
        <v>1423960097</v>
      </c>
      <c r="L3769">
        <f t="shared" si="291"/>
        <v>2015</v>
      </c>
      <c r="M3769" t="str">
        <f t="shared" si="292"/>
        <v>Feb</v>
      </c>
      <c r="N3769" s="13">
        <v>42050.019641203704</v>
      </c>
      <c r="O3769" t="b">
        <v>0</v>
      </c>
      <c r="P3769">
        <v>56</v>
      </c>
      <c r="Q3769" t="b">
        <v>1</v>
      </c>
      <c r="R3769" t="s">
        <v>8305</v>
      </c>
      <c r="S3769" s="4">
        <f t="shared" si="290"/>
        <v>116.75</v>
      </c>
      <c r="U3769" t="str">
        <f t="shared" si="293"/>
        <v>theater</v>
      </c>
      <c r="V3769" t="str">
        <f t="shared" si="294"/>
        <v>musical</v>
      </c>
    </row>
    <row r="3770" spans="1:22" ht="60" x14ac:dyDescent="0.25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v>41802.727893518517</v>
      </c>
      <c r="K3770">
        <v>1400002090</v>
      </c>
      <c r="L3770">
        <f t="shared" si="291"/>
        <v>2014</v>
      </c>
      <c r="M3770" t="str">
        <f t="shared" si="292"/>
        <v>May</v>
      </c>
      <c r="N3770" s="13">
        <v>41772.727893518517</v>
      </c>
      <c r="O3770" t="b">
        <v>0</v>
      </c>
      <c r="P3770">
        <v>58</v>
      </c>
      <c r="Q3770" t="b">
        <v>1</v>
      </c>
      <c r="R3770" t="s">
        <v>8305</v>
      </c>
      <c r="S3770" s="4">
        <f t="shared" si="290"/>
        <v>107.65274999999998</v>
      </c>
      <c r="U3770" t="str">
        <f t="shared" si="293"/>
        <v>theater</v>
      </c>
      <c r="V3770" t="str">
        <f t="shared" si="294"/>
        <v>musical</v>
      </c>
    </row>
    <row r="3771" spans="1:22" ht="45" x14ac:dyDescent="0.25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v>42475.598136574074</v>
      </c>
      <c r="K3771">
        <v>1458138079</v>
      </c>
      <c r="L3771">
        <f t="shared" si="291"/>
        <v>2016</v>
      </c>
      <c r="M3771" t="str">
        <f t="shared" si="292"/>
        <v>Mar</v>
      </c>
      <c r="N3771" s="13">
        <v>42445.598136574074</v>
      </c>
      <c r="O3771" t="b">
        <v>0</v>
      </c>
      <c r="P3771">
        <v>15</v>
      </c>
      <c r="Q3771" t="b">
        <v>1</v>
      </c>
      <c r="R3771" t="s">
        <v>8305</v>
      </c>
      <c r="S3771" s="4">
        <f t="shared" si="290"/>
        <v>100</v>
      </c>
      <c r="U3771" t="str">
        <f t="shared" si="293"/>
        <v>theater</v>
      </c>
      <c r="V3771" t="str">
        <f t="shared" si="294"/>
        <v>musical</v>
      </c>
    </row>
    <row r="3772" spans="1:22" ht="60" x14ac:dyDescent="0.25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v>42168.930671296301</v>
      </c>
      <c r="K3772">
        <v>1431642010</v>
      </c>
      <c r="L3772">
        <f t="shared" si="291"/>
        <v>2015</v>
      </c>
      <c r="M3772" t="str">
        <f t="shared" si="292"/>
        <v>May</v>
      </c>
      <c r="N3772" s="13">
        <v>42138.930671296301</v>
      </c>
      <c r="O3772" t="b">
        <v>0</v>
      </c>
      <c r="P3772">
        <v>20</v>
      </c>
      <c r="Q3772" t="b">
        <v>1</v>
      </c>
      <c r="R3772" t="s">
        <v>8305</v>
      </c>
      <c r="S3772" s="4">
        <f t="shared" si="290"/>
        <v>100</v>
      </c>
      <c r="U3772" t="str">
        <f t="shared" si="293"/>
        <v>theater</v>
      </c>
      <c r="V3772" t="str">
        <f t="shared" si="294"/>
        <v>musical</v>
      </c>
    </row>
    <row r="3773" spans="1:22" ht="30" x14ac:dyDescent="0.25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v>42508</v>
      </c>
      <c r="K3773">
        <v>1462307652</v>
      </c>
      <c r="L3773">
        <f t="shared" si="291"/>
        <v>2016</v>
      </c>
      <c r="M3773" t="str">
        <f t="shared" si="292"/>
        <v>May</v>
      </c>
      <c r="N3773" s="13">
        <v>42493.857083333336</v>
      </c>
      <c r="O3773" t="b">
        <v>0</v>
      </c>
      <c r="P3773">
        <v>38</v>
      </c>
      <c r="Q3773" t="b">
        <v>1</v>
      </c>
      <c r="R3773" t="s">
        <v>8305</v>
      </c>
      <c r="S3773" s="4">
        <f t="shared" si="290"/>
        <v>146</v>
      </c>
      <c r="U3773" t="str">
        <f t="shared" si="293"/>
        <v>theater</v>
      </c>
      <c r="V3773" t="str">
        <f t="shared" si="294"/>
        <v>musical</v>
      </c>
    </row>
    <row r="3774" spans="1:22" ht="45" x14ac:dyDescent="0.25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v>42703.25</v>
      </c>
      <c r="K3774">
        <v>1478616506</v>
      </c>
      <c r="L3774">
        <f t="shared" si="291"/>
        <v>2016</v>
      </c>
      <c r="M3774" t="str">
        <f t="shared" si="292"/>
        <v>Nov</v>
      </c>
      <c r="N3774" s="13">
        <v>42682.616967592592</v>
      </c>
      <c r="O3774" t="b">
        <v>0</v>
      </c>
      <c r="P3774">
        <v>33</v>
      </c>
      <c r="Q3774" t="b">
        <v>1</v>
      </c>
      <c r="R3774" t="s">
        <v>8305</v>
      </c>
      <c r="S3774" s="4">
        <f t="shared" si="290"/>
        <v>110.2</v>
      </c>
      <c r="U3774" t="str">
        <f t="shared" si="293"/>
        <v>theater</v>
      </c>
      <c r="V3774" t="str">
        <f t="shared" si="294"/>
        <v>musical</v>
      </c>
    </row>
    <row r="3775" spans="1:22" ht="30" x14ac:dyDescent="0.25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v>42689.088888888888</v>
      </c>
      <c r="K3775">
        <v>1476317247</v>
      </c>
      <c r="L3775">
        <f t="shared" si="291"/>
        <v>2016</v>
      </c>
      <c r="M3775" t="str">
        <f t="shared" si="292"/>
        <v>Oct</v>
      </c>
      <c r="N3775" s="13">
        <v>42656.005173611105</v>
      </c>
      <c r="O3775" t="b">
        <v>0</v>
      </c>
      <c r="P3775">
        <v>57</v>
      </c>
      <c r="Q3775" t="b">
        <v>1</v>
      </c>
      <c r="R3775" t="s">
        <v>8305</v>
      </c>
      <c r="S3775" s="4">
        <f t="shared" si="290"/>
        <v>108.2</v>
      </c>
      <c r="U3775" t="str">
        <f t="shared" si="293"/>
        <v>theater</v>
      </c>
      <c r="V3775" t="str">
        <f t="shared" si="294"/>
        <v>musical</v>
      </c>
    </row>
    <row r="3776" spans="1:22" ht="60" x14ac:dyDescent="0.25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v>42103.792303240742</v>
      </c>
      <c r="K3776">
        <v>1427223655</v>
      </c>
      <c r="L3776">
        <f t="shared" si="291"/>
        <v>2015</v>
      </c>
      <c r="M3776" t="str">
        <f t="shared" si="292"/>
        <v>Mar</v>
      </c>
      <c r="N3776" s="13">
        <v>42087.792303240742</v>
      </c>
      <c r="O3776" t="b">
        <v>0</v>
      </c>
      <c r="P3776">
        <v>25</v>
      </c>
      <c r="Q3776" t="b">
        <v>1</v>
      </c>
      <c r="R3776" t="s">
        <v>8305</v>
      </c>
      <c r="S3776" s="4">
        <f t="shared" si="290"/>
        <v>100</v>
      </c>
      <c r="U3776" t="str">
        <f t="shared" si="293"/>
        <v>theater</v>
      </c>
      <c r="V3776" t="str">
        <f t="shared" si="294"/>
        <v>musical</v>
      </c>
    </row>
    <row r="3777" spans="1:22" ht="45" x14ac:dyDescent="0.25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v>42103.166666666672</v>
      </c>
      <c r="K3777">
        <v>1426199843</v>
      </c>
      <c r="L3777">
        <f t="shared" si="291"/>
        <v>2015</v>
      </c>
      <c r="M3777" t="str">
        <f t="shared" si="292"/>
        <v>Mar</v>
      </c>
      <c r="N3777" s="13">
        <v>42075.942627314813</v>
      </c>
      <c r="O3777" t="b">
        <v>0</v>
      </c>
      <c r="P3777">
        <v>14</v>
      </c>
      <c r="Q3777" t="b">
        <v>1</v>
      </c>
      <c r="R3777" t="s">
        <v>8305</v>
      </c>
      <c r="S3777" s="4">
        <f t="shared" si="290"/>
        <v>100.25</v>
      </c>
      <c r="U3777" t="str">
        <f t="shared" si="293"/>
        <v>theater</v>
      </c>
      <c r="V3777" t="str">
        <f t="shared" si="294"/>
        <v>musical</v>
      </c>
    </row>
    <row r="3778" spans="1:22" ht="60" x14ac:dyDescent="0.25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v>41852.041666666664</v>
      </c>
      <c r="K3778">
        <v>1403599778</v>
      </c>
      <c r="L3778">
        <f t="shared" si="291"/>
        <v>2014</v>
      </c>
      <c r="M3778" t="str">
        <f t="shared" si="292"/>
        <v>Jun</v>
      </c>
      <c r="N3778" s="13">
        <v>41814.367800925924</v>
      </c>
      <c r="O3778" t="b">
        <v>0</v>
      </c>
      <c r="P3778">
        <v>94</v>
      </c>
      <c r="Q3778" t="b">
        <v>1</v>
      </c>
      <c r="R3778" t="s">
        <v>8305</v>
      </c>
      <c r="S3778" s="4">
        <f t="shared" ref="S3778:S3841" si="295">E3778*100/D3778</f>
        <v>106.71250000000001</v>
      </c>
      <c r="U3778" t="str">
        <f t="shared" si="293"/>
        <v>theater</v>
      </c>
      <c r="V3778" t="str">
        <f t="shared" si="294"/>
        <v>musical</v>
      </c>
    </row>
    <row r="3779" spans="1:22" ht="45" x14ac:dyDescent="0.25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v>41909.166666666664</v>
      </c>
      <c r="K3779">
        <v>1409884821</v>
      </c>
      <c r="L3779">
        <f t="shared" ref="L3779:L3842" si="296">YEAR(N3779)</f>
        <v>2014</v>
      </c>
      <c r="M3779" t="str">
        <f t="shared" ref="M3779:M3842" si="297">TEXT(N3779, "MMM")</f>
        <v>Sep</v>
      </c>
      <c r="N3779" s="13">
        <v>41887.111354166671</v>
      </c>
      <c r="O3779" t="b">
        <v>0</v>
      </c>
      <c r="P3779">
        <v>59</v>
      </c>
      <c r="Q3779" t="b">
        <v>1</v>
      </c>
      <c r="R3779" t="s">
        <v>8305</v>
      </c>
      <c r="S3779" s="4">
        <f t="shared" si="295"/>
        <v>143.19999999999999</v>
      </c>
      <c r="U3779" t="str">
        <f t="shared" ref="U3779:U3842" si="298">LEFT(R3779, SEARCH("/",R3779,1)-1)</f>
        <v>theater</v>
      </c>
      <c r="V3779" t="str">
        <f t="shared" ref="V3779:V3842" si="299">RIGHT(R3779,LEN(R3779)-SEARCH("/",R3779,SEARCH("/",R3779,1)))</f>
        <v>musical</v>
      </c>
    </row>
    <row r="3780" spans="1:22" ht="30" x14ac:dyDescent="0.25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v>42049.819212962961</v>
      </c>
      <c r="K3780">
        <v>1418758780</v>
      </c>
      <c r="L3780">
        <f t="shared" si="296"/>
        <v>2014</v>
      </c>
      <c r="M3780" t="str">
        <f t="shared" si="297"/>
        <v>Dec</v>
      </c>
      <c r="N3780" s="13">
        <v>41989.819212962961</v>
      </c>
      <c r="O3780" t="b">
        <v>0</v>
      </c>
      <c r="P3780">
        <v>36</v>
      </c>
      <c r="Q3780" t="b">
        <v>1</v>
      </c>
      <c r="R3780" t="s">
        <v>8305</v>
      </c>
      <c r="S3780" s="4">
        <f t="shared" si="295"/>
        <v>105.04166666666667</v>
      </c>
      <c r="U3780" t="str">
        <f t="shared" si="298"/>
        <v>theater</v>
      </c>
      <c r="V3780" t="str">
        <f t="shared" si="299"/>
        <v>musical</v>
      </c>
    </row>
    <row r="3781" spans="1:22" ht="30" x14ac:dyDescent="0.25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v>42455.693750000006</v>
      </c>
      <c r="K3781">
        <v>1456421940</v>
      </c>
      <c r="L3781">
        <f t="shared" si="296"/>
        <v>2016</v>
      </c>
      <c r="M3781" t="str">
        <f t="shared" si="297"/>
        <v>Feb</v>
      </c>
      <c r="N3781" s="13">
        <v>42425.735416666663</v>
      </c>
      <c r="O3781" t="b">
        <v>0</v>
      </c>
      <c r="P3781">
        <v>115</v>
      </c>
      <c r="Q3781" t="b">
        <v>1</v>
      </c>
      <c r="R3781" t="s">
        <v>8305</v>
      </c>
      <c r="S3781" s="4">
        <f t="shared" si="295"/>
        <v>103.98</v>
      </c>
      <c r="U3781" t="str">
        <f t="shared" si="298"/>
        <v>theater</v>
      </c>
      <c r="V3781" t="str">
        <f t="shared" si="299"/>
        <v>musical</v>
      </c>
    </row>
    <row r="3782" spans="1:22" ht="45" x14ac:dyDescent="0.25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v>42198.837499999994</v>
      </c>
      <c r="K3782">
        <v>1433999785</v>
      </c>
      <c r="L3782">
        <f t="shared" si="296"/>
        <v>2015</v>
      </c>
      <c r="M3782" t="str">
        <f t="shared" si="297"/>
        <v>Jun</v>
      </c>
      <c r="N3782" s="13">
        <v>42166.219733796301</v>
      </c>
      <c r="O3782" t="b">
        <v>0</v>
      </c>
      <c r="P3782">
        <v>30</v>
      </c>
      <c r="Q3782" t="b">
        <v>1</v>
      </c>
      <c r="R3782" t="s">
        <v>8305</v>
      </c>
      <c r="S3782" s="4">
        <f t="shared" si="295"/>
        <v>120</v>
      </c>
      <c r="U3782" t="str">
        <f t="shared" si="298"/>
        <v>theater</v>
      </c>
      <c r="V3782" t="str">
        <f t="shared" si="299"/>
        <v>musical</v>
      </c>
    </row>
    <row r="3783" spans="1:22" ht="60" x14ac:dyDescent="0.25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v>41890.882928240739</v>
      </c>
      <c r="K3783">
        <v>1408050685</v>
      </c>
      <c r="L3783">
        <f t="shared" si="296"/>
        <v>2014</v>
      </c>
      <c r="M3783" t="str">
        <f t="shared" si="297"/>
        <v>Aug</v>
      </c>
      <c r="N3783" s="13">
        <v>41865.882928240739</v>
      </c>
      <c r="O3783" t="b">
        <v>0</v>
      </c>
      <c r="P3783">
        <v>52</v>
      </c>
      <c r="Q3783" t="b">
        <v>1</v>
      </c>
      <c r="R3783" t="s">
        <v>8305</v>
      </c>
      <c r="S3783" s="4">
        <f t="shared" si="295"/>
        <v>109.66666666666667</v>
      </c>
      <c r="U3783" t="str">
        <f t="shared" si="298"/>
        <v>theater</v>
      </c>
      <c r="V3783" t="str">
        <f t="shared" si="299"/>
        <v>musical</v>
      </c>
    </row>
    <row r="3784" spans="1:22" ht="60" x14ac:dyDescent="0.25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v>42575.958333333328</v>
      </c>
      <c r="K3784">
        <v>1466887297</v>
      </c>
      <c r="L3784">
        <f t="shared" si="296"/>
        <v>2016</v>
      </c>
      <c r="M3784" t="str">
        <f t="shared" si="297"/>
        <v>Jun</v>
      </c>
      <c r="N3784" s="13">
        <v>42546.862233796302</v>
      </c>
      <c r="O3784" t="b">
        <v>0</v>
      </c>
      <c r="P3784">
        <v>27</v>
      </c>
      <c r="Q3784" t="b">
        <v>1</v>
      </c>
      <c r="R3784" t="s">
        <v>8305</v>
      </c>
      <c r="S3784" s="4">
        <f t="shared" si="295"/>
        <v>101.75</v>
      </c>
      <c r="U3784" t="str">
        <f t="shared" si="298"/>
        <v>theater</v>
      </c>
      <c r="V3784" t="str">
        <f t="shared" si="299"/>
        <v>musical</v>
      </c>
    </row>
    <row r="3785" spans="1:22" ht="45" x14ac:dyDescent="0.25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v>42444.666666666672</v>
      </c>
      <c r="K3785">
        <v>1455938520</v>
      </c>
      <c r="L3785">
        <f t="shared" si="296"/>
        <v>2016</v>
      </c>
      <c r="M3785" t="str">
        <f t="shared" si="297"/>
        <v>Feb</v>
      </c>
      <c r="N3785" s="13">
        <v>42420.140277777777</v>
      </c>
      <c r="O3785" t="b">
        <v>0</v>
      </c>
      <c r="P3785">
        <v>24</v>
      </c>
      <c r="Q3785" t="b">
        <v>1</v>
      </c>
      <c r="R3785" t="s">
        <v>8305</v>
      </c>
      <c r="S3785" s="4">
        <f t="shared" si="295"/>
        <v>128.91666666666666</v>
      </c>
      <c r="U3785" t="str">
        <f t="shared" si="298"/>
        <v>theater</v>
      </c>
      <c r="V3785" t="str">
        <f t="shared" si="299"/>
        <v>musical</v>
      </c>
    </row>
    <row r="3786" spans="1:22" ht="60" x14ac:dyDescent="0.25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v>42561.980694444443</v>
      </c>
      <c r="K3786">
        <v>1465601532</v>
      </c>
      <c r="L3786">
        <f t="shared" si="296"/>
        <v>2016</v>
      </c>
      <c r="M3786" t="str">
        <f t="shared" si="297"/>
        <v>Jun</v>
      </c>
      <c r="N3786" s="13">
        <v>42531.980694444443</v>
      </c>
      <c r="O3786" t="b">
        <v>0</v>
      </c>
      <c r="P3786">
        <v>10</v>
      </c>
      <c r="Q3786" t="b">
        <v>1</v>
      </c>
      <c r="R3786" t="s">
        <v>8305</v>
      </c>
      <c r="S3786" s="4">
        <f t="shared" si="295"/>
        <v>115</v>
      </c>
      <c r="U3786" t="str">
        <f t="shared" si="298"/>
        <v>theater</v>
      </c>
      <c r="V3786" t="str">
        <f t="shared" si="299"/>
        <v>musical</v>
      </c>
    </row>
    <row r="3787" spans="1:22" ht="60" x14ac:dyDescent="0.25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v>42584.418749999997</v>
      </c>
      <c r="K3787">
        <v>1467040769</v>
      </c>
      <c r="L3787">
        <f t="shared" si="296"/>
        <v>2016</v>
      </c>
      <c r="M3787" t="str">
        <f t="shared" si="297"/>
        <v>Jun</v>
      </c>
      <c r="N3787" s="13">
        <v>42548.63853009259</v>
      </c>
      <c r="O3787" t="b">
        <v>0</v>
      </c>
      <c r="P3787">
        <v>30</v>
      </c>
      <c r="Q3787" t="b">
        <v>1</v>
      </c>
      <c r="R3787" t="s">
        <v>8305</v>
      </c>
      <c r="S3787" s="4">
        <f t="shared" si="295"/>
        <v>150.75</v>
      </c>
      <c r="U3787" t="str">
        <f t="shared" si="298"/>
        <v>theater</v>
      </c>
      <c r="V3787" t="str">
        <f t="shared" si="299"/>
        <v>musical</v>
      </c>
    </row>
    <row r="3788" spans="1:22" ht="45" x14ac:dyDescent="0.25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v>42517.037905092591</v>
      </c>
      <c r="K3788">
        <v>1461718475</v>
      </c>
      <c r="L3788">
        <f t="shared" si="296"/>
        <v>2016</v>
      </c>
      <c r="M3788" t="str">
        <f t="shared" si="297"/>
        <v>Apr</v>
      </c>
      <c r="N3788" s="13">
        <v>42487.037905092591</v>
      </c>
      <c r="O3788" t="b">
        <v>0</v>
      </c>
      <c r="P3788">
        <v>71</v>
      </c>
      <c r="Q3788" t="b">
        <v>1</v>
      </c>
      <c r="R3788" t="s">
        <v>8305</v>
      </c>
      <c r="S3788" s="4">
        <f t="shared" si="295"/>
        <v>110.96666666666667</v>
      </c>
      <c r="U3788" t="str">
        <f t="shared" si="298"/>
        <v>theater</v>
      </c>
      <c r="V3788" t="str">
        <f t="shared" si="299"/>
        <v>musical</v>
      </c>
    </row>
    <row r="3789" spans="1:22" ht="45" x14ac:dyDescent="0.25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v>42196.165972222225</v>
      </c>
      <c r="K3789">
        <v>1434113406</v>
      </c>
      <c r="L3789">
        <f t="shared" si="296"/>
        <v>2015</v>
      </c>
      <c r="M3789" t="str">
        <f t="shared" si="297"/>
        <v>Jun</v>
      </c>
      <c r="N3789" s="13">
        <v>42167.534791666665</v>
      </c>
      <c r="O3789" t="b">
        <v>0</v>
      </c>
      <c r="P3789">
        <v>10</v>
      </c>
      <c r="Q3789" t="b">
        <v>1</v>
      </c>
      <c r="R3789" t="s">
        <v>8305</v>
      </c>
      <c r="S3789" s="4">
        <f t="shared" si="295"/>
        <v>100.28571428571429</v>
      </c>
      <c r="U3789" t="str">
        <f t="shared" si="298"/>
        <v>theater</v>
      </c>
      <c r="V3789" t="str">
        <f t="shared" si="299"/>
        <v>musical</v>
      </c>
    </row>
    <row r="3790" spans="1:22" ht="75" x14ac:dyDescent="0.25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v>42361.679166666669</v>
      </c>
      <c r="K3790">
        <v>1448469719</v>
      </c>
      <c r="L3790">
        <f t="shared" si="296"/>
        <v>2015</v>
      </c>
      <c r="M3790" t="str">
        <f t="shared" si="297"/>
        <v>Nov</v>
      </c>
      <c r="N3790" s="13">
        <v>42333.695821759262</v>
      </c>
      <c r="O3790" t="b">
        <v>0</v>
      </c>
      <c r="P3790">
        <v>1</v>
      </c>
      <c r="Q3790" t="b">
        <v>0</v>
      </c>
      <c r="R3790" t="s">
        <v>8305</v>
      </c>
      <c r="S3790" s="4">
        <f t="shared" si="295"/>
        <v>0.66666666666666663</v>
      </c>
      <c r="U3790" t="str">
        <f t="shared" si="298"/>
        <v>theater</v>
      </c>
      <c r="V3790" t="str">
        <f t="shared" si="299"/>
        <v>musical</v>
      </c>
    </row>
    <row r="3791" spans="1:22" ht="45" x14ac:dyDescent="0.25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v>42170.798819444448</v>
      </c>
      <c r="K3791">
        <v>1431630618</v>
      </c>
      <c r="L3791">
        <f t="shared" si="296"/>
        <v>2015</v>
      </c>
      <c r="M3791" t="str">
        <f t="shared" si="297"/>
        <v>May</v>
      </c>
      <c r="N3791" s="13">
        <v>42138.798819444448</v>
      </c>
      <c r="O3791" t="b">
        <v>0</v>
      </c>
      <c r="P3791">
        <v>4</v>
      </c>
      <c r="Q3791" t="b">
        <v>0</v>
      </c>
      <c r="R3791" t="s">
        <v>8305</v>
      </c>
      <c r="S3791" s="4">
        <f t="shared" si="295"/>
        <v>3.267605633802817</v>
      </c>
      <c r="U3791" t="str">
        <f t="shared" si="298"/>
        <v>theater</v>
      </c>
      <c r="V3791" t="str">
        <f t="shared" si="299"/>
        <v>musical</v>
      </c>
    </row>
    <row r="3792" spans="1:22" ht="60" x14ac:dyDescent="0.25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v>42696.708599537036</v>
      </c>
      <c r="K3792">
        <v>1477238423</v>
      </c>
      <c r="L3792">
        <f t="shared" si="296"/>
        <v>2016</v>
      </c>
      <c r="M3792" t="str">
        <f t="shared" si="297"/>
        <v>Oct</v>
      </c>
      <c r="N3792" s="13">
        <v>42666.666932870372</v>
      </c>
      <c r="O3792" t="b">
        <v>0</v>
      </c>
      <c r="P3792">
        <v>0</v>
      </c>
      <c r="Q3792" t="b">
        <v>0</v>
      </c>
      <c r="R3792" t="s">
        <v>8305</v>
      </c>
      <c r="S3792" s="4">
        <f t="shared" si="295"/>
        <v>0</v>
      </c>
      <c r="U3792" t="str">
        <f t="shared" si="298"/>
        <v>theater</v>
      </c>
      <c r="V3792" t="str">
        <f t="shared" si="299"/>
        <v>musical</v>
      </c>
    </row>
    <row r="3793" spans="1:22" ht="30" x14ac:dyDescent="0.25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v>41826.692037037035</v>
      </c>
      <c r="K3793">
        <v>1399480592</v>
      </c>
      <c r="L3793">
        <f t="shared" si="296"/>
        <v>2014</v>
      </c>
      <c r="M3793" t="str">
        <f t="shared" si="297"/>
        <v>May</v>
      </c>
      <c r="N3793" s="13">
        <v>41766.692037037035</v>
      </c>
      <c r="O3793" t="b">
        <v>0</v>
      </c>
      <c r="P3793">
        <v>0</v>
      </c>
      <c r="Q3793" t="b">
        <v>0</v>
      </c>
      <c r="R3793" t="s">
        <v>8305</v>
      </c>
      <c r="S3793" s="4">
        <f t="shared" si="295"/>
        <v>0</v>
      </c>
      <c r="U3793" t="str">
        <f t="shared" si="298"/>
        <v>theater</v>
      </c>
      <c r="V3793" t="str">
        <f t="shared" si="299"/>
        <v>musical</v>
      </c>
    </row>
    <row r="3794" spans="1:22" ht="30" x14ac:dyDescent="0.25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v>42200.447013888886</v>
      </c>
      <c r="K3794">
        <v>1434365022</v>
      </c>
      <c r="L3794">
        <f t="shared" si="296"/>
        <v>2015</v>
      </c>
      <c r="M3794" t="str">
        <f t="shared" si="297"/>
        <v>Jun</v>
      </c>
      <c r="N3794" s="13">
        <v>42170.447013888886</v>
      </c>
      <c r="O3794" t="b">
        <v>0</v>
      </c>
      <c r="P3794">
        <v>2</v>
      </c>
      <c r="Q3794" t="b">
        <v>0</v>
      </c>
      <c r="R3794" t="s">
        <v>8305</v>
      </c>
      <c r="S3794" s="4">
        <f t="shared" si="295"/>
        <v>0.28000000000000003</v>
      </c>
      <c r="U3794" t="str">
        <f t="shared" si="298"/>
        <v>theater</v>
      </c>
      <c r="V3794" t="str">
        <f t="shared" si="299"/>
        <v>musical</v>
      </c>
    </row>
    <row r="3795" spans="1:22" ht="60" x14ac:dyDescent="0.25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v>41989.938993055555</v>
      </c>
      <c r="K3795">
        <v>1416954729</v>
      </c>
      <c r="L3795">
        <f t="shared" si="296"/>
        <v>2014</v>
      </c>
      <c r="M3795" t="str">
        <f t="shared" si="297"/>
        <v>Nov</v>
      </c>
      <c r="N3795" s="13">
        <v>41968.938993055555</v>
      </c>
      <c r="O3795" t="b">
        <v>0</v>
      </c>
      <c r="P3795">
        <v>24</v>
      </c>
      <c r="Q3795" t="b">
        <v>0</v>
      </c>
      <c r="R3795" t="s">
        <v>8305</v>
      </c>
      <c r="S3795" s="4">
        <f t="shared" si="295"/>
        <v>59.657142857142858</v>
      </c>
      <c r="U3795" t="str">
        <f t="shared" si="298"/>
        <v>theater</v>
      </c>
      <c r="V3795" t="str">
        <f t="shared" si="299"/>
        <v>musical</v>
      </c>
    </row>
    <row r="3796" spans="1:22" ht="60" x14ac:dyDescent="0.25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v>42162.58048611111</v>
      </c>
      <c r="K3796">
        <v>1431093354</v>
      </c>
      <c r="L3796">
        <f t="shared" si="296"/>
        <v>2015</v>
      </c>
      <c r="M3796" t="str">
        <f t="shared" si="297"/>
        <v>May</v>
      </c>
      <c r="N3796" s="13">
        <v>42132.58048611111</v>
      </c>
      <c r="O3796" t="b">
        <v>0</v>
      </c>
      <c r="P3796">
        <v>1</v>
      </c>
      <c r="Q3796" t="b">
        <v>0</v>
      </c>
      <c r="R3796" t="s">
        <v>8305</v>
      </c>
      <c r="S3796" s="4">
        <f t="shared" si="295"/>
        <v>1</v>
      </c>
      <c r="U3796" t="str">
        <f t="shared" si="298"/>
        <v>theater</v>
      </c>
      <c r="V3796" t="str">
        <f t="shared" si="299"/>
        <v>musical</v>
      </c>
    </row>
    <row r="3797" spans="1:22" ht="45" x14ac:dyDescent="0.25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v>42244.9375</v>
      </c>
      <c r="K3797">
        <v>1437042490</v>
      </c>
      <c r="L3797">
        <f t="shared" si="296"/>
        <v>2015</v>
      </c>
      <c r="M3797" t="str">
        <f t="shared" si="297"/>
        <v>Jul</v>
      </c>
      <c r="N3797" s="13">
        <v>42201.436226851853</v>
      </c>
      <c r="O3797" t="b">
        <v>0</v>
      </c>
      <c r="P3797">
        <v>2</v>
      </c>
      <c r="Q3797" t="b">
        <v>0</v>
      </c>
      <c r="R3797" t="s">
        <v>8305</v>
      </c>
      <c r="S3797" s="4">
        <f t="shared" si="295"/>
        <v>1.6666666666666667</v>
      </c>
      <c r="U3797" t="str">
        <f t="shared" si="298"/>
        <v>theater</v>
      </c>
      <c r="V3797" t="str">
        <f t="shared" si="299"/>
        <v>musical</v>
      </c>
    </row>
    <row r="3798" spans="1:22" ht="60" x14ac:dyDescent="0.25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v>42749.029583333337</v>
      </c>
      <c r="K3798">
        <v>1479170556</v>
      </c>
      <c r="L3798">
        <f t="shared" si="296"/>
        <v>2016</v>
      </c>
      <c r="M3798" t="str">
        <f t="shared" si="297"/>
        <v>Nov</v>
      </c>
      <c r="N3798" s="13">
        <v>42689.029583333337</v>
      </c>
      <c r="O3798" t="b">
        <v>0</v>
      </c>
      <c r="P3798">
        <v>1</v>
      </c>
      <c r="Q3798" t="b">
        <v>0</v>
      </c>
      <c r="R3798" t="s">
        <v>8305</v>
      </c>
      <c r="S3798" s="4">
        <f t="shared" si="295"/>
        <v>4.4444444444444444E-3</v>
      </c>
      <c r="U3798" t="str">
        <f t="shared" si="298"/>
        <v>theater</v>
      </c>
      <c r="V3798" t="str">
        <f t="shared" si="299"/>
        <v>musical</v>
      </c>
    </row>
    <row r="3799" spans="1:22" ht="60" x14ac:dyDescent="0.25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v>42114.881539351853</v>
      </c>
      <c r="K3799">
        <v>1426972165</v>
      </c>
      <c r="L3799">
        <f t="shared" si="296"/>
        <v>2015</v>
      </c>
      <c r="M3799" t="str">
        <f t="shared" si="297"/>
        <v>Mar</v>
      </c>
      <c r="N3799" s="13">
        <v>42084.881539351853</v>
      </c>
      <c r="O3799" t="b">
        <v>0</v>
      </c>
      <c r="P3799">
        <v>37</v>
      </c>
      <c r="Q3799" t="b">
        <v>0</v>
      </c>
      <c r="R3799" t="s">
        <v>8305</v>
      </c>
      <c r="S3799" s="4">
        <f t="shared" si="295"/>
        <v>89.666666666666671</v>
      </c>
      <c r="U3799" t="str">
        <f t="shared" si="298"/>
        <v>theater</v>
      </c>
      <c r="V3799" t="str">
        <f t="shared" si="299"/>
        <v>musical</v>
      </c>
    </row>
    <row r="3800" spans="1:22" ht="60" x14ac:dyDescent="0.25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v>41861.722777777781</v>
      </c>
      <c r="K3800">
        <v>1405099248</v>
      </c>
      <c r="L3800">
        <f t="shared" si="296"/>
        <v>2014</v>
      </c>
      <c r="M3800" t="str">
        <f t="shared" si="297"/>
        <v>Jul</v>
      </c>
      <c r="N3800" s="13">
        <v>41831.722777777781</v>
      </c>
      <c r="O3800" t="b">
        <v>0</v>
      </c>
      <c r="P3800">
        <v>5</v>
      </c>
      <c r="Q3800" t="b">
        <v>0</v>
      </c>
      <c r="R3800" t="s">
        <v>8305</v>
      </c>
      <c r="S3800" s="4">
        <f t="shared" si="295"/>
        <v>1.4642857142857142</v>
      </c>
      <c r="U3800" t="str">
        <f t="shared" si="298"/>
        <v>theater</v>
      </c>
      <c r="V3800" t="str">
        <f t="shared" si="299"/>
        <v>musical</v>
      </c>
    </row>
    <row r="3801" spans="1:22" ht="45" x14ac:dyDescent="0.25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v>42440.93105324074</v>
      </c>
      <c r="K3801">
        <v>1455142843</v>
      </c>
      <c r="L3801">
        <f t="shared" si="296"/>
        <v>2016</v>
      </c>
      <c r="M3801" t="str">
        <f t="shared" si="297"/>
        <v>Feb</v>
      </c>
      <c r="N3801" s="13">
        <v>42410.93105324074</v>
      </c>
      <c r="O3801" t="b">
        <v>0</v>
      </c>
      <c r="P3801">
        <v>4</v>
      </c>
      <c r="Q3801" t="b">
        <v>0</v>
      </c>
      <c r="R3801" t="s">
        <v>8305</v>
      </c>
      <c r="S3801" s="4">
        <f t="shared" si="295"/>
        <v>4.0199999999999996</v>
      </c>
      <c r="U3801" t="str">
        <f t="shared" si="298"/>
        <v>theater</v>
      </c>
      <c r="V3801" t="str">
        <f t="shared" si="299"/>
        <v>musical</v>
      </c>
    </row>
    <row r="3802" spans="1:22" ht="60" x14ac:dyDescent="0.25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v>42015.207638888889</v>
      </c>
      <c r="K3802">
        <v>1418146883</v>
      </c>
      <c r="L3802">
        <f t="shared" si="296"/>
        <v>2014</v>
      </c>
      <c r="M3802" t="str">
        <f t="shared" si="297"/>
        <v>Dec</v>
      </c>
      <c r="N3802" s="13">
        <v>41982.737071759257</v>
      </c>
      <c r="O3802" t="b">
        <v>0</v>
      </c>
      <c r="P3802">
        <v>16</v>
      </c>
      <c r="Q3802" t="b">
        <v>0</v>
      </c>
      <c r="R3802" t="s">
        <v>8305</v>
      </c>
      <c r="S3802" s="4">
        <f t="shared" si="295"/>
        <v>4.0045454545454549</v>
      </c>
      <c r="U3802" t="str">
        <f t="shared" si="298"/>
        <v>theater</v>
      </c>
      <c r="V3802" t="str">
        <f t="shared" si="299"/>
        <v>musical</v>
      </c>
    </row>
    <row r="3803" spans="1:22" ht="45" x14ac:dyDescent="0.25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v>42006.676111111112</v>
      </c>
      <c r="K3803">
        <v>1417536816</v>
      </c>
      <c r="L3803">
        <f t="shared" si="296"/>
        <v>2014</v>
      </c>
      <c r="M3803" t="str">
        <f t="shared" si="297"/>
        <v>Dec</v>
      </c>
      <c r="N3803" s="13">
        <v>41975.676111111112</v>
      </c>
      <c r="O3803" t="b">
        <v>0</v>
      </c>
      <c r="P3803">
        <v>9</v>
      </c>
      <c r="Q3803" t="b">
        <v>0</v>
      </c>
      <c r="R3803" t="s">
        <v>8305</v>
      </c>
      <c r="S3803" s="4">
        <f t="shared" si="295"/>
        <v>8.52</v>
      </c>
      <c r="U3803" t="str">
        <f t="shared" si="298"/>
        <v>theater</v>
      </c>
      <c r="V3803" t="str">
        <f t="shared" si="299"/>
        <v>musical</v>
      </c>
    </row>
    <row r="3804" spans="1:22" ht="45" x14ac:dyDescent="0.25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v>42299.126226851848</v>
      </c>
      <c r="K3804">
        <v>1442890906</v>
      </c>
      <c r="L3804">
        <f t="shared" si="296"/>
        <v>2015</v>
      </c>
      <c r="M3804" t="str">
        <f t="shared" si="297"/>
        <v>Sep</v>
      </c>
      <c r="N3804" s="13">
        <v>42269.126226851848</v>
      </c>
      <c r="O3804" t="b">
        <v>0</v>
      </c>
      <c r="P3804">
        <v>0</v>
      </c>
      <c r="Q3804" t="b">
        <v>0</v>
      </c>
      <c r="R3804" t="s">
        <v>8305</v>
      </c>
      <c r="S3804" s="4">
        <f t="shared" si="295"/>
        <v>0</v>
      </c>
      <c r="U3804" t="str">
        <f t="shared" si="298"/>
        <v>theater</v>
      </c>
      <c r="V3804" t="str">
        <f t="shared" si="299"/>
        <v>musical</v>
      </c>
    </row>
    <row r="3805" spans="1:22" ht="30" x14ac:dyDescent="0.25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v>42433.971851851849</v>
      </c>
      <c r="K3805">
        <v>1454541568</v>
      </c>
      <c r="L3805">
        <f t="shared" si="296"/>
        <v>2016</v>
      </c>
      <c r="M3805" t="str">
        <f t="shared" si="297"/>
        <v>Feb</v>
      </c>
      <c r="N3805" s="13">
        <v>42403.971851851849</v>
      </c>
      <c r="O3805" t="b">
        <v>0</v>
      </c>
      <c r="P3805">
        <v>40</v>
      </c>
      <c r="Q3805" t="b">
        <v>0</v>
      </c>
      <c r="R3805" t="s">
        <v>8305</v>
      </c>
      <c r="S3805" s="4">
        <f t="shared" si="295"/>
        <v>19.649999999999999</v>
      </c>
      <c r="U3805" t="str">
        <f t="shared" si="298"/>
        <v>theater</v>
      </c>
      <c r="V3805" t="str">
        <f t="shared" si="299"/>
        <v>musical</v>
      </c>
    </row>
    <row r="3806" spans="1:22" ht="60" x14ac:dyDescent="0.25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v>42582.291666666672</v>
      </c>
      <c r="K3806">
        <v>1465172024</v>
      </c>
      <c r="L3806">
        <f t="shared" si="296"/>
        <v>2016</v>
      </c>
      <c r="M3806" t="str">
        <f t="shared" si="297"/>
        <v>Jun</v>
      </c>
      <c r="N3806" s="13">
        <v>42527.00953703704</v>
      </c>
      <c r="O3806" t="b">
        <v>0</v>
      </c>
      <c r="P3806">
        <v>0</v>
      </c>
      <c r="Q3806" t="b">
        <v>0</v>
      </c>
      <c r="R3806" t="s">
        <v>8305</v>
      </c>
      <c r="S3806" s="4">
        <f t="shared" si="295"/>
        <v>0</v>
      </c>
      <c r="U3806" t="str">
        <f t="shared" si="298"/>
        <v>theater</v>
      </c>
      <c r="V3806" t="str">
        <f t="shared" si="299"/>
        <v>musical</v>
      </c>
    </row>
    <row r="3807" spans="1:22" ht="45" x14ac:dyDescent="0.25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v>41909.887037037035</v>
      </c>
      <c r="K3807">
        <v>1406668640</v>
      </c>
      <c r="L3807">
        <f t="shared" si="296"/>
        <v>2014</v>
      </c>
      <c r="M3807" t="str">
        <f t="shared" si="297"/>
        <v>Jul</v>
      </c>
      <c r="N3807" s="13">
        <v>41849.887037037035</v>
      </c>
      <c r="O3807" t="b">
        <v>0</v>
      </c>
      <c r="P3807">
        <v>2</v>
      </c>
      <c r="Q3807" t="b">
        <v>0</v>
      </c>
      <c r="R3807" t="s">
        <v>8305</v>
      </c>
      <c r="S3807" s="4">
        <f t="shared" si="295"/>
        <v>2E-3</v>
      </c>
      <c r="U3807" t="str">
        <f t="shared" si="298"/>
        <v>theater</v>
      </c>
      <c r="V3807" t="str">
        <f t="shared" si="299"/>
        <v>musical</v>
      </c>
    </row>
    <row r="3808" spans="1:22" ht="60" x14ac:dyDescent="0.25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v>41819.259039351848</v>
      </c>
      <c r="K3808">
        <v>1402294381</v>
      </c>
      <c r="L3808">
        <f t="shared" si="296"/>
        <v>2014</v>
      </c>
      <c r="M3808" t="str">
        <f t="shared" si="297"/>
        <v>Jun</v>
      </c>
      <c r="N3808" s="13">
        <v>41799.259039351848</v>
      </c>
      <c r="O3808" t="b">
        <v>0</v>
      </c>
      <c r="P3808">
        <v>1</v>
      </c>
      <c r="Q3808" t="b">
        <v>0</v>
      </c>
      <c r="R3808" t="s">
        <v>8305</v>
      </c>
      <c r="S3808" s="4">
        <f t="shared" si="295"/>
        <v>6.6666666666666666E-2</v>
      </c>
      <c r="U3808" t="str">
        <f t="shared" si="298"/>
        <v>theater</v>
      </c>
      <c r="V3808" t="str">
        <f t="shared" si="299"/>
        <v>musical</v>
      </c>
    </row>
    <row r="3809" spans="1:22" ht="60" x14ac:dyDescent="0.25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v>42097.909016203703</v>
      </c>
      <c r="K3809">
        <v>1427492939</v>
      </c>
      <c r="L3809">
        <f t="shared" si="296"/>
        <v>2015</v>
      </c>
      <c r="M3809" t="str">
        <f t="shared" si="297"/>
        <v>Mar</v>
      </c>
      <c r="N3809" s="13">
        <v>42090.909016203703</v>
      </c>
      <c r="O3809" t="b">
        <v>0</v>
      </c>
      <c r="P3809">
        <v>9</v>
      </c>
      <c r="Q3809" t="b">
        <v>0</v>
      </c>
      <c r="R3809" t="s">
        <v>8305</v>
      </c>
      <c r="S3809" s="4">
        <f t="shared" si="295"/>
        <v>30.333333333333332</v>
      </c>
      <c r="U3809" t="str">
        <f t="shared" si="298"/>
        <v>theater</v>
      </c>
      <c r="V3809" t="str">
        <f t="shared" si="299"/>
        <v>musical</v>
      </c>
    </row>
    <row r="3810" spans="1:22" ht="45" x14ac:dyDescent="0.25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v>42119.412256944444</v>
      </c>
      <c r="K3810">
        <v>1424775219</v>
      </c>
      <c r="L3810">
        <f t="shared" si="296"/>
        <v>2015</v>
      </c>
      <c r="M3810" t="str">
        <f t="shared" si="297"/>
        <v>Feb</v>
      </c>
      <c r="N3810" s="13">
        <v>42059.453923611116</v>
      </c>
      <c r="O3810" t="b">
        <v>0</v>
      </c>
      <c r="P3810">
        <v>24</v>
      </c>
      <c r="Q3810" t="b">
        <v>1</v>
      </c>
      <c r="R3810" t="s">
        <v>8271</v>
      </c>
      <c r="S3810" s="4">
        <f t="shared" si="295"/>
        <v>100</v>
      </c>
      <c r="U3810" t="str">
        <f t="shared" si="298"/>
        <v>theater</v>
      </c>
      <c r="V3810" t="str">
        <f t="shared" si="299"/>
        <v>plays</v>
      </c>
    </row>
    <row r="3811" spans="1:22" ht="60" x14ac:dyDescent="0.25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v>41850.958333333336</v>
      </c>
      <c r="K3811">
        <v>1402403907</v>
      </c>
      <c r="L3811">
        <f t="shared" si="296"/>
        <v>2014</v>
      </c>
      <c r="M3811" t="str">
        <f t="shared" si="297"/>
        <v>Jun</v>
      </c>
      <c r="N3811" s="13">
        <v>41800.526701388888</v>
      </c>
      <c r="O3811" t="b">
        <v>0</v>
      </c>
      <c r="P3811">
        <v>38</v>
      </c>
      <c r="Q3811" t="b">
        <v>1</v>
      </c>
      <c r="R3811" t="s">
        <v>8271</v>
      </c>
      <c r="S3811" s="4">
        <f t="shared" si="295"/>
        <v>101.25</v>
      </c>
      <c r="U3811" t="str">
        <f t="shared" si="298"/>
        <v>theater</v>
      </c>
      <c r="V3811" t="str">
        <f t="shared" si="299"/>
        <v>plays</v>
      </c>
    </row>
    <row r="3812" spans="1:22" ht="60" x14ac:dyDescent="0.25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v>42084.807384259257</v>
      </c>
      <c r="K3812">
        <v>1424377358</v>
      </c>
      <c r="L3812">
        <f t="shared" si="296"/>
        <v>2015</v>
      </c>
      <c r="M3812" t="str">
        <f t="shared" si="297"/>
        <v>Feb</v>
      </c>
      <c r="N3812" s="13">
        <v>42054.849050925928</v>
      </c>
      <c r="O3812" t="b">
        <v>0</v>
      </c>
      <c r="P3812">
        <v>26</v>
      </c>
      <c r="Q3812" t="b">
        <v>1</v>
      </c>
      <c r="R3812" t="s">
        <v>8271</v>
      </c>
      <c r="S3812" s="4">
        <f t="shared" si="295"/>
        <v>121.73333333333333</v>
      </c>
      <c r="U3812" t="str">
        <f t="shared" si="298"/>
        <v>theater</v>
      </c>
      <c r="V3812" t="str">
        <f t="shared" si="299"/>
        <v>plays</v>
      </c>
    </row>
    <row r="3813" spans="1:22" ht="60" x14ac:dyDescent="0.25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v>42521.458333333328</v>
      </c>
      <c r="K3813">
        <v>1461769373</v>
      </c>
      <c r="L3813">
        <f t="shared" si="296"/>
        <v>2016</v>
      </c>
      <c r="M3813" t="str">
        <f t="shared" si="297"/>
        <v>Apr</v>
      </c>
      <c r="N3813" s="13">
        <v>42487.62700231481</v>
      </c>
      <c r="O3813" t="b">
        <v>0</v>
      </c>
      <c r="P3813">
        <v>19</v>
      </c>
      <c r="Q3813" t="b">
        <v>1</v>
      </c>
      <c r="R3813" t="s">
        <v>8271</v>
      </c>
      <c r="S3813" s="4">
        <f t="shared" si="295"/>
        <v>330</v>
      </c>
      <c r="U3813" t="str">
        <f t="shared" si="298"/>
        <v>theater</v>
      </c>
      <c r="V3813" t="str">
        <f t="shared" si="299"/>
        <v>plays</v>
      </c>
    </row>
    <row r="3814" spans="1:22" ht="60" x14ac:dyDescent="0.25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v>42156.165972222225</v>
      </c>
      <c r="K3814">
        <v>1429120908</v>
      </c>
      <c r="L3814">
        <f t="shared" si="296"/>
        <v>2015</v>
      </c>
      <c r="M3814" t="str">
        <f t="shared" si="297"/>
        <v>Apr</v>
      </c>
      <c r="N3814" s="13">
        <v>42109.751250000001</v>
      </c>
      <c r="O3814" t="b">
        <v>0</v>
      </c>
      <c r="P3814">
        <v>11</v>
      </c>
      <c r="Q3814" t="b">
        <v>1</v>
      </c>
      <c r="R3814" t="s">
        <v>8271</v>
      </c>
      <c r="S3814" s="4">
        <f t="shared" si="295"/>
        <v>109.55</v>
      </c>
      <c r="U3814" t="str">
        <f t="shared" si="298"/>
        <v>theater</v>
      </c>
      <c r="V3814" t="str">
        <f t="shared" si="299"/>
        <v>plays</v>
      </c>
    </row>
    <row r="3815" spans="1:22" ht="60" x14ac:dyDescent="0.25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v>42535.904861111107</v>
      </c>
      <c r="K3815">
        <v>1462603021</v>
      </c>
      <c r="L3815">
        <f t="shared" si="296"/>
        <v>2016</v>
      </c>
      <c r="M3815" t="str">
        <f t="shared" si="297"/>
        <v>May</v>
      </c>
      <c r="N3815" s="13">
        <v>42497.275706018518</v>
      </c>
      <c r="O3815" t="b">
        <v>0</v>
      </c>
      <c r="P3815">
        <v>27</v>
      </c>
      <c r="Q3815" t="b">
        <v>1</v>
      </c>
      <c r="R3815" t="s">
        <v>8271</v>
      </c>
      <c r="S3815" s="4">
        <f t="shared" si="295"/>
        <v>100.95190476190474</v>
      </c>
      <c r="U3815" t="str">
        <f t="shared" si="298"/>
        <v>theater</v>
      </c>
      <c r="V3815" t="str">
        <f t="shared" si="299"/>
        <v>plays</v>
      </c>
    </row>
    <row r="3816" spans="1:22" ht="60" x14ac:dyDescent="0.25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v>42095.165972222225</v>
      </c>
      <c r="K3816">
        <v>1424727712</v>
      </c>
      <c r="L3816">
        <f t="shared" si="296"/>
        <v>2015</v>
      </c>
      <c r="M3816" t="str">
        <f t="shared" si="297"/>
        <v>Feb</v>
      </c>
      <c r="N3816" s="13">
        <v>42058.904074074075</v>
      </c>
      <c r="O3816" t="b">
        <v>0</v>
      </c>
      <c r="P3816">
        <v>34</v>
      </c>
      <c r="Q3816" t="b">
        <v>1</v>
      </c>
      <c r="R3816" t="s">
        <v>8271</v>
      </c>
      <c r="S3816" s="4">
        <f t="shared" si="295"/>
        <v>140.13333333333333</v>
      </c>
      <c r="U3816" t="str">
        <f t="shared" si="298"/>
        <v>theater</v>
      </c>
      <c r="V3816" t="str">
        <f t="shared" si="299"/>
        <v>plays</v>
      </c>
    </row>
    <row r="3817" spans="1:22" ht="30" x14ac:dyDescent="0.25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v>42236.958333333328</v>
      </c>
      <c r="K3817">
        <v>1437545657</v>
      </c>
      <c r="L3817">
        <f t="shared" si="296"/>
        <v>2015</v>
      </c>
      <c r="M3817" t="str">
        <f t="shared" si="297"/>
        <v>Jul</v>
      </c>
      <c r="N3817" s="13">
        <v>42207.259918981479</v>
      </c>
      <c r="O3817" t="b">
        <v>0</v>
      </c>
      <c r="P3817">
        <v>20</v>
      </c>
      <c r="Q3817" t="b">
        <v>1</v>
      </c>
      <c r="R3817" t="s">
        <v>8271</v>
      </c>
      <c r="S3817" s="4">
        <f t="shared" si="295"/>
        <v>100.001</v>
      </c>
      <c r="U3817" t="str">
        <f t="shared" si="298"/>
        <v>theater</v>
      </c>
      <c r="V3817" t="str">
        <f t="shared" si="299"/>
        <v>plays</v>
      </c>
    </row>
    <row r="3818" spans="1:22" ht="60" x14ac:dyDescent="0.25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v>41837.690081018518</v>
      </c>
      <c r="K3818">
        <v>1403022823</v>
      </c>
      <c r="L3818">
        <f t="shared" si="296"/>
        <v>2014</v>
      </c>
      <c r="M3818" t="str">
        <f t="shared" si="297"/>
        <v>Jun</v>
      </c>
      <c r="N3818" s="13">
        <v>41807.690081018518</v>
      </c>
      <c r="O3818" t="b">
        <v>0</v>
      </c>
      <c r="P3818">
        <v>37</v>
      </c>
      <c r="Q3818" t="b">
        <v>1</v>
      </c>
      <c r="R3818" t="s">
        <v>8271</v>
      </c>
      <c r="S3818" s="4">
        <f t="shared" si="295"/>
        <v>119.238</v>
      </c>
      <c r="U3818" t="str">
        <f t="shared" si="298"/>
        <v>theater</v>
      </c>
      <c r="V3818" t="str">
        <f t="shared" si="299"/>
        <v>plays</v>
      </c>
    </row>
    <row r="3819" spans="1:22" ht="60" x14ac:dyDescent="0.25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v>42301.165972222225</v>
      </c>
      <c r="K3819">
        <v>1444236216</v>
      </c>
      <c r="L3819">
        <f t="shared" si="296"/>
        <v>2015</v>
      </c>
      <c r="M3819" t="str">
        <f t="shared" si="297"/>
        <v>Oct</v>
      </c>
      <c r="N3819" s="13">
        <v>42284.69694444444</v>
      </c>
      <c r="O3819" t="b">
        <v>0</v>
      </c>
      <c r="P3819">
        <v>20</v>
      </c>
      <c r="Q3819" t="b">
        <v>1</v>
      </c>
      <c r="R3819" t="s">
        <v>8271</v>
      </c>
      <c r="S3819" s="4">
        <f t="shared" si="295"/>
        <v>107.25</v>
      </c>
      <c r="U3819" t="str">
        <f t="shared" si="298"/>
        <v>theater</v>
      </c>
      <c r="V3819" t="str">
        <f t="shared" si="299"/>
        <v>plays</v>
      </c>
    </row>
    <row r="3820" spans="1:22" ht="45" x14ac:dyDescent="0.25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v>42075.800717592589</v>
      </c>
      <c r="K3820">
        <v>1423599182</v>
      </c>
      <c r="L3820">
        <f t="shared" si="296"/>
        <v>2015</v>
      </c>
      <c r="M3820" t="str">
        <f t="shared" si="297"/>
        <v>Feb</v>
      </c>
      <c r="N3820" s="13">
        <v>42045.84238425926</v>
      </c>
      <c r="O3820" t="b">
        <v>0</v>
      </c>
      <c r="P3820">
        <v>10</v>
      </c>
      <c r="Q3820" t="b">
        <v>1</v>
      </c>
      <c r="R3820" t="s">
        <v>8271</v>
      </c>
      <c r="S3820" s="4">
        <f t="shared" si="295"/>
        <v>228</v>
      </c>
      <c r="U3820" t="str">
        <f t="shared" si="298"/>
        <v>theater</v>
      </c>
      <c r="V3820" t="str">
        <f t="shared" si="299"/>
        <v>plays</v>
      </c>
    </row>
    <row r="3821" spans="1:22" ht="45" x14ac:dyDescent="0.25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v>42202.876388888893</v>
      </c>
      <c r="K3821">
        <v>1435554104</v>
      </c>
      <c r="L3821">
        <f t="shared" si="296"/>
        <v>2015</v>
      </c>
      <c r="M3821" t="str">
        <f t="shared" si="297"/>
        <v>Jun</v>
      </c>
      <c r="N3821" s="13">
        <v>42184.209537037037</v>
      </c>
      <c r="O3821" t="b">
        <v>0</v>
      </c>
      <c r="P3821">
        <v>26</v>
      </c>
      <c r="Q3821" t="b">
        <v>1</v>
      </c>
      <c r="R3821" t="s">
        <v>8271</v>
      </c>
      <c r="S3821" s="4">
        <f t="shared" si="295"/>
        <v>106.4</v>
      </c>
      <c r="U3821" t="str">
        <f t="shared" si="298"/>
        <v>theater</v>
      </c>
      <c r="V3821" t="str">
        <f t="shared" si="299"/>
        <v>plays</v>
      </c>
    </row>
    <row r="3822" spans="1:22" ht="45" x14ac:dyDescent="0.25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v>42190.651817129634</v>
      </c>
      <c r="K3822">
        <v>1433518717</v>
      </c>
      <c r="L3822">
        <f t="shared" si="296"/>
        <v>2015</v>
      </c>
      <c r="M3822" t="str">
        <f t="shared" si="297"/>
        <v>Jun</v>
      </c>
      <c r="N3822" s="13">
        <v>42160.651817129634</v>
      </c>
      <c r="O3822" t="b">
        <v>0</v>
      </c>
      <c r="P3822">
        <v>20</v>
      </c>
      <c r="Q3822" t="b">
        <v>1</v>
      </c>
      <c r="R3822" t="s">
        <v>8271</v>
      </c>
      <c r="S3822" s="4">
        <f t="shared" si="295"/>
        <v>143.33333333333334</v>
      </c>
      <c r="U3822" t="str">
        <f t="shared" si="298"/>
        <v>theater</v>
      </c>
      <c r="V3822" t="str">
        <f t="shared" si="299"/>
        <v>plays</v>
      </c>
    </row>
    <row r="3823" spans="1:22" ht="60" x14ac:dyDescent="0.25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v>42373.180636574078</v>
      </c>
      <c r="K3823">
        <v>1449116407</v>
      </c>
      <c r="L3823">
        <f t="shared" si="296"/>
        <v>2015</v>
      </c>
      <c r="M3823" t="str">
        <f t="shared" si="297"/>
        <v>Dec</v>
      </c>
      <c r="N3823" s="13">
        <v>42341.180636574078</v>
      </c>
      <c r="O3823" t="b">
        <v>0</v>
      </c>
      <c r="P3823">
        <v>46</v>
      </c>
      <c r="Q3823" t="b">
        <v>1</v>
      </c>
      <c r="R3823" t="s">
        <v>8271</v>
      </c>
      <c r="S3823" s="4">
        <f t="shared" si="295"/>
        <v>104.54285714285714</v>
      </c>
      <c r="U3823" t="str">
        <f t="shared" si="298"/>
        <v>theater</v>
      </c>
      <c r="V3823" t="str">
        <f t="shared" si="299"/>
        <v>plays</v>
      </c>
    </row>
    <row r="3824" spans="1:22" ht="60" x14ac:dyDescent="0.25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v>42388.957638888889</v>
      </c>
      <c r="K3824">
        <v>1448136417</v>
      </c>
      <c r="L3824">
        <f t="shared" si="296"/>
        <v>2015</v>
      </c>
      <c r="M3824" t="str">
        <f t="shared" si="297"/>
        <v>Nov</v>
      </c>
      <c r="N3824" s="13">
        <v>42329.838159722218</v>
      </c>
      <c r="O3824" t="b">
        <v>0</v>
      </c>
      <c r="P3824">
        <v>76</v>
      </c>
      <c r="Q3824" t="b">
        <v>1</v>
      </c>
      <c r="R3824" t="s">
        <v>8271</v>
      </c>
      <c r="S3824" s="4">
        <f t="shared" si="295"/>
        <v>110.02</v>
      </c>
      <c r="U3824" t="str">
        <f t="shared" si="298"/>
        <v>theater</v>
      </c>
      <c r="V3824" t="str">
        <f t="shared" si="299"/>
        <v>plays</v>
      </c>
    </row>
    <row r="3825" spans="1:22" ht="60" x14ac:dyDescent="0.25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v>42205.165972222225</v>
      </c>
      <c r="K3825">
        <v>1434405044</v>
      </c>
      <c r="L3825">
        <f t="shared" si="296"/>
        <v>2015</v>
      </c>
      <c r="M3825" t="str">
        <f t="shared" si="297"/>
        <v>Jun</v>
      </c>
      <c r="N3825" s="13">
        <v>42170.910231481481</v>
      </c>
      <c r="O3825" t="b">
        <v>0</v>
      </c>
      <c r="P3825">
        <v>41</v>
      </c>
      <c r="Q3825" t="b">
        <v>1</v>
      </c>
      <c r="R3825" t="s">
        <v>8271</v>
      </c>
      <c r="S3825" s="4">
        <f t="shared" si="295"/>
        <v>106</v>
      </c>
      <c r="U3825" t="str">
        <f t="shared" si="298"/>
        <v>theater</v>
      </c>
      <c r="V3825" t="str">
        <f t="shared" si="299"/>
        <v>plays</v>
      </c>
    </row>
    <row r="3826" spans="1:22" ht="60" x14ac:dyDescent="0.25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v>42583.570138888885</v>
      </c>
      <c r="K3826">
        <v>1469026903</v>
      </c>
      <c r="L3826">
        <f t="shared" si="296"/>
        <v>2016</v>
      </c>
      <c r="M3826" t="str">
        <f t="shared" si="297"/>
        <v>Jul</v>
      </c>
      <c r="N3826" s="13">
        <v>42571.626192129625</v>
      </c>
      <c r="O3826" t="b">
        <v>0</v>
      </c>
      <c r="P3826">
        <v>7</v>
      </c>
      <c r="Q3826" t="b">
        <v>1</v>
      </c>
      <c r="R3826" t="s">
        <v>8271</v>
      </c>
      <c r="S3826" s="4">
        <f t="shared" si="295"/>
        <v>108</v>
      </c>
      <c r="U3826" t="str">
        <f t="shared" si="298"/>
        <v>theater</v>
      </c>
      <c r="V3826" t="str">
        <f t="shared" si="299"/>
        <v>plays</v>
      </c>
    </row>
    <row r="3827" spans="1:22" ht="60" x14ac:dyDescent="0.25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v>42172.069606481484</v>
      </c>
      <c r="K3827">
        <v>1432690814</v>
      </c>
      <c r="L3827">
        <f t="shared" si="296"/>
        <v>2015</v>
      </c>
      <c r="M3827" t="str">
        <f t="shared" si="297"/>
        <v>May</v>
      </c>
      <c r="N3827" s="13">
        <v>42151.069606481484</v>
      </c>
      <c r="O3827" t="b">
        <v>0</v>
      </c>
      <c r="P3827">
        <v>49</v>
      </c>
      <c r="Q3827" t="b">
        <v>1</v>
      </c>
      <c r="R3827" t="s">
        <v>8271</v>
      </c>
      <c r="S3827" s="4">
        <f t="shared" si="295"/>
        <v>105.42</v>
      </c>
      <c r="U3827" t="str">
        <f t="shared" si="298"/>
        <v>theater</v>
      </c>
      <c r="V3827" t="str">
        <f t="shared" si="299"/>
        <v>plays</v>
      </c>
    </row>
    <row r="3828" spans="1:22" ht="45" x14ac:dyDescent="0.25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v>42131.423541666663</v>
      </c>
      <c r="K3828">
        <v>1428401394</v>
      </c>
      <c r="L3828">
        <f t="shared" si="296"/>
        <v>2015</v>
      </c>
      <c r="M3828" t="str">
        <f t="shared" si="297"/>
        <v>Apr</v>
      </c>
      <c r="N3828" s="13">
        <v>42101.423541666663</v>
      </c>
      <c r="O3828" t="b">
        <v>0</v>
      </c>
      <c r="P3828">
        <v>26</v>
      </c>
      <c r="Q3828" t="b">
        <v>1</v>
      </c>
      <c r="R3828" t="s">
        <v>8271</v>
      </c>
      <c r="S3828" s="4">
        <f t="shared" si="295"/>
        <v>119.16666666666667</v>
      </c>
      <c r="U3828" t="str">
        <f t="shared" si="298"/>
        <v>theater</v>
      </c>
      <c r="V3828" t="str">
        <f t="shared" si="299"/>
        <v>plays</v>
      </c>
    </row>
    <row r="3829" spans="1:22" ht="60" x14ac:dyDescent="0.25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v>42090</v>
      </c>
      <c r="K3829">
        <v>1422656201</v>
      </c>
      <c r="L3829">
        <f t="shared" si="296"/>
        <v>2015</v>
      </c>
      <c r="M3829" t="str">
        <f t="shared" si="297"/>
        <v>Jan</v>
      </c>
      <c r="N3829" s="13">
        <v>42034.928252314814</v>
      </c>
      <c r="O3829" t="b">
        <v>0</v>
      </c>
      <c r="P3829">
        <v>65</v>
      </c>
      <c r="Q3829" t="b">
        <v>1</v>
      </c>
      <c r="R3829" t="s">
        <v>8271</v>
      </c>
      <c r="S3829" s="4">
        <f t="shared" si="295"/>
        <v>152.66666666666666</v>
      </c>
      <c r="U3829" t="str">
        <f t="shared" si="298"/>
        <v>theater</v>
      </c>
      <c r="V3829" t="str">
        <f t="shared" si="299"/>
        <v>plays</v>
      </c>
    </row>
    <row r="3830" spans="1:22" ht="60" x14ac:dyDescent="0.25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v>42004.569293981483</v>
      </c>
      <c r="K3830">
        <v>1414845587</v>
      </c>
      <c r="L3830">
        <f t="shared" si="296"/>
        <v>2014</v>
      </c>
      <c r="M3830" t="str">
        <f t="shared" si="297"/>
        <v>Nov</v>
      </c>
      <c r="N3830" s="13">
        <v>41944.527627314819</v>
      </c>
      <c r="O3830" t="b">
        <v>0</v>
      </c>
      <c r="P3830">
        <v>28</v>
      </c>
      <c r="Q3830" t="b">
        <v>1</v>
      </c>
      <c r="R3830" t="s">
        <v>8271</v>
      </c>
      <c r="S3830" s="4">
        <f t="shared" si="295"/>
        <v>100</v>
      </c>
      <c r="U3830" t="str">
        <f t="shared" si="298"/>
        <v>theater</v>
      </c>
      <c r="V3830" t="str">
        <f t="shared" si="299"/>
        <v>plays</v>
      </c>
    </row>
    <row r="3831" spans="1:22" ht="60" x14ac:dyDescent="0.25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v>42613.865405092598</v>
      </c>
      <c r="K3831">
        <v>1470948371</v>
      </c>
      <c r="L3831">
        <f t="shared" si="296"/>
        <v>2016</v>
      </c>
      <c r="M3831" t="str">
        <f t="shared" si="297"/>
        <v>Aug</v>
      </c>
      <c r="N3831" s="13">
        <v>42593.865405092598</v>
      </c>
      <c r="O3831" t="b">
        <v>0</v>
      </c>
      <c r="P3831">
        <v>8</v>
      </c>
      <c r="Q3831" t="b">
        <v>1</v>
      </c>
      <c r="R3831" t="s">
        <v>8271</v>
      </c>
      <c r="S3831" s="4">
        <f t="shared" si="295"/>
        <v>100.2</v>
      </c>
      <c r="U3831" t="str">
        <f t="shared" si="298"/>
        <v>theater</v>
      </c>
      <c r="V3831" t="str">
        <f t="shared" si="299"/>
        <v>plays</v>
      </c>
    </row>
    <row r="3832" spans="1:22" ht="45" x14ac:dyDescent="0.25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v>42517.740868055553</v>
      </c>
      <c r="K3832">
        <v>1463161611</v>
      </c>
      <c r="L3832">
        <f t="shared" si="296"/>
        <v>2016</v>
      </c>
      <c r="M3832" t="str">
        <f t="shared" si="297"/>
        <v>May</v>
      </c>
      <c r="N3832" s="13">
        <v>42503.740868055553</v>
      </c>
      <c r="O3832" t="b">
        <v>0</v>
      </c>
      <c r="P3832">
        <v>3</v>
      </c>
      <c r="Q3832" t="b">
        <v>1</v>
      </c>
      <c r="R3832" t="s">
        <v>8271</v>
      </c>
      <c r="S3832" s="4">
        <f t="shared" si="295"/>
        <v>225</v>
      </c>
      <c r="U3832" t="str">
        <f t="shared" si="298"/>
        <v>theater</v>
      </c>
      <c r="V3832" t="str">
        <f t="shared" si="299"/>
        <v>plays</v>
      </c>
    </row>
    <row r="3833" spans="1:22" ht="60" x14ac:dyDescent="0.25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v>41948.890567129631</v>
      </c>
      <c r="K3833">
        <v>1413404545</v>
      </c>
      <c r="L3833">
        <f t="shared" si="296"/>
        <v>2014</v>
      </c>
      <c r="M3833" t="str">
        <f t="shared" si="297"/>
        <v>Oct</v>
      </c>
      <c r="N3833" s="13">
        <v>41927.848900462966</v>
      </c>
      <c r="O3833" t="b">
        <v>0</v>
      </c>
      <c r="P3833">
        <v>9</v>
      </c>
      <c r="Q3833" t="b">
        <v>1</v>
      </c>
      <c r="R3833" t="s">
        <v>8271</v>
      </c>
      <c r="S3833" s="4">
        <f t="shared" si="295"/>
        <v>106.02200000000001</v>
      </c>
      <c r="U3833" t="str">
        <f t="shared" si="298"/>
        <v>theater</v>
      </c>
      <c r="V3833" t="str">
        <f t="shared" si="299"/>
        <v>plays</v>
      </c>
    </row>
    <row r="3834" spans="1:22" ht="60" x14ac:dyDescent="0.25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v>42420.114988425921</v>
      </c>
      <c r="K3834">
        <v>1452048335</v>
      </c>
      <c r="L3834">
        <f t="shared" si="296"/>
        <v>2016</v>
      </c>
      <c r="M3834" t="str">
        <f t="shared" si="297"/>
        <v>Jan</v>
      </c>
      <c r="N3834" s="13">
        <v>42375.114988425921</v>
      </c>
      <c r="O3834" t="b">
        <v>0</v>
      </c>
      <c r="P3834">
        <v>9</v>
      </c>
      <c r="Q3834" t="b">
        <v>1</v>
      </c>
      <c r="R3834" t="s">
        <v>8271</v>
      </c>
      <c r="S3834" s="4">
        <f t="shared" si="295"/>
        <v>104.66666666666667</v>
      </c>
      <c r="U3834" t="str">
        <f t="shared" si="298"/>
        <v>theater</v>
      </c>
      <c r="V3834" t="str">
        <f t="shared" si="299"/>
        <v>plays</v>
      </c>
    </row>
    <row r="3835" spans="1:22" ht="60" x14ac:dyDescent="0.25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v>41974.797916666663</v>
      </c>
      <c r="K3835">
        <v>1416516972</v>
      </c>
      <c r="L3835">
        <f t="shared" si="296"/>
        <v>2014</v>
      </c>
      <c r="M3835" t="str">
        <f t="shared" si="297"/>
        <v>Nov</v>
      </c>
      <c r="N3835" s="13">
        <v>41963.872361111105</v>
      </c>
      <c r="O3835" t="b">
        <v>0</v>
      </c>
      <c r="P3835">
        <v>20</v>
      </c>
      <c r="Q3835" t="b">
        <v>1</v>
      </c>
      <c r="R3835" t="s">
        <v>8271</v>
      </c>
      <c r="S3835" s="4">
        <f t="shared" si="295"/>
        <v>116.66666666666667</v>
      </c>
      <c r="U3835" t="str">
        <f t="shared" si="298"/>
        <v>theater</v>
      </c>
      <c r="V3835" t="str">
        <f t="shared" si="299"/>
        <v>plays</v>
      </c>
    </row>
    <row r="3836" spans="1:22" ht="60" x14ac:dyDescent="0.25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v>42173.445219907408</v>
      </c>
      <c r="K3836">
        <v>1432032067</v>
      </c>
      <c r="L3836">
        <f t="shared" si="296"/>
        <v>2015</v>
      </c>
      <c r="M3836" t="str">
        <f t="shared" si="297"/>
        <v>May</v>
      </c>
      <c r="N3836" s="13">
        <v>42143.445219907408</v>
      </c>
      <c r="O3836" t="b">
        <v>0</v>
      </c>
      <c r="P3836">
        <v>57</v>
      </c>
      <c r="Q3836" t="b">
        <v>1</v>
      </c>
      <c r="R3836" t="s">
        <v>8271</v>
      </c>
      <c r="S3836" s="4">
        <f t="shared" si="295"/>
        <v>109.03333333333333</v>
      </c>
      <c r="U3836" t="str">
        <f t="shared" si="298"/>
        <v>theater</v>
      </c>
      <c r="V3836" t="str">
        <f t="shared" si="299"/>
        <v>plays</v>
      </c>
    </row>
    <row r="3837" spans="1:22" ht="60" x14ac:dyDescent="0.25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v>42481.94222222222</v>
      </c>
      <c r="K3837">
        <v>1459463808</v>
      </c>
      <c r="L3837">
        <f t="shared" si="296"/>
        <v>2016</v>
      </c>
      <c r="M3837" t="str">
        <f t="shared" si="297"/>
        <v>Mar</v>
      </c>
      <c r="N3837" s="13">
        <v>42460.94222222222</v>
      </c>
      <c r="O3837" t="b">
        <v>0</v>
      </c>
      <c r="P3837">
        <v>8</v>
      </c>
      <c r="Q3837" t="b">
        <v>1</v>
      </c>
      <c r="R3837" t="s">
        <v>8271</v>
      </c>
      <c r="S3837" s="4">
        <f t="shared" si="295"/>
        <v>160</v>
      </c>
      <c r="U3837" t="str">
        <f t="shared" si="298"/>
        <v>theater</v>
      </c>
      <c r="V3837" t="str">
        <f t="shared" si="299"/>
        <v>plays</v>
      </c>
    </row>
    <row r="3838" spans="1:22" ht="45" x14ac:dyDescent="0.25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v>42585.172916666663</v>
      </c>
      <c r="K3838">
        <v>1467497652</v>
      </c>
      <c r="L3838">
        <f t="shared" si="296"/>
        <v>2016</v>
      </c>
      <c r="M3838" t="str">
        <f t="shared" si="297"/>
        <v>Jul</v>
      </c>
      <c r="N3838" s="13">
        <v>42553.926527777774</v>
      </c>
      <c r="O3838" t="b">
        <v>0</v>
      </c>
      <c r="P3838">
        <v>14</v>
      </c>
      <c r="Q3838" t="b">
        <v>1</v>
      </c>
      <c r="R3838" t="s">
        <v>8271</v>
      </c>
      <c r="S3838" s="4">
        <f t="shared" si="295"/>
        <v>112.5</v>
      </c>
      <c r="U3838" t="str">
        <f t="shared" si="298"/>
        <v>theater</v>
      </c>
      <c r="V3838" t="str">
        <f t="shared" si="299"/>
        <v>plays</v>
      </c>
    </row>
    <row r="3839" spans="1:22" ht="30" x14ac:dyDescent="0.25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v>42188.765717592592</v>
      </c>
      <c r="K3839">
        <v>1432837358</v>
      </c>
      <c r="L3839">
        <f t="shared" si="296"/>
        <v>2015</v>
      </c>
      <c r="M3839" t="str">
        <f t="shared" si="297"/>
        <v>May</v>
      </c>
      <c r="N3839" s="13">
        <v>42152.765717592592</v>
      </c>
      <c r="O3839" t="b">
        <v>0</v>
      </c>
      <c r="P3839">
        <v>17</v>
      </c>
      <c r="Q3839" t="b">
        <v>1</v>
      </c>
      <c r="R3839" t="s">
        <v>8271</v>
      </c>
      <c r="S3839" s="4">
        <f t="shared" si="295"/>
        <v>102.1</v>
      </c>
      <c r="U3839" t="str">
        <f t="shared" si="298"/>
        <v>theater</v>
      </c>
      <c r="V3839" t="str">
        <f t="shared" si="299"/>
        <v>plays</v>
      </c>
    </row>
    <row r="3840" spans="1:22" ht="60" x14ac:dyDescent="0.25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v>42146.710752314815</v>
      </c>
      <c r="K3840">
        <v>1429722209</v>
      </c>
      <c r="L3840">
        <f t="shared" si="296"/>
        <v>2015</v>
      </c>
      <c r="M3840" t="str">
        <f t="shared" si="297"/>
        <v>Apr</v>
      </c>
      <c r="N3840" s="13">
        <v>42116.710752314815</v>
      </c>
      <c r="O3840" t="b">
        <v>0</v>
      </c>
      <c r="P3840">
        <v>100</v>
      </c>
      <c r="Q3840" t="b">
        <v>1</v>
      </c>
      <c r="R3840" t="s">
        <v>8271</v>
      </c>
      <c r="S3840" s="4">
        <f t="shared" si="295"/>
        <v>100.824</v>
      </c>
      <c r="U3840" t="str">
        <f t="shared" si="298"/>
        <v>theater</v>
      </c>
      <c r="V3840" t="str">
        <f t="shared" si="299"/>
        <v>plays</v>
      </c>
    </row>
    <row r="3841" spans="1:22" ht="60" x14ac:dyDescent="0.25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v>42215.142638888887</v>
      </c>
      <c r="K3841">
        <v>1433042724</v>
      </c>
      <c r="L3841">
        <f t="shared" si="296"/>
        <v>2015</v>
      </c>
      <c r="M3841" t="str">
        <f t="shared" si="297"/>
        <v>May</v>
      </c>
      <c r="N3841" s="13">
        <v>42155.142638888887</v>
      </c>
      <c r="O3841" t="b">
        <v>0</v>
      </c>
      <c r="P3841">
        <v>32</v>
      </c>
      <c r="Q3841" t="b">
        <v>1</v>
      </c>
      <c r="R3841" t="s">
        <v>8271</v>
      </c>
      <c r="S3841" s="4">
        <f t="shared" si="295"/>
        <v>101.25</v>
      </c>
      <c r="U3841" t="str">
        <f t="shared" si="298"/>
        <v>theater</v>
      </c>
      <c r="V3841" t="str">
        <f t="shared" si="299"/>
        <v>plays</v>
      </c>
    </row>
    <row r="3842" spans="1:22" ht="45" x14ac:dyDescent="0.25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v>42457.660057870366</v>
      </c>
      <c r="K3842">
        <v>1457023829</v>
      </c>
      <c r="L3842">
        <f t="shared" si="296"/>
        <v>2016</v>
      </c>
      <c r="M3842" t="str">
        <f t="shared" si="297"/>
        <v>Mar</v>
      </c>
      <c r="N3842" s="13">
        <v>42432.701724537037</v>
      </c>
      <c r="O3842" t="b">
        <v>0</v>
      </c>
      <c r="P3842">
        <v>3</v>
      </c>
      <c r="Q3842" t="b">
        <v>1</v>
      </c>
      <c r="R3842" t="s">
        <v>8271</v>
      </c>
      <c r="S3842" s="4">
        <f t="shared" ref="S3842:S3905" si="300">E3842*100/D3842</f>
        <v>6500</v>
      </c>
      <c r="U3842" t="str">
        <f t="shared" si="298"/>
        <v>theater</v>
      </c>
      <c r="V3842" t="str">
        <f t="shared" si="299"/>
        <v>plays</v>
      </c>
    </row>
    <row r="3843" spans="1:22" ht="60" x14ac:dyDescent="0.25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v>41840.785729166666</v>
      </c>
      <c r="K3843">
        <v>1400698287</v>
      </c>
      <c r="L3843">
        <f t="shared" ref="L3843:L3906" si="301">YEAR(N3843)</f>
        <v>2014</v>
      </c>
      <c r="M3843" t="str">
        <f t="shared" ref="M3843:M3906" si="302">TEXT(N3843, "MMM")</f>
        <v>May</v>
      </c>
      <c r="N3843" s="13">
        <v>41780.785729166666</v>
      </c>
      <c r="O3843" t="b">
        <v>1</v>
      </c>
      <c r="P3843">
        <v>34</v>
      </c>
      <c r="Q3843" t="b">
        <v>0</v>
      </c>
      <c r="R3843" t="s">
        <v>8271</v>
      </c>
      <c r="S3843" s="4">
        <f t="shared" si="300"/>
        <v>8.7200000000000006</v>
      </c>
      <c r="U3843" t="str">
        <f t="shared" ref="U3843:U3906" si="303">LEFT(R3843, SEARCH("/",R3843,1)-1)</f>
        <v>theater</v>
      </c>
      <c r="V3843" t="str">
        <f t="shared" ref="V3843:V3906" si="304">RIGHT(R3843,LEN(R3843)-SEARCH("/",R3843,SEARCH("/",R3843,1)))</f>
        <v>plays</v>
      </c>
    </row>
    <row r="3844" spans="1:22" ht="60" x14ac:dyDescent="0.25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v>41770.493657407409</v>
      </c>
      <c r="K3844">
        <v>1397217052</v>
      </c>
      <c r="L3844">
        <f t="shared" si="301"/>
        <v>2014</v>
      </c>
      <c r="M3844" t="str">
        <f t="shared" si="302"/>
        <v>Apr</v>
      </c>
      <c r="N3844" s="13">
        <v>41740.493657407409</v>
      </c>
      <c r="O3844" t="b">
        <v>1</v>
      </c>
      <c r="P3844">
        <v>23</v>
      </c>
      <c r="Q3844" t="b">
        <v>0</v>
      </c>
      <c r="R3844" t="s">
        <v>8271</v>
      </c>
      <c r="S3844" s="4">
        <f t="shared" si="300"/>
        <v>21.94</v>
      </c>
      <c r="U3844" t="str">
        <f t="shared" si="303"/>
        <v>theater</v>
      </c>
      <c r="V3844" t="str">
        <f t="shared" si="304"/>
        <v>plays</v>
      </c>
    </row>
    <row r="3845" spans="1:22" ht="60" x14ac:dyDescent="0.25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v>41791.072500000002</v>
      </c>
      <c r="K3845">
        <v>1399427064</v>
      </c>
      <c r="L3845">
        <f t="shared" si="301"/>
        <v>2014</v>
      </c>
      <c r="M3845" t="str">
        <f t="shared" si="302"/>
        <v>May</v>
      </c>
      <c r="N3845" s="13">
        <v>41766.072500000002</v>
      </c>
      <c r="O3845" t="b">
        <v>1</v>
      </c>
      <c r="P3845">
        <v>19</v>
      </c>
      <c r="Q3845" t="b">
        <v>0</v>
      </c>
      <c r="R3845" t="s">
        <v>8271</v>
      </c>
      <c r="S3845" s="4">
        <f t="shared" si="300"/>
        <v>21.3</v>
      </c>
      <c r="U3845" t="str">
        <f t="shared" si="303"/>
        <v>theater</v>
      </c>
      <c r="V3845" t="str">
        <f t="shared" si="304"/>
        <v>plays</v>
      </c>
    </row>
    <row r="3846" spans="1:22" ht="60" x14ac:dyDescent="0.25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v>41793.290972222225</v>
      </c>
      <c r="K3846">
        <v>1399474134</v>
      </c>
      <c r="L3846">
        <f t="shared" si="301"/>
        <v>2014</v>
      </c>
      <c r="M3846" t="str">
        <f t="shared" si="302"/>
        <v>May</v>
      </c>
      <c r="N3846" s="13">
        <v>41766.617291666669</v>
      </c>
      <c r="O3846" t="b">
        <v>1</v>
      </c>
      <c r="P3846">
        <v>50</v>
      </c>
      <c r="Q3846" t="b">
        <v>0</v>
      </c>
      <c r="R3846" t="s">
        <v>8271</v>
      </c>
      <c r="S3846" s="4">
        <f t="shared" si="300"/>
        <v>41.489795918367349</v>
      </c>
      <c r="U3846" t="str">
        <f t="shared" si="303"/>
        <v>theater</v>
      </c>
      <c r="V3846" t="str">
        <f t="shared" si="304"/>
        <v>plays</v>
      </c>
    </row>
    <row r="3847" spans="1:22" ht="60" x14ac:dyDescent="0.25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v>42278.627013888887</v>
      </c>
      <c r="K3847">
        <v>1441119774</v>
      </c>
      <c r="L3847">
        <f t="shared" si="301"/>
        <v>2015</v>
      </c>
      <c r="M3847" t="str">
        <f t="shared" si="302"/>
        <v>Sep</v>
      </c>
      <c r="N3847" s="13">
        <v>42248.627013888887</v>
      </c>
      <c r="O3847" t="b">
        <v>1</v>
      </c>
      <c r="P3847">
        <v>12</v>
      </c>
      <c r="Q3847" t="b">
        <v>0</v>
      </c>
      <c r="R3847" t="s">
        <v>8271</v>
      </c>
      <c r="S3847" s="4">
        <f t="shared" si="300"/>
        <v>2.105</v>
      </c>
      <c r="U3847" t="str">
        <f t="shared" si="303"/>
        <v>theater</v>
      </c>
      <c r="V3847" t="str">
        <f t="shared" si="304"/>
        <v>plays</v>
      </c>
    </row>
    <row r="3848" spans="1:22" ht="45" x14ac:dyDescent="0.25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v>41916.290972222225</v>
      </c>
      <c r="K3848">
        <v>1409721542</v>
      </c>
      <c r="L3848">
        <f t="shared" si="301"/>
        <v>2014</v>
      </c>
      <c r="M3848" t="str">
        <f t="shared" si="302"/>
        <v>Sep</v>
      </c>
      <c r="N3848" s="13">
        <v>41885.221550925926</v>
      </c>
      <c r="O3848" t="b">
        <v>1</v>
      </c>
      <c r="P3848">
        <v>8</v>
      </c>
      <c r="Q3848" t="b">
        <v>0</v>
      </c>
      <c r="R3848" t="s">
        <v>8271</v>
      </c>
      <c r="S3848" s="4">
        <f t="shared" si="300"/>
        <v>2.7</v>
      </c>
      <c r="U3848" t="str">
        <f t="shared" si="303"/>
        <v>theater</v>
      </c>
      <c r="V3848" t="str">
        <f t="shared" si="304"/>
        <v>plays</v>
      </c>
    </row>
    <row r="3849" spans="1:22" ht="45" x14ac:dyDescent="0.25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v>42204.224432870367</v>
      </c>
      <c r="K3849">
        <v>1433395391</v>
      </c>
      <c r="L3849">
        <f t="shared" si="301"/>
        <v>2015</v>
      </c>
      <c r="M3849" t="str">
        <f t="shared" si="302"/>
        <v>Jun</v>
      </c>
      <c r="N3849" s="13">
        <v>42159.224432870367</v>
      </c>
      <c r="O3849" t="b">
        <v>1</v>
      </c>
      <c r="P3849">
        <v>9</v>
      </c>
      <c r="Q3849" t="b">
        <v>0</v>
      </c>
      <c r="R3849" t="s">
        <v>8271</v>
      </c>
      <c r="S3849" s="4">
        <f t="shared" si="300"/>
        <v>16.161904761904761</v>
      </c>
      <c r="U3849" t="str">
        <f t="shared" si="303"/>
        <v>theater</v>
      </c>
      <c r="V3849" t="str">
        <f t="shared" si="304"/>
        <v>plays</v>
      </c>
    </row>
    <row r="3850" spans="1:22" ht="60" x14ac:dyDescent="0.25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v>42295.817002314812</v>
      </c>
      <c r="K3850">
        <v>1442604989</v>
      </c>
      <c r="L3850">
        <f t="shared" si="301"/>
        <v>2015</v>
      </c>
      <c r="M3850" t="str">
        <f t="shared" si="302"/>
        <v>Sep</v>
      </c>
      <c r="N3850" s="13">
        <v>42265.817002314812</v>
      </c>
      <c r="O3850" t="b">
        <v>1</v>
      </c>
      <c r="P3850">
        <v>43</v>
      </c>
      <c r="Q3850" t="b">
        <v>0</v>
      </c>
      <c r="R3850" t="s">
        <v>8271</v>
      </c>
      <c r="S3850" s="4">
        <f t="shared" si="300"/>
        <v>16.376923076923077</v>
      </c>
      <c r="U3850" t="str">
        <f t="shared" si="303"/>
        <v>theater</v>
      </c>
      <c r="V3850" t="str">
        <f t="shared" si="304"/>
        <v>plays</v>
      </c>
    </row>
    <row r="3851" spans="1:22" ht="75" x14ac:dyDescent="0.25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v>42166.767175925925</v>
      </c>
      <c r="K3851">
        <v>1431455084</v>
      </c>
      <c r="L3851">
        <f t="shared" si="301"/>
        <v>2015</v>
      </c>
      <c r="M3851" t="str">
        <f t="shared" si="302"/>
        <v>May</v>
      </c>
      <c r="N3851" s="13">
        <v>42136.767175925925</v>
      </c>
      <c r="O3851" t="b">
        <v>1</v>
      </c>
      <c r="P3851">
        <v>28</v>
      </c>
      <c r="Q3851" t="b">
        <v>0</v>
      </c>
      <c r="R3851" t="s">
        <v>8271</v>
      </c>
      <c r="S3851" s="4">
        <f t="shared" si="300"/>
        <v>7.043333333333333</v>
      </c>
      <c r="U3851" t="str">
        <f t="shared" si="303"/>
        <v>theater</v>
      </c>
      <c r="V3851" t="str">
        <f t="shared" si="304"/>
        <v>plays</v>
      </c>
    </row>
    <row r="3852" spans="1:22" ht="30" x14ac:dyDescent="0.25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v>42005.124340277776</v>
      </c>
      <c r="K3852">
        <v>1417489143</v>
      </c>
      <c r="L3852">
        <f t="shared" si="301"/>
        <v>2014</v>
      </c>
      <c r="M3852" t="str">
        <f t="shared" si="302"/>
        <v>Dec</v>
      </c>
      <c r="N3852" s="13">
        <v>41975.124340277776</v>
      </c>
      <c r="O3852" t="b">
        <v>1</v>
      </c>
      <c r="P3852">
        <v>4</v>
      </c>
      <c r="Q3852" t="b">
        <v>0</v>
      </c>
      <c r="R3852" t="s">
        <v>8271</v>
      </c>
      <c r="S3852" s="4">
        <f t="shared" si="300"/>
        <v>3.8</v>
      </c>
      <c r="U3852" t="str">
        <f t="shared" si="303"/>
        <v>theater</v>
      </c>
      <c r="V3852" t="str">
        <f t="shared" si="304"/>
        <v>plays</v>
      </c>
    </row>
    <row r="3853" spans="1:22" ht="45" x14ac:dyDescent="0.25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v>42202.439571759256</v>
      </c>
      <c r="K3853">
        <v>1434537179</v>
      </c>
      <c r="L3853">
        <f t="shared" si="301"/>
        <v>2015</v>
      </c>
      <c r="M3853" t="str">
        <f t="shared" si="302"/>
        <v>Jun</v>
      </c>
      <c r="N3853" s="13">
        <v>42172.439571759256</v>
      </c>
      <c r="O3853" t="b">
        <v>1</v>
      </c>
      <c r="P3853">
        <v>24</v>
      </c>
      <c r="Q3853" t="b">
        <v>0</v>
      </c>
      <c r="R3853" t="s">
        <v>8271</v>
      </c>
      <c r="S3853" s="4">
        <f t="shared" si="300"/>
        <v>34.08</v>
      </c>
      <c r="U3853" t="str">
        <f t="shared" si="303"/>
        <v>theater</v>
      </c>
      <c r="V3853" t="str">
        <f t="shared" si="304"/>
        <v>plays</v>
      </c>
    </row>
    <row r="3854" spans="1:22" ht="45" x14ac:dyDescent="0.25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v>42090.149027777778</v>
      </c>
      <c r="K3854">
        <v>1425270876</v>
      </c>
      <c r="L3854">
        <f t="shared" si="301"/>
        <v>2015</v>
      </c>
      <c r="M3854" t="str">
        <f t="shared" si="302"/>
        <v>Mar</v>
      </c>
      <c r="N3854" s="13">
        <v>42065.190694444449</v>
      </c>
      <c r="O3854" t="b">
        <v>0</v>
      </c>
      <c r="P3854">
        <v>2</v>
      </c>
      <c r="Q3854" t="b">
        <v>0</v>
      </c>
      <c r="R3854" t="s">
        <v>8271</v>
      </c>
      <c r="S3854" s="4">
        <f t="shared" si="300"/>
        <v>0.2</v>
      </c>
      <c r="U3854" t="str">
        <f t="shared" si="303"/>
        <v>theater</v>
      </c>
      <c r="V3854" t="str">
        <f t="shared" si="304"/>
        <v>plays</v>
      </c>
    </row>
    <row r="3855" spans="1:22" ht="45" x14ac:dyDescent="0.25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v>41883.84002314815</v>
      </c>
      <c r="K3855">
        <v>1406578178</v>
      </c>
      <c r="L3855">
        <f t="shared" si="301"/>
        <v>2014</v>
      </c>
      <c r="M3855" t="str">
        <f t="shared" si="302"/>
        <v>Jul</v>
      </c>
      <c r="N3855" s="13">
        <v>41848.84002314815</v>
      </c>
      <c r="O3855" t="b">
        <v>0</v>
      </c>
      <c r="P3855">
        <v>2</v>
      </c>
      <c r="Q3855" t="b">
        <v>0</v>
      </c>
      <c r="R3855" t="s">
        <v>8271</v>
      </c>
      <c r="S3855" s="4">
        <f t="shared" si="300"/>
        <v>2.5999999999999999E-2</v>
      </c>
      <c r="U3855" t="str">
        <f t="shared" si="303"/>
        <v>theater</v>
      </c>
      <c r="V3855" t="str">
        <f t="shared" si="304"/>
        <v>plays</v>
      </c>
    </row>
    <row r="3856" spans="1:22" ht="30" x14ac:dyDescent="0.25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v>42133.884930555556</v>
      </c>
      <c r="K3856">
        <v>1428614058</v>
      </c>
      <c r="L3856">
        <f t="shared" si="301"/>
        <v>2015</v>
      </c>
      <c r="M3856" t="str">
        <f t="shared" si="302"/>
        <v>Apr</v>
      </c>
      <c r="N3856" s="13">
        <v>42103.884930555556</v>
      </c>
      <c r="O3856" t="b">
        <v>0</v>
      </c>
      <c r="P3856">
        <v>20</v>
      </c>
      <c r="Q3856" t="b">
        <v>0</v>
      </c>
      <c r="R3856" t="s">
        <v>8271</v>
      </c>
      <c r="S3856" s="4">
        <f t="shared" si="300"/>
        <v>16.254545454545454</v>
      </c>
      <c r="U3856" t="str">
        <f t="shared" si="303"/>
        <v>theater</v>
      </c>
      <c r="V3856" t="str">
        <f t="shared" si="304"/>
        <v>plays</v>
      </c>
    </row>
    <row r="3857" spans="1:22" ht="75" x14ac:dyDescent="0.25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v>42089.929062499999</v>
      </c>
      <c r="K3857">
        <v>1424819871</v>
      </c>
      <c r="L3857">
        <f t="shared" si="301"/>
        <v>2015</v>
      </c>
      <c r="M3857" t="str">
        <f t="shared" si="302"/>
        <v>Feb</v>
      </c>
      <c r="N3857" s="13">
        <v>42059.970729166671</v>
      </c>
      <c r="O3857" t="b">
        <v>0</v>
      </c>
      <c r="P3857">
        <v>1</v>
      </c>
      <c r="Q3857" t="b">
        <v>0</v>
      </c>
      <c r="R3857" t="s">
        <v>8271</v>
      </c>
      <c r="S3857" s="4">
        <f t="shared" si="300"/>
        <v>2.5</v>
      </c>
      <c r="U3857" t="str">
        <f t="shared" si="303"/>
        <v>theater</v>
      </c>
      <c r="V3857" t="str">
        <f t="shared" si="304"/>
        <v>plays</v>
      </c>
    </row>
    <row r="3858" spans="1:22" ht="60" x14ac:dyDescent="0.25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v>42071.701423611114</v>
      </c>
      <c r="K3858">
        <v>1423245003</v>
      </c>
      <c r="L3858">
        <f t="shared" si="301"/>
        <v>2015</v>
      </c>
      <c r="M3858" t="str">
        <f t="shared" si="302"/>
        <v>Feb</v>
      </c>
      <c r="N3858" s="13">
        <v>42041.743090277778</v>
      </c>
      <c r="O3858" t="b">
        <v>0</v>
      </c>
      <c r="P3858">
        <v>1</v>
      </c>
      <c r="Q3858" t="b">
        <v>0</v>
      </c>
      <c r="R3858" t="s">
        <v>8271</v>
      </c>
      <c r="S3858" s="4">
        <f t="shared" si="300"/>
        <v>0.02</v>
      </c>
      <c r="U3858" t="str">
        <f t="shared" si="303"/>
        <v>theater</v>
      </c>
      <c r="V3858" t="str">
        <f t="shared" si="304"/>
        <v>plays</v>
      </c>
    </row>
    <row r="3859" spans="1:22" ht="60" x14ac:dyDescent="0.25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v>41852.716666666667</v>
      </c>
      <c r="K3859">
        <v>1404927690</v>
      </c>
      <c r="L3859">
        <f t="shared" si="301"/>
        <v>2014</v>
      </c>
      <c r="M3859" t="str">
        <f t="shared" si="302"/>
        <v>Jul</v>
      </c>
      <c r="N3859" s="13">
        <v>41829.73715277778</v>
      </c>
      <c r="O3859" t="b">
        <v>0</v>
      </c>
      <c r="P3859">
        <v>4</v>
      </c>
      <c r="Q3859" t="b">
        <v>0</v>
      </c>
      <c r="R3859" t="s">
        <v>8271</v>
      </c>
      <c r="S3859" s="4">
        <f t="shared" si="300"/>
        <v>5.2</v>
      </c>
      <c r="U3859" t="str">
        <f t="shared" si="303"/>
        <v>theater</v>
      </c>
      <c r="V3859" t="str">
        <f t="shared" si="304"/>
        <v>plays</v>
      </c>
    </row>
    <row r="3860" spans="1:22" ht="60" x14ac:dyDescent="0.25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v>42146.875</v>
      </c>
      <c r="K3860">
        <v>1430734844</v>
      </c>
      <c r="L3860">
        <f t="shared" si="301"/>
        <v>2015</v>
      </c>
      <c r="M3860" t="str">
        <f t="shared" si="302"/>
        <v>May</v>
      </c>
      <c r="N3860" s="13">
        <v>42128.431064814817</v>
      </c>
      <c r="O3860" t="b">
        <v>0</v>
      </c>
      <c r="P3860">
        <v>1</v>
      </c>
      <c r="Q3860" t="b">
        <v>0</v>
      </c>
      <c r="R3860" t="s">
        <v>8271</v>
      </c>
      <c r="S3860" s="4">
        <f t="shared" si="300"/>
        <v>2</v>
      </c>
      <c r="U3860" t="str">
        <f t="shared" si="303"/>
        <v>theater</v>
      </c>
      <c r="V3860" t="str">
        <f t="shared" si="304"/>
        <v>plays</v>
      </c>
    </row>
    <row r="3861" spans="1:22" ht="45" x14ac:dyDescent="0.25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v>41815.875</v>
      </c>
      <c r="K3861">
        <v>1401485207</v>
      </c>
      <c r="L3861">
        <f t="shared" si="301"/>
        <v>2014</v>
      </c>
      <c r="M3861" t="str">
        <f t="shared" si="302"/>
        <v>May</v>
      </c>
      <c r="N3861" s="13">
        <v>41789.893599537041</v>
      </c>
      <c r="O3861" t="b">
        <v>0</v>
      </c>
      <c r="P3861">
        <v>1</v>
      </c>
      <c r="Q3861" t="b">
        <v>0</v>
      </c>
      <c r="R3861" t="s">
        <v>8271</v>
      </c>
      <c r="S3861" s="4">
        <f t="shared" si="300"/>
        <v>0.04</v>
      </c>
      <c r="U3861" t="str">
        <f t="shared" si="303"/>
        <v>theater</v>
      </c>
      <c r="V3861" t="str">
        <f t="shared" si="304"/>
        <v>plays</v>
      </c>
    </row>
    <row r="3862" spans="1:22" ht="60" x14ac:dyDescent="0.25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v>41863.660995370366</v>
      </c>
      <c r="K3862">
        <v>1405266710</v>
      </c>
      <c r="L3862">
        <f t="shared" si="301"/>
        <v>2014</v>
      </c>
      <c r="M3862" t="str">
        <f t="shared" si="302"/>
        <v>Jul</v>
      </c>
      <c r="N3862" s="13">
        <v>41833.660995370366</v>
      </c>
      <c r="O3862" t="b">
        <v>0</v>
      </c>
      <c r="P3862">
        <v>13</v>
      </c>
      <c r="Q3862" t="b">
        <v>0</v>
      </c>
      <c r="R3862" t="s">
        <v>8271</v>
      </c>
      <c r="S3862" s="4">
        <f t="shared" si="300"/>
        <v>17.666666666666668</v>
      </c>
      <c r="U3862" t="str">
        <f t="shared" si="303"/>
        <v>theater</v>
      </c>
      <c r="V3862" t="str">
        <f t="shared" si="304"/>
        <v>plays</v>
      </c>
    </row>
    <row r="3863" spans="1:22" x14ac:dyDescent="0.25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v>41955.907638888893</v>
      </c>
      <c r="K3863">
        <v>1412258977</v>
      </c>
      <c r="L3863">
        <f t="shared" si="301"/>
        <v>2014</v>
      </c>
      <c r="M3863" t="str">
        <f t="shared" si="302"/>
        <v>Oct</v>
      </c>
      <c r="N3863" s="13">
        <v>41914.590011574073</v>
      </c>
      <c r="O3863" t="b">
        <v>0</v>
      </c>
      <c r="P3863">
        <v>1</v>
      </c>
      <c r="Q3863" t="b">
        <v>0</v>
      </c>
      <c r="R3863" t="s">
        <v>8271</v>
      </c>
      <c r="S3863" s="4">
        <f t="shared" si="300"/>
        <v>5</v>
      </c>
      <c r="U3863" t="str">
        <f t="shared" si="303"/>
        <v>theater</v>
      </c>
      <c r="V3863" t="str">
        <f t="shared" si="304"/>
        <v>plays</v>
      </c>
    </row>
    <row r="3864" spans="1:22" ht="30" x14ac:dyDescent="0.25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v>42625.707638888889</v>
      </c>
      <c r="K3864">
        <v>1472451356</v>
      </c>
      <c r="L3864">
        <f t="shared" si="301"/>
        <v>2016</v>
      </c>
      <c r="M3864" t="str">
        <f t="shared" si="302"/>
        <v>Aug</v>
      </c>
      <c r="N3864" s="13">
        <v>42611.261064814811</v>
      </c>
      <c r="O3864" t="b">
        <v>0</v>
      </c>
      <c r="P3864">
        <v>1</v>
      </c>
      <c r="Q3864" t="b">
        <v>0</v>
      </c>
      <c r="R3864" t="s">
        <v>8271</v>
      </c>
      <c r="S3864" s="4">
        <f t="shared" si="300"/>
        <v>1.3333333333333334E-2</v>
      </c>
      <c r="U3864" t="str">
        <f t="shared" si="303"/>
        <v>theater</v>
      </c>
      <c r="V3864" t="str">
        <f t="shared" si="304"/>
        <v>plays</v>
      </c>
    </row>
    <row r="3865" spans="1:22" ht="60" x14ac:dyDescent="0.25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v>42313.674826388888</v>
      </c>
      <c r="K3865">
        <v>1441552305</v>
      </c>
      <c r="L3865">
        <f t="shared" si="301"/>
        <v>2015</v>
      </c>
      <c r="M3865" t="str">
        <f t="shared" si="302"/>
        <v>Sep</v>
      </c>
      <c r="N3865" s="13">
        <v>42253.633159722223</v>
      </c>
      <c r="O3865" t="b">
        <v>0</v>
      </c>
      <c r="P3865">
        <v>0</v>
      </c>
      <c r="Q3865" t="b">
        <v>0</v>
      </c>
      <c r="R3865" t="s">
        <v>8271</v>
      </c>
      <c r="S3865" s="4">
        <f t="shared" si="300"/>
        <v>0</v>
      </c>
      <c r="U3865" t="str">
        <f t="shared" si="303"/>
        <v>theater</v>
      </c>
      <c r="V3865" t="str">
        <f t="shared" si="304"/>
        <v>plays</v>
      </c>
    </row>
    <row r="3866" spans="1:22" ht="60" x14ac:dyDescent="0.25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v>42325.933495370366</v>
      </c>
      <c r="K3866">
        <v>1445203454</v>
      </c>
      <c r="L3866">
        <f t="shared" si="301"/>
        <v>2015</v>
      </c>
      <c r="M3866" t="str">
        <f t="shared" si="302"/>
        <v>Oct</v>
      </c>
      <c r="N3866" s="13">
        <v>42295.891828703709</v>
      </c>
      <c r="O3866" t="b">
        <v>0</v>
      </c>
      <c r="P3866">
        <v>3</v>
      </c>
      <c r="Q3866" t="b">
        <v>0</v>
      </c>
      <c r="R3866" t="s">
        <v>8271</v>
      </c>
      <c r="S3866" s="4">
        <f t="shared" si="300"/>
        <v>1.2</v>
      </c>
      <c r="U3866" t="str">
        <f t="shared" si="303"/>
        <v>theater</v>
      </c>
      <c r="V3866" t="str">
        <f t="shared" si="304"/>
        <v>plays</v>
      </c>
    </row>
    <row r="3867" spans="1:22" ht="45" x14ac:dyDescent="0.25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v>41881.229166666664</v>
      </c>
      <c r="K3867">
        <v>1405957098</v>
      </c>
      <c r="L3867">
        <f t="shared" si="301"/>
        <v>2014</v>
      </c>
      <c r="M3867" t="str">
        <f t="shared" si="302"/>
        <v>Jul</v>
      </c>
      <c r="N3867" s="13">
        <v>41841.651597222226</v>
      </c>
      <c r="O3867" t="b">
        <v>0</v>
      </c>
      <c r="P3867">
        <v>14</v>
      </c>
      <c r="Q3867" t="b">
        <v>0</v>
      </c>
      <c r="R3867" t="s">
        <v>8271</v>
      </c>
      <c r="S3867" s="4">
        <f t="shared" si="300"/>
        <v>26.937422295897225</v>
      </c>
      <c r="U3867" t="str">
        <f t="shared" si="303"/>
        <v>theater</v>
      </c>
      <c r="V3867" t="str">
        <f t="shared" si="304"/>
        <v>plays</v>
      </c>
    </row>
    <row r="3868" spans="1:22" ht="30" x14ac:dyDescent="0.25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v>42452.145138888889</v>
      </c>
      <c r="K3868">
        <v>1454453021</v>
      </c>
      <c r="L3868">
        <f t="shared" si="301"/>
        <v>2016</v>
      </c>
      <c r="M3868" t="str">
        <f t="shared" si="302"/>
        <v>Feb</v>
      </c>
      <c r="N3868" s="13">
        <v>42402.947002314817</v>
      </c>
      <c r="O3868" t="b">
        <v>0</v>
      </c>
      <c r="P3868">
        <v>2</v>
      </c>
      <c r="Q3868" t="b">
        <v>0</v>
      </c>
      <c r="R3868" t="s">
        <v>8271</v>
      </c>
      <c r="S3868" s="4">
        <f t="shared" si="300"/>
        <v>0.55000000000000004</v>
      </c>
      <c r="U3868" t="str">
        <f t="shared" si="303"/>
        <v>theater</v>
      </c>
      <c r="V3868" t="str">
        <f t="shared" si="304"/>
        <v>plays</v>
      </c>
    </row>
    <row r="3869" spans="1:22" ht="45" x14ac:dyDescent="0.25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v>42539.814108796301</v>
      </c>
      <c r="K3869">
        <v>1463686339</v>
      </c>
      <c r="L3869">
        <f t="shared" si="301"/>
        <v>2016</v>
      </c>
      <c r="M3869" t="str">
        <f t="shared" si="302"/>
        <v>May</v>
      </c>
      <c r="N3869" s="13">
        <v>42509.814108796301</v>
      </c>
      <c r="O3869" t="b">
        <v>0</v>
      </c>
      <c r="P3869">
        <v>5</v>
      </c>
      <c r="Q3869" t="b">
        <v>0</v>
      </c>
      <c r="R3869" t="s">
        <v>8271</v>
      </c>
      <c r="S3869" s="4">
        <f t="shared" si="300"/>
        <v>12.55</v>
      </c>
      <c r="U3869" t="str">
        <f t="shared" si="303"/>
        <v>theater</v>
      </c>
      <c r="V3869" t="str">
        <f t="shared" si="304"/>
        <v>plays</v>
      </c>
    </row>
    <row r="3870" spans="1:22" ht="30" x14ac:dyDescent="0.25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v>41890.659780092588</v>
      </c>
      <c r="K3870">
        <v>1408031405</v>
      </c>
      <c r="L3870">
        <f t="shared" si="301"/>
        <v>2014</v>
      </c>
      <c r="M3870" t="str">
        <f t="shared" si="302"/>
        <v>Aug</v>
      </c>
      <c r="N3870" s="13">
        <v>41865.659780092588</v>
      </c>
      <c r="O3870" t="b">
        <v>0</v>
      </c>
      <c r="P3870">
        <v>1</v>
      </c>
      <c r="Q3870" t="b">
        <v>0</v>
      </c>
      <c r="R3870" t="s">
        <v>8305</v>
      </c>
      <c r="S3870" s="4">
        <f t="shared" si="300"/>
        <v>0.2</v>
      </c>
      <c r="U3870" t="str">
        <f t="shared" si="303"/>
        <v>theater</v>
      </c>
      <c r="V3870" t="str">
        <f t="shared" si="304"/>
        <v>musical</v>
      </c>
    </row>
    <row r="3871" spans="1:22" ht="30" x14ac:dyDescent="0.25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v>42077.132638888885</v>
      </c>
      <c r="K3871">
        <v>1423761792</v>
      </c>
      <c r="L3871">
        <f t="shared" si="301"/>
        <v>2015</v>
      </c>
      <c r="M3871" t="str">
        <f t="shared" si="302"/>
        <v>Feb</v>
      </c>
      <c r="N3871" s="13">
        <v>42047.724444444444</v>
      </c>
      <c r="O3871" t="b">
        <v>0</v>
      </c>
      <c r="P3871">
        <v>15</v>
      </c>
      <c r="Q3871" t="b">
        <v>0</v>
      </c>
      <c r="R3871" t="s">
        <v>8305</v>
      </c>
      <c r="S3871" s="4">
        <f t="shared" si="300"/>
        <v>3.4474868431088401</v>
      </c>
      <c r="U3871" t="str">
        <f t="shared" si="303"/>
        <v>theater</v>
      </c>
      <c r="V3871" t="str">
        <f t="shared" si="304"/>
        <v>musical</v>
      </c>
    </row>
    <row r="3872" spans="1:22" ht="60" x14ac:dyDescent="0.25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v>41823.17219907407</v>
      </c>
      <c r="K3872">
        <v>1401768478</v>
      </c>
      <c r="L3872">
        <f t="shared" si="301"/>
        <v>2014</v>
      </c>
      <c r="M3872" t="str">
        <f t="shared" si="302"/>
        <v>Jun</v>
      </c>
      <c r="N3872" s="13">
        <v>41793.17219907407</v>
      </c>
      <c r="O3872" t="b">
        <v>0</v>
      </c>
      <c r="P3872">
        <v>10</v>
      </c>
      <c r="Q3872" t="b">
        <v>0</v>
      </c>
      <c r="R3872" t="s">
        <v>8305</v>
      </c>
      <c r="S3872" s="4">
        <f t="shared" si="300"/>
        <v>15</v>
      </c>
      <c r="U3872" t="str">
        <f t="shared" si="303"/>
        <v>theater</v>
      </c>
      <c r="V3872" t="str">
        <f t="shared" si="304"/>
        <v>musical</v>
      </c>
    </row>
    <row r="3873" spans="1:22" ht="45" x14ac:dyDescent="0.25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v>42823.739004629635</v>
      </c>
      <c r="K3873">
        <v>1485629050</v>
      </c>
      <c r="L3873">
        <f t="shared" si="301"/>
        <v>2017</v>
      </c>
      <c r="M3873" t="str">
        <f t="shared" si="302"/>
        <v>Jan</v>
      </c>
      <c r="N3873" s="13">
        <v>42763.780671296292</v>
      </c>
      <c r="O3873" t="b">
        <v>0</v>
      </c>
      <c r="P3873">
        <v>3</v>
      </c>
      <c r="Q3873" t="b">
        <v>0</v>
      </c>
      <c r="R3873" t="s">
        <v>8305</v>
      </c>
      <c r="S3873" s="4">
        <f t="shared" si="300"/>
        <v>2.6666666666666665</v>
      </c>
      <c r="U3873" t="str">
        <f t="shared" si="303"/>
        <v>theater</v>
      </c>
      <c r="V3873" t="str">
        <f t="shared" si="304"/>
        <v>musical</v>
      </c>
    </row>
    <row r="3874" spans="1:22" ht="60" x14ac:dyDescent="0.25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v>42230.145787037036</v>
      </c>
      <c r="K3874">
        <v>1435202996</v>
      </c>
      <c r="L3874">
        <f t="shared" si="301"/>
        <v>2015</v>
      </c>
      <c r="M3874" t="str">
        <f t="shared" si="302"/>
        <v>Jun</v>
      </c>
      <c r="N3874" s="13">
        <v>42180.145787037036</v>
      </c>
      <c r="O3874" t="b">
        <v>0</v>
      </c>
      <c r="P3874">
        <v>0</v>
      </c>
      <c r="Q3874" t="b">
        <v>0</v>
      </c>
      <c r="R3874" t="s">
        <v>8305</v>
      </c>
      <c r="S3874" s="4">
        <f t="shared" si="300"/>
        <v>0</v>
      </c>
      <c r="U3874" t="str">
        <f t="shared" si="303"/>
        <v>theater</v>
      </c>
      <c r="V3874" t="str">
        <f t="shared" si="304"/>
        <v>musical</v>
      </c>
    </row>
    <row r="3875" spans="1:22" ht="60" x14ac:dyDescent="0.25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v>42285.696006944447</v>
      </c>
      <c r="K3875">
        <v>1441730535</v>
      </c>
      <c r="L3875">
        <f t="shared" si="301"/>
        <v>2015</v>
      </c>
      <c r="M3875" t="str">
        <f t="shared" si="302"/>
        <v>Sep</v>
      </c>
      <c r="N3875" s="13">
        <v>42255.696006944447</v>
      </c>
      <c r="O3875" t="b">
        <v>0</v>
      </c>
      <c r="P3875">
        <v>0</v>
      </c>
      <c r="Q3875" t="b">
        <v>0</v>
      </c>
      <c r="R3875" t="s">
        <v>8305</v>
      </c>
      <c r="S3875" s="4">
        <f t="shared" si="300"/>
        <v>0</v>
      </c>
      <c r="U3875" t="str">
        <f t="shared" si="303"/>
        <v>theater</v>
      </c>
      <c r="V3875" t="str">
        <f t="shared" si="304"/>
        <v>musical</v>
      </c>
    </row>
    <row r="3876" spans="1:22" ht="60" x14ac:dyDescent="0.25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v>42028.041666666672</v>
      </c>
      <c r="K3876">
        <v>1420244622</v>
      </c>
      <c r="L3876">
        <f t="shared" si="301"/>
        <v>2015</v>
      </c>
      <c r="M3876" t="str">
        <f t="shared" si="302"/>
        <v>Jan</v>
      </c>
      <c r="N3876" s="13">
        <v>42007.016458333332</v>
      </c>
      <c r="O3876" t="b">
        <v>0</v>
      </c>
      <c r="P3876">
        <v>0</v>
      </c>
      <c r="Q3876" t="b">
        <v>0</v>
      </c>
      <c r="R3876" t="s">
        <v>8305</v>
      </c>
      <c r="S3876" s="4">
        <f t="shared" si="300"/>
        <v>0</v>
      </c>
      <c r="U3876" t="str">
        <f t="shared" si="303"/>
        <v>theater</v>
      </c>
      <c r="V3876" t="str">
        <f t="shared" si="304"/>
        <v>musical</v>
      </c>
    </row>
    <row r="3877" spans="1:22" ht="45" x14ac:dyDescent="0.25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v>42616.416666666672</v>
      </c>
      <c r="K3877">
        <v>1472804365</v>
      </c>
      <c r="L3877">
        <f t="shared" si="301"/>
        <v>2016</v>
      </c>
      <c r="M3877" t="str">
        <f t="shared" si="302"/>
        <v>Sep</v>
      </c>
      <c r="N3877" s="13">
        <v>42615.346817129626</v>
      </c>
      <c r="O3877" t="b">
        <v>0</v>
      </c>
      <c r="P3877">
        <v>0</v>
      </c>
      <c r="Q3877" t="b">
        <v>0</v>
      </c>
      <c r="R3877" t="s">
        <v>8305</v>
      </c>
      <c r="S3877" s="4">
        <f t="shared" si="300"/>
        <v>0</v>
      </c>
      <c r="U3877" t="str">
        <f t="shared" si="303"/>
        <v>theater</v>
      </c>
      <c r="V3877" t="str">
        <f t="shared" si="304"/>
        <v>musical</v>
      </c>
    </row>
    <row r="3878" spans="1:22" ht="60" x14ac:dyDescent="0.25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v>42402.624166666668</v>
      </c>
      <c r="K3878">
        <v>1451833128</v>
      </c>
      <c r="L3878">
        <f t="shared" si="301"/>
        <v>2016</v>
      </c>
      <c r="M3878" t="str">
        <f t="shared" si="302"/>
        <v>Jan</v>
      </c>
      <c r="N3878" s="13">
        <v>42372.624166666668</v>
      </c>
      <c r="O3878" t="b">
        <v>0</v>
      </c>
      <c r="P3878">
        <v>46</v>
      </c>
      <c r="Q3878" t="b">
        <v>0</v>
      </c>
      <c r="R3878" t="s">
        <v>8305</v>
      </c>
      <c r="S3878" s="4">
        <f t="shared" si="300"/>
        <v>52.794871794871796</v>
      </c>
      <c r="U3878" t="str">
        <f t="shared" si="303"/>
        <v>theater</v>
      </c>
      <c r="V3878" t="str">
        <f t="shared" si="304"/>
        <v>musical</v>
      </c>
    </row>
    <row r="3879" spans="1:22" ht="60" x14ac:dyDescent="0.25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v>42712.67768518519</v>
      </c>
      <c r="K3879">
        <v>1478621752</v>
      </c>
      <c r="L3879">
        <f t="shared" si="301"/>
        <v>2016</v>
      </c>
      <c r="M3879" t="str">
        <f t="shared" si="302"/>
        <v>Nov</v>
      </c>
      <c r="N3879" s="13">
        <v>42682.67768518519</v>
      </c>
      <c r="O3879" t="b">
        <v>0</v>
      </c>
      <c r="P3879">
        <v>14</v>
      </c>
      <c r="Q3879" t="b">
        <v>0</v>
      </c>
      <c r="R3879" t="s">
        <v>8305</v>
      </c>
      <c r="S3879" s="4">
        <f t="shared" si="300"/>
        <v>4.9640000000000004</v>
      </c>
      <c r="U3879" t="str">
        <f t="shared" si="303"/>
        <v>theater</v>
      </c>
      <c r="V3879" t="str">
        <f t="shared" si="304"/>
        <v>musical</v>
      </c>
    </row>
    <row r="3880" spans="1:22" ht="45" x14ac:dyDescent="0.25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v>42185.165972222225</v>
      </c>
      <c r="K3880">
        <v>1433014746</v>
      </c>
      <c r="L3880">
        <f t="shared" si="301"/>
        <v>2015</v>
      </c>
      <c r="M3880" t="str">
        <f t="shared" si="302"/>
        <v>May</v>
      </c>
      <c r="N3880" s="13">
        <v>42154.818819444445</v>
      </c>
      <c r="O3880" t="b">
        <v>0</v>
      </c>
      <c r="P3880">
        <v>1</v>
      </c>
      <c r="Q3880" t="b">
        <v>0</v>
      </c>
      <c r="R3880" t="s">
        <v>8305</v>
      </c>
      <c r="S3880" s="4">
        <f t="shared" si="300"/>
        <v>5.5555555555555552E-2</v>
      </c>
      <c r="U3880" t="str">
        <f t="shared" si="303"/>
        <v>theater</v>
      </c>
      <c r="V3880" t="str">
        <f t="shared" si="304"/>
        <v>musical</v>
      </c>
    </row>
    <row r="3881" spans="1:22" ht="45" x14ac:dyDescent="0.25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v>42029.861064814817</v>
      </c>
      <c r="K3881">
        <v>1419626396</v>
      </c>
      <c r="L3881">
        <f t="shared" si="301"/>
        <v>2014</v>
      </c>
      <c r="M3881" t="str">
        <f t="shared" si="302"/>
        <v>Dec</v>
      </c>
      <c r="N3881" s="13">
        <v>41999.861064814817</v>
      </c>
      <c r="O3881" t="b">
        <v>0</v>
      </c>
      <c r="P3881">
        <v>0</v>
      </c>
      <c r="Q3881" t="b">
        <v>0</v>
      </c>
      <c r="R3881" t="s">
        <v>8305</v>
      </c>
      <c r="S3881" s="4">
        <f t="shared" si="300"/>
        <v>0</v>
      </c>
      <c r="U3881" t="str">
        <f t="shared" si="303"/>
        <v>theater</v>
      </c>
      <c r="V3881" t="str">
        <f t="shared" si="304"/>
        <v>musical</v>
      </c>
    </row>
    <row r="3882" spans="1:22" ht="60" x14ac:dyDescent="0.25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v>41850.958333333336</v>
      </c>
      <c r="K3882">
        <v>1403724820</v>
      </c>
      <c r="L3882">
        <f t="shared" si="301"/>
        <v>2014</v>
      </c>
      <c r="M3882" t="str">
        <f t="shared" si="302"/>
        <v>Jun</v>
      </c>
      <c r="N3882" s="13">
        <v>41815.815046296295</v>
      </c>
      <c r="O3882" t="b">
        <v>0</v>
      </c>
      <c r="P3882">
        <v>17</v>
      </c>
      <c r="Q3882" t="b">
        <v>0</v>
      </c>
      <c r="R3882" t="s">
        <v>8305</v>
      </c>
      <c r="S3882" s="4">
        <f t="shared" si="300"/>
        <v>13.066666666666666</v>
      </c>
      <c r="U3882" t="str">
        <f t="shared" si="303"/>
        <v>theater</v>
      </c>
      <c r="V3882" t="str">
        <f t="shared" si="304"/>
        <v>musical</v>
      </c>
    </row>
    <row r="3883" spans="1:22" ht="30" x14ac:dyDescent="0.25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v>42786.018506944441</v>
      </c>
      <c r="K3883">
        <v>1484958399</v>
      </c>
      <c r="L3883">
        <f t="shared" si="301"/>
        <v>2017</v>
      </c>
      <c r="M3883" t="str">
        <f t="shared" si="302"/>
        <v>Jan</v>
      </c>
      <c r="N3883" s="13">
        <v>42756.018506944441</v>
      </c>
      <c r="O3883" t="b">
        <v>0</v>
      </c>
      <c r="P3883">
        <v>1</v>
      </c>
      <c r="Q3883" t="b">
        <v>0</v>
      </c>
      <c r="R3883" t="s">
        <v>8305</v>
      </c>
      <c r="S3883" s="4">
        <f t="shared" si="300"/>
        <v>5</v>
      </c>
      <c r="U3883" t="str">
        <f t="shared" si="303"/>
        <v>theater</v>
      </c>
      <c r="V3883" t="str">
        <f t="shared" si="304"/>
        <v>musical</v>
      </c>
    </row>
    <row r="3884" spans="1:22" ht="60" x14ac:dyDescent="0.25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v>42400.960416666669</v>
      </c>
      <c r="K3884">
        <v>1451950570</v>
      </c>
      <c r="L3884">
        <f t="shared" si="301"/>
        <v>2016</v>
      </c>
      <c r="M3884" t="str">
        <f t="shared" si="302"/>
        <v>Jan</v>
      </c>
      <c r="N3884" s="13">
        <v>42373.983449074076</v>
      </c>
      <c r="O3884" t="b">
        <v>0</v>
      </c>
      <c r="P3884">
        <v>0</v>
      </c>
      <c r="Q3884" t="b">
        <v>0</v>
      </c>
      <c r="R3884" t="s">
        <v>8305</v>
      </c>
      <c r="S3884" s="4">
        <f t="shared" si="300"/>
        <v>0</v>
      </c>
      <c r="U3884" t="str">
        <f t="shared" si="303"/>
        <v>theater</v>
      </c>
      <c r="V3884" t="str">
        <f t="shared" si="304"/>
        <v>musical</v>
      </c>
    </row>
    <row r="3885" spans="1:22" ht="60" x14ac:dyDescent="0.25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v>41884.602650462963</v>
      </c>
      <c r="K3885">
        <v>1407076069</v>
      </c>
      <c r="L3885">
        <f t="shared" si="301"/>
        <v>2014</v>
      </c>
      <c r="M3885" t="str">
        <f t="shared" si="302"/>
        <v>Aug</v>
      </c>
      <c r="N3885" s="13">
        <v>41854.602650462963</v>
      </c>
      <c r="O3885" t="b">
        <v>0</v>
      </c>
      <c r="P3885">
        <v>0</v>
      </c>
      <c r="Q3885" t="b">
        <v>0</v>
      </c>
      <c r="R3885" t="s">
        <v>8305</v>
      </c>
      <c r="S3885" s="4">
        <f t="shared" si="300"/>
        <v>0</v>
      </c>
      <c r="U3885" t="str">
        <f t="shared" si="303"/>
        <v>theater</v>
      </c>
      <c r="V3885" t="str">
        <f t="shared" si="304"/>
        <v>musical</v>
      </c>
    </row>
    <row r="3886" spans="1:22" ht="45" x14ac:dyDescent="0.25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v>42090.749907407408</v>
      </c>
      <c r="K3886">
        <v>1425322792</v>
      </c>
      <c r="L3886">
        <f t="shared" si="301"/>
        <v>2015</v>
      </c>
      <c r="M3886" t="str">
        <f t="shared" si="302"/>
        <v>Mar</v>
      </c>
      <c r="N3886" s="13">
        <v>42065.791574074072</v>
      </c>
      <c r="O3886" t="b">
        <v>0</v>
      </c>
      <c r="P3886">
        <v>0</v>
      </c>
      <c r="Q3886" t="b">
        <v>0</v>
      </c>
      <c r="R3886" t="s">
        <v>8305</v>
      </c>
      <c r="S3886" s="4">
        <f t="shared" si="300"/>
        <v>0</v>
      </c>
      <c r="U3886" t="str">
        <f t="shared" si="303"/>
        <v>theater</v>
      </c>
      <c r="V3886" t="str">
        <f t="shared" si="304"/>
        <v>musical</v>
      </c>
    </row>
    <row r="3887" spans="1:22" ht="45" x14ac:dyDescent="0.25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v>42499.951284722221</v>
      </c>
      <c r="K3887">
        <v>1460242191</v>
      </c>
      <c r="L3887">
        <f t="shared" si="301"/>
        <v>2016</v>
      </c>
      <c r="M3887" t="str">
        <f t="shared" si="302"/>
        <v>Apr</v>
      </c>
      <c r="N3887" s="13">
        <v>42469.951284722221</v>
      </c>
      <c r="O3887" t="b">
        <v>0</v>
      </c>
      <c r="P3887">
        <v>0</v>
      </c>
      <c r="Q3887" t="b">
        <v>0</v>
      </c>
      <c r="R3887" t="s">
        <v>8305</v>
      </c>
      <c r="S3887" s="4">
        <f t="shared" si="300"/>
        <v>0</v>
      </c>
      <c r="U3887" t="str">
        <f t="shared" si="303"/>
        <v>theater</v>
      </c>
      <c r="V3887" t="str">
        <f t="shared" si="304"/>
        <v>musical</v>
      </c>
    </row>
    <row r="3888" spans="1:22" x14ac:dyDescent="0.25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v>41984.228032407409</v>
      </c>
      <c r="K3888">
        <v>1415683702</v>
      </c>
      <c r="L3888">
        <f t="shared" si="301"/>
        <v>2014</v>
      </c>
      <c r="M3888" t="str">
        <f t="shared" si="302"/>
        <v>Nov</v>
      </c>
      <c r="N3888" s="13">
        <v>41954.228032407409</v>
      </c>
      <c r="O3888" t="b">
        <v>0</v>
      </c>
      <c r="P3888">
        <v>0</v>
      </c>
      <c r="Q3888" t="b">
        <v>0</v>
      </c>
      <c r="R3888" t="s">
        <v>8305</v>
      </c>
      <c r="S3888" s="4">
        <f t="shared" si="300"/>
        <v>0</v>
      </c>
      <c r="U3888" t="str">
        <f t="shared" si="303"/>
        <v>theater</v>
      </c>
      <c r="V3888" t="str">
        <f t="shared" si="304"/>
        <v>musical</v>
      </c>
    </row>
    <row r="3889" spans="1:22" ht="60" x14ac:dyDescent="0.25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v>42125.916666666672</v>
      </c>
      <c r="K3889">
        <v>1426538129</v>
      </c>
      <c r="L3889">
        <f t="shared" si="301"/>
        <v>2015</v>
      </c>
      <c r="M3889" t="str">
        <f t="shared" si="302"/>
        <v>Mar</v>
      </c>
      <c r="N3889" s="13">
        <v>42079.857974537037</v>
      </c>
      <c r="O3889" t="b">
        <v>0</v>
      </c>
      <c r="P3889">
        <v>2</v>
      </c>
      <c r="Q3889" t="b">
        <v>0</v>
      </c>
      <c r="R3889" t="s">
        <v>8305</v>
      </c>
      <c r="S3889" s="4">
        <f t="shared" si="300"/>
        <v>1.75</v>
      </c>
      <c r="U3889" t="str">
        <f t="shared" si="303"/>
        <v>theater</v>
      </c>
      <c r="V3889" t="str">
        <f t="shared" si="304"/>
        <v>musical</v>
      </c>
    </row>
    <row r="3890" spans="1:22" ht="60" x14ac:dyDescent="0.25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v>42792.545810185184</v>
      </c>
      <c r="K3890">
        <v>1485522358</v>
      </c>
      <c r="L3890">
        <f t="shared" si="301"/>
        <v>2017</v>
      </c>
      <c r="M3890" t="str">
        <f t="shared" si="302"/>
        <v>Jan</v>
      </c>
      <c r="N3890" s="13">
        <v>42762.545810185184</v>
      </c>
      <c r="O3890" t="b">
        <v>0</v>
      </c>
      <c r="P3890">
        <v>14</v>
      </c>
      <c r="Q3890" t="b">
        <v>0</v>
      </c>
      <c r="R3890" t="s">
        <v>8271</v>
      </c>
      <c r="S3890" s="4">
        <f t="shared" si="300"/>
        <v>27.1</v>
      </c>
      <c r="U3890" t="str">
        <f t="shared" si="303"/>
        <v>theater</v>
      </c>
      <c r="V3890" t="str">
        <f t="shared" si="304"/>
        <v>plays</v>
      </c>
    </row>
    <row r="3891" spans="1:22" ht="45" x14ac:dyDescent="0.25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v>42008.976388888885</v>
      </c>
      <c r="K3891">
        <v>1417651630</v>
      </c>
      <c r="L3891">
        <f t="shared" si="301"/>
        <v>2014</v>
      </c>
      <c r="M3891" t="str">
        <f t="shared" si="302"/>
        <v>Dec</v>
      </c>
      <c r="N3891" s="13">
        <v>41977.004976851851</v>
      </c>
      <c r="O3891" t="b">
        <v>0</v>
      </c>
      <c r="P3891">
        <v>9</v>
      </c>
      <c r="Q3891" t="b">
        <v>0</v>
      </c>
      <c r="R3891" t="s">
        <v>8271</v>
      </c>
      <c r="S3891" s="4">
        <f t="shared" si="300"/>
        <v>1.4750000000000001</v>
      </c>
      <c r="U3891" t="str">
        <f t="shared" si="303"/>
        <v>theater</v>
      </c>
      <c r="V3891" t="str">
        <f t="shared" si="304"/>
        <v>plays</v>
      </c>
    </row>
    <row r="3892" spans="1:22" ht="60" x14ac:dyDescent="0.25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v>42231.758611111116</v>
      </c>
      <c r="K3892">
        <v>1434478344</v>
      </c>
      <c r="L3892">
        <f t="shared" si="301"/>
        <v>2015</v>
      </c>
      <c r="M3892" t="str">
        <f t="shared" si="302"/>
        <v>Jun</v>
      </c>
      <c r="N3892" s="13">
        <v>42171.758611111116</v>
      </c>
      <c r="O3892" t="b">
        <v>0</v>
      </c>
      <c r="P3892">
        <v>8</v>
      </c>
      <c r="Q3892" t="b">
        <v>0</v>
      </c>
      <c r="R3892" t="s">
        <v>8271</v>
      </c>
      <c r="S3892" s="4">
        <f t="shared" si="300"/>
        <v>16.826666666666668</v>
      </c>
      <c r="U3892" t="str">
        <f t="shared" si="303"/>
        <v>theater</v>
      </c>
      <c r="V3892" t="str">
        <f t="shared" si="304"/>
        <v>plays</v>
      </c>
    </row>
    <row r="3893" spans="1:22" ht="30" x14ac:dyDescent="0.25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v>42086.207638888889</v>
      </c>
      <c r="K3893">
        <v>1424488244</v>
      </c>
      <c r="L3893">
        <f t="shared" si="301"/>
        <v>2015</v>
      </c>
      <c r="M3893" t="str">
        <f t="shared" si="302"/>
        <v>Feb</v>
      </c>
      <c r="N3893" s="13">
        <v>42056.1324537037</v>
      </c>
      <c r="O3893" t="b">
        <v>0</v>
      </c>
      <c r="P3893">
        <v>7</v>
      </c>
      <c r="Q3893" t="b">
        <v>0</v>
      </c>
      <c r="R3893" t="s">
        <v>8271</v>
      </c>
      <c r="S3893" s="4">
        <f t="shared" si="300"/>
        <v>32.5</v>
      </c>
      <c r="U3893" t="str">
        <f t="shared" si="303"/>
        <v>theater</v>
      </c>
      <c r="V3893" t="str">
        <f t="shared" si="304"/>
        <v>plays</v>
      </c>
    </row>
    <row r="3894" spans="1:22" ht="60" x14ac:dyDescent="0.25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v>41875.291666666664</v>
      </c>
      <c r="K3894">
        <v>1408203557</v>
      </c>
      <c r="L3894">
        <f t="shared" si="301"/>
        <v>2014</v>
      </c>
      <c r="M3894" t="str">
        <f t="shared" si="302"/>
        <v>Aug</v>
      </c>
      <c r="N3894" s="13">
        <v>41867.652280092596</v>
      </c>
      <c r="O3894" t="b">
        <v>0</v>
      </c>
      <c r="P3894">
        <v>0</v>
      </c>
      <c r="Q3894" t="b">
        <v>0</v>
      </c>
      <c r="R3894" t="s">
        <v>8271</v>
      </c>
      <c r="S3894" s="4">
        <f t="shared" si="300"/>
        <v>0</v>
      </c>
      <c r="U3894" t="str">
        <f t="shared" si="303"/>
        <v>theater</v>
      </c>
      <c r="V3894" t="str">
        <f t="shared" si="304"/>
        <v>plays</v>
      </c>
    </row>
    <row r="3895" spans="1:22" ht="60" x14ac:dyDescent="0.25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v>41821.25</v>
      </c>
      <c r="K3895">
        <v>1400600840</v>
      </c>
      <c r="L3895">
        <f t="shared" si="301"/>
        <v>2014</v>
      </c>
      <c r="M3895" t="str">
        <f t="shared" si="302"/>
        <v>May</v>
      </c>
      <c r="N3895" s="13">
        <v>41779.657870370371</v>
      </c>
      <c r="O3895" t="b">
        <v>0</v>
      </c>
      <c r="P3895">
        <v>84</v>
      </c>
      <c r="Q3895" t="b">
        <v>0</v>
      </c>
      <c r="R3895" t="s">
        <v>8271</v>
      </c>
      <c r="S3895" s="4">
        <f t="shared" si="300"/>
        <v>21.55</v>
      </c>
      <c r="U3895" t="str">
        <f t="shared" si="303"/>
        <v>theater</v>
      </c>
      <c r="V3895" t="str">
        <f t="shared" si="304"/>
        <v>plays</v>
      </c>
    </row>
    <row r="3896" spans="1:22" ht="60" x14ac:dyDescent="0.25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v>42710.207638888889</v>
      </c>
      <c r="K3896">
        <v>1478386812</v>
      </c>
      <c r="L3896">
        <f t="shared" si="301"/>
        <v>2016</v>
      </c>
      <c r="M3896" t="str">
        <f t="shared" si="302"/>
        <v>Nov</v>
      </c>
      <c r="N3896" s="13">
        <v>42679.958472222221</v>
      </c>
      <c r="O3896" t="b">
        <v>0</v>
      </c>
      <c r="P3896">
        <v>11</v>
      </c>
      <c r="Q3896" t="b">
        <v>0</v>
      </c>
      <c r="R3896" t="s">
        <v>8271</v>
      </c>
      <c r="S3896" s="4">
        <f t="shared" si="300"/>
        <v>3.4666666666666668</v>
      </c>
      <c r="U3896" t="str">
        <f t="shared" si="303"/>
        <v>theater</v>
      </c>
      <c r="V3896" t="str">
        <f t="shared" si="304"/>
        <v>plays</v>
      </c>
    </row>
    <row r="3897" spans="1:22" ht="60" x14ac:dyDescent="0.25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v>42063.250208333338</v>
      </c>
      <c r="K3897">
        <v>1422424818</v>
      </c>
      <c r="L3897">
        <f t="shared" si="301"/>
        <v>2015</v>
      </c>
      <c r="M3897" t="str">
        <f t="shared" si="302"/>
        <v>Jan</v>
      </c>
      <c r="N3897" s="13">
        <v>42032.250208333338</v>
      </c>
      <c r="O3897" t="b">
        <v>0</v>
      </c>
      <c r="P3897">
        <v>1</v>
      </c>
      <c r="Q3897" t="b">
        <v>0</v>
      </c>
      <c r="R3897" t="s">
        <v>8271</v>
      </c>
      <c r="S3897" s="4">
        <f t="shared" si="300"/>
        <v>5</v>
      </c>
      <c r="U3897" t="str">
        <f t="shared" si="303"/>
        <v>theater</v>
      </c>
      <c r="V3897" t="str">
        <f t="shared" si="304"/>
        <v>plays</v>
      </c>
    </row>
    <row r="3898" spans="1:22" ht="60" x14ac:dyDescent="0.25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v>41807.191875000004</v>
      </c>
      <c r="K3898">
        <v>1401770178</v>
      </c>
      <c r="L3898">
        <f t="shared" si="301"/>
        <v>2014</v>
      </c>
      <c r="M3898" t="str">
        <f t="shared" si="302"/>
        <v>Jun</v>
      </c>
      <c r="N3898" s="13">
        <v>41793.191875000004</v>
      </c>
      <c r="O3898" t="b">
        <v>0</v>
      </c>
      <c r="P3898">
        <v>4</v>
      </c>
      <c r="Q3898" t="b">
        <v>0</v>
      </c>
      <c r="R3898" t="s">
        <v>8271</v>
      </c>
      <c r="S3898" s="4">
        <f t="shared" si="300"/>
        <v>10.625</v>
      </c>
      <c r="U3898" t="str">
        <f t="shared" si="303"/>
        <v>theater</v>
      </c>
      <c r="V3898" t="str">
        <f t="shared" si="304"/>
        <v>plays</v>
      </c>
    </row>
    <row r="3899" spans="1:22" ht="60" x14ac:dyDescent="0.25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v>42012.87364583333</v>
      </c>
      <c r="K3899">
        <v>1418158683</v>
      </c>
      <c r="L3899">
        <f t="shared" si="301"/>
        <v>2014</v>
      </c>
      <c r="M3899" t="str">
        <f t="shared" si="302"/>
        <v>Dec</v>
      </c>
      <c r="N3899" s="13">
        <v>41982.87364583333</v>
      </c>
      <c r="O3899" t="b">
        <v>0</v>
      </c>
      <c r="P3899">
        <v>10</v>
      </c>
      <c r="Q3899" t="b">
        <v>0</v>
      </c>
      <c r="R3899" t="s">
        <v>8271</v>
      </c>
      <c r="S3899" s="4">
        <f t="shared" si="300"/>
        <v>17.600000000000001</v>
      </c>
      <c r="U3899" t="str">
        <f t="shared" si="303"/>
        <v>theater</v>
      </c>
      <c r="V3899" t="str">
        <f t="shared" si="304"/>
        <v>plays</v>
      </c>
    </row>
    <row r="3900" spans="1:22" ht="60" x14ac:dyDescent="0.25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v>42233.666666666672</v>
      </c>
      <c r="K3900">
        <v>1436355270</v>
      </c>
      <c r="L3900">
        <f t="shared" si="301"/>
        <v>2015</v>
      </c>
      <c r="M3900" t="str">
        <f t="shared" si="302"/>
        <v>Jul</v>
      </c>
      <c r="N3900" s="13">
        <v>42193.482291666667</v>
      </c>
      <c r="O3900" t="b">
        <v>0</v>
      </c>
      <c r="P3900">
        <v>16</v>
      </c>
      <c r="Q3900" t="b">
        <v>0</v>
      </c>
      <c r="R3900" t="s">
        <v>8271</v>
      </c>
      <c r="S3900" s="4">
        <f t="shared" si="300"/>
        <v>32.56</v>
      </c>
      <c r="U3900" t="str">
        <f t="shared" si="303"/>
        <v>theater</v>
      </c>
      <c r="V3900" t="str">
        <f t="shared" si="304"/>
        <v>plays</v>
      </c>
    </row>
    <row r="3901" spans="1:22" ht="45" x14ac:dyDescent="0.25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v>41863.775011574071</v>
      </c>
      <c r="K3901">
        <v>1406140561</v>
      </c>
      <c r="L3901">
        <f t="shared" si="301"/>
        <v>2014</v>
      </c>
      <c r="M3901" t="str">
        <f t="shared" si="302"/>
        <v>Jul</v>
      </c>
      <c r="N3901" s="13">
        <v>41843.775011574071</v>
      </c>
      <c r="O3901" t="b">
        <v>0</v>
      </c>
      <c r="P3901">
        <v>2</v>
      </c>
      <c r="Q3901" t="b">
        <v>0</v>
      </c>
      <c r="R3901" t="s">
        <v>8271</v>
      </c>
      <c r="S3901" s="4">
        <f t="shared" si="300"/>
        <v>1.25</v>
      </c>
      <c r="U3901" t="str">
        <f t="shared" si="303"/>
        <v>theater</v>
      </c>
      <c r="V3901" t="str">
        <f t="shared" si="304"/>
        <v>plays</v>
      </c>
    </row>
    <row r="3902" spans="1:22" ht="45" x14ac:dyDescent="0.25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v>42166.092488425929</v>
      </c>
      <c r="K3902">
        <v>1431396791</v>
      </c>
      <c r="L3902">
        <f t="shared" si="301"/>
        <v>2015</v>
      </c>
      <c r="M3902" t="str">
        <f t="shared" si="302"/>
        <v>May</v>
      </c>
      <c r="N3902" s="13">
        <v>42136.092488425929</v>
      </c>
      <c r="O3902" t="b">
        <v>0</v>
      </c>
      <c r="P3902">
        <v>5</v>
      </c>
      <c r="Q3902" t="b">
        <v>0</v>
      </c>
      <c r="R3902" t="s">
        <v>8271</v>
      </c>
      <c r="S3902" s="4">
        <f t="shared" si="300"/>
        <v>5.4</v>
      </c>
      <c r="U3902" t="str">
        <f t="shared" si="303"/>
        <v>theater</v>
      </c>
      <c r="V3902" t="str">
        <f t="shared" si="304"/>
        <v>plays</v>
      </c>
    </row>
    <row r="3903" spans="1:22" ht="60" x14ac:dyDescent="0.25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v>42357.826377314821</v>
      </c>
      <c r="K3903">
        <v>1447098599</v>
      </c>
      <c r="L3903">
        <f t="shared" si="301"/>
        <v>2015</v>
      </c>
      <c r="M3903" t="str">
        <f t="shared" si="302"/>
        <v>Nov</v>
      </c>
      <c r="N3903" s="13">
        <v>42317.826377314821</v>
      </c>
      <c r="O3903" t="b">
        <v>0</v>
      </c>
      <c r="P3903">
        <v>1</v>
      </c>
      <c r="Q3903" t="b">
        <v>0</v>
      </c>
      <c r="R3903" t="s">
        <v>8271</v>
      </c>
      <c r="S3903" s="4">
        <f t="shared" si="300"/>
        <v>0.83333333333333337</v>
      </c>
      <c r="U3903" t="str">
        <f t="shared" si="303"/>
        <v>theater</v>
      </c>
      <c r="V3903" t="str">
        <f t="shared" si="304"/>
        <v>plays</v>
      </c>
    </row>
    <row r="3904" spans="1:22" ht="60" x14ac:dyDescent="0.25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v>42688.509745370371</v>
      </c>
      <c r="K3904">
        <v>1476962042</v>
      </c>
      <c r="L3904">
        <f t="shared" si="301"/>
        <v>2016</v>
      </c>
      <c r="M3904" t="str">
        <f t="shared" si="302"/>
        <v>Oct</v>
      </c>
      <c r="N3904" s="13">
        <v>42663.468078703707</v>
      </c>
      <c r="O3904" t="b">
        <v>0</v>
      </c>
      <c r="P3904">
        <v>31</v>
      </c>
      <c r="Q3904" t="b">
        <v>0</v>
      </c>
      <c r="R3904" t="s">
        <v>8271</v>
      </c>
      <c r="S3904" s="4">
        <f t="shared" si="300"/>
        <v>48.833333333333336</v>
      </c>
      <c r="U3904" t="str">
        <f t="shared" si="303"/>
        <v>theater</v>
      </c>
      <c r="V3904" t="str">
        <f t="shared" si="304"/>
        <v>plays</v>
      </c>
    </row>
    <row r="3905" spans="1:22" ht="60" x14ac:dyDescent="0.25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v>42230.818055555559</v>
      </c>
      <c r="K3905">
        <v>1435709765</v>
      </c>
      <c r="L3905">
        <f t="shared" si="301"/>
        <v>2015</v>
      </c>
      <c r="M3905" t="str">
        <f t="shared" si="302"/>
        <v>Jul</v>
      </c>
      <c r="N3905" s="13">
        <v>42186.01116898148</v>
      </c>
      <c r="O3905" t="b">
        <v>0</v>
      </c>
      <c r="P3905">
        <v>0</v>
      </c>
      <c r="Q3905" t="b">
        <v>0</v>
      </c>
      <c r="R3905" t="s">
        <v>8271</v>
      </c>
      <c r="S3905" s="4">
        <f t="shared" si="300"/>
        <v>0</v>
      </c>
      <c r="U3905" t="str">
        <f t="shared" si="303"/>
        <v>theater</v>
      </c>
      <c r="V3905" t="str">
        <f t="shared" si="304"/>
        <v>plays</v>
      </c>
    </row>
    <row r="3906" spans="1:22" ht="30" x14ac:dyDescent="0.25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v>42109.211111111115</v>
      </c>
      <c r="K3906">
        <v>1427866200</v>
      </c>
      <c r="L3906">
        <f t="shared" si="301"/>
        <v>2015</v>
      </c>
      <c r="M3906" t="str">
        <f t="shared" si="302"/>
        <v>Apr</v>
      </c>
      <c r="N3906" s="13">
        <v>42095.229166666672</v>
      </c>
      <c r="O3906" t="b">
        <v>0</v>
      </c>
      <c r="P3906">
        <v>2</v>
      </c>
      <c r="Q3906" t="b">
        <v>0</v>
      </c>
      <c r="R3906" t="s">
        <v>8271</v>
      </c>
      <c r="S3906" s="4">
        <f t="shared" ref="S3906:S3969" si="305">E3906*100/D3906</f>
        <v>0.03</v>
      </c>
      <c r="U3906" t="str">
        <f t="shared" si="303"/>
        <v>theater</v>
      </c>
      <c r="V3906" t="str">
        <f t="shared" si="304"/>
        <v>plays</v>
      </c>
    </row>
    <row r="3907" spans="1:22" ht="60" x14ac:dyDescent="0.25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v>42166.958333333328</v>
      </c>
      <c r="K3907">
        <v>1430405903</v>
      </c>
      <c r="L3907">
        <f t="shared" ref="L3907:L3970" si="306">YEAR(N3907)</f>
        <v>2015</v>
      </c>
      <c r="M3907" t="str">
        <f t="shared" ref="M3907:M3970" si="307">TEXT(N3907, "MMM")</f>
        <v>Apr</v>
      </c>
      <c r="N3907" s="13">
        <v>42124.623877314814</v>
      </c>
      <c r="O3907" t="b">
        <v>0</v>
      </c>
      <c r="P3907">
        <v>7</v>
      </c>
      <c r="Q3907" t="b">
        <v>0</v>
      </c>
      <c r="R3907" t="s">
        <v>8271</v>
      </c>
      <c r="S3907" s="4">
        <f t="shared" si="305"/>
        <v>11.533333333333333</v>
      </c>
      <c r="U3907" t="str">
        <f t="shared" ref="U3907:U3970" si="308">LEFT(R3907, SEARCH("/",R3907,1)-1)</f>
        <v>theater</v>
      </c>
      <c r="V3907" t="str">
        <f t="shared" ref="V3907:V3970" si="309">RIGHT(R3907,LEN(R3907)-SEARCH("/",R3907,SEARCH("/",R3907,1)))</f>
        <v>plays</v>
      </c>
    </row>
    <row r="3908" spans="1:22" ht="45" x14ac:dyDescent="0.25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v>42181.559027777781</v>
      </c>
      <c r="K3908">
        <v>1432072893</v>
      </c>
      <c r="L3908">
        <f t="shared" si="306"/>
        <v>2015</v>
      </c>
      <c r="M3908" t="str">
        <f t="shared" si="307"/>
        <v>May</v>
      </c>
      <c r="N3908" s="13">
        <v>42143.917743055557</v>
      </c>
      <c r="O3908" t="b">
        <v>0</v>
      </c>
      <c r="P3908">
        <v>16</v>
      </c>
      <c r="Q3908" t="b">
        <v>0</v>
      </c>
      <c r="R3908" t="s">
        <v>8271</v>
      </c>
      <c r="S3908" s="4">
        <f t="shared" si="305"/>
        <v>67.333333333333329</v>
      </c>
      <c r="U3908" t="str">
        <f t="shared" si="308"/>
        <v>theater</v>
      </c>
      <c r="V3908" t="str">
        <f t="shared" si="309"/>
        <v>plays</v>
      </c>
    </row>
    <row r="3909" spans="1:22" ht="45" x14ac:dyDescent="0.25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v>41938.838888888888</v>
      </c>
      <c r="K3909">
        <v>1411587606</v>
      </c>
      <c r="L3909">
        <f t="shared" si="306"/>
        <v>2014</v>
      </c>
      <c r="M3909" t="str">
        <f t="shared" si="307"/>
        <v>Sep</v>
      </c>
      <c r="N3909" s="13">
        <v>41906.819513888891</v>
      </c>
      <c r="O3909" t="b">
        <v>0</v>
      </c>
      <c r="P3909">
        <v>4</v>
      </c>
      <c r="Q3909" t="b">
        <v>0</v>
      </c>
      <c r="R3909" t="s">
        <v>8271</v>
      </c>
      <c r="S3909" s="4">
        <f t="shared" si="305"/>
        <v>15.3</v>
      </c>
      <c r="U3909" t="str">
        <f t="shared" si="308"/>
        <v>theater</v>
      </c>
      <c r="V3909" t="str">
        <f t="shared" si="309"/>
        <v>plays</v>
      </c>
    </row>
    <row r="3910" spans="1:22" ht="60" x14ac:dyDescent="0.25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v>41849.135370370372</v>
      </c>
      <c r="K3910">
        <v>1405307696</v>
      </c>
      <c r="L3910">
        <f t="shared" si="306"/>
        <v>2014</v>
      </c>
      <c r="M3910" t="str">
        <f t="shared" si="307"/>
        <v>Jul</v>
      </c>
      <c r="N3910" s="13">
        <v>41834.135370370372</v>
      </c>
      <c r="O3910" t="b">
        <v>0</v>
      </c>
      <c r="P3910">
        <v>4</v>
      </c>
      <c r="Q3910" t="b">
        <v>0</v>
      </c>
      <c r="R3910" t="s">
        <v>8271</v>
      </c>
      <c r="S3910" s="4">
        <f t="shared" si="305"/>
        <v>8.6666666666666661</v>
      </c>
      <c r="U3910" t="str">
        <f t="shared" si="308"/>
        <v>theater</v>
      </c>
      <c r="V3910" t="str">
        <f t="shared" si="309"/>
        <v>plays</v>
      </c>
    </row>
    <row r="3911" spans="1:22" ht="45" x14ac:dyDescent="0.25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v>41893.359282407408</v>
      </c>
      <c r="K3911">
        <v>1407832642</v>
      </c>
      <c r="L3911">
        <f t="shared" si="306"/>
        <v>2014</v>
      </c>
      <c r="M3911" t="str">
        <f t="shared" si="307"/>
        <v>Aug</v>
      </c>
      <c r="N3911" s="13">
        <v>41863.359282407408</v>
      </c>
      <c r="O3911" t="b">
        <v>0</v>
      </c>
      <c r="P3911">
        <v>4</v>
      </c>
      <c r="Q3911" t="b">
        <v>0</v>
      </c>
      <c r="R3911" t="s">
        <v>8271</v>
      </c>
      <c r="S3911" s="4">
        <f t="shared" si="305"/>
        <v>0.22500000000000001</v>
      </c>
      <c r="U3911" t="str">
        <f t="shared" si="308"/>
        <v>theater</v>
      </c>
      <c r="V3911" t="str">
        <f t="shared" si="309"/>
        <v>plays</v>
      </c>
    </row>
    <row r="3912" spans="1:22" ht="45" x14ac:dyDescent="0.25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v>42254.756909722222</v>
      </c>
      <c r="K3912">
        <v>1439057397</v>
      </c>
      <c r="L3912">
        <f t="shared" si="306"/>
        <v>2015</v>
      </c>
      <c r="M3912" t="str">
        <f t="shared" si="307"/>
        <v>Aug</v>
      </c>
      <c r="N3912" s="13">
        <v>42224.756909722222</v>
      </c>
      <c r="O3912" t="b">
        <v>0</v>
      </c>
      <c r="P3912">
        <v>3</v>
      </c>
      <c r="Q3912" t="b">
        <v>0</v>
      </c>
      <c r="R3912" t="s">
        <v>8271</v>
      </c>
      <c r="S3912" s="4">
        <f t="shared" si="305"/>
        <v>3.0833333333333335</v>
      </c>
      <c r="U3912" t="str">
        <f t="shared" si="308"/>
        <v>theater</v>
      </c>
      <c r="V3912" t="str">
        <f t="shared" si="309"/>
        <v>plays</v>
      </c>
    </row>
    <row r="3913" spans="1:22" ht="45" x14ac:dyDescent="0.25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v>41969.853900462964</v>
      </c>
      <c r="K3913">
        <v>1414438177</v>
      </c>
      <c r="L3913">
        <f t="shared" si="306"/>
        <v>2014</v>
      </c>
      <c r="M3913" t="str">
        <f t="shared" si="307"/>
        <v>Oct</v>
      </c>
      <c r="N3913" s="13">
        <v>41939.8122337963</v>
      </c>
      <c r="O3913" t="b">
        <v>0</v>
      </c>
      <c r="P3913">
        <v>36</v>
      </c>
      <c r="Q3913" t="b">
        <v>0</v>
      </c>
      <c r="R3913" t="s">
        <v>8271</v>
      </c>
      <c r="S3913" s="4">
        <f t="shared" si="305"/>
        <v>37.412500000000001</v>
      </c>
      <c r="U3913" t="str">
        <f t="shared" si="308"/>
        <v>theater</v>
      </c>
      <c r="V3913" t="str">
        <f t="shared" si="309"/>
        <v>plays</v>
      </c>
    </row>
    <row r="3914" spans="1:22" ht="45" x14ac:dyDescent="0.25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v>42119.190972222219</v>
      </c>
      <c r="K3914">
        <v>1424759330</v>
      </c>
      <c r="L3914">
        <f t="shared" si="306"/>
        <v>2015</v>
      </c>
      <c r="M3914" t="str">
        <f t="shared" si="307"/>
        <v>Feb</v>
      </c>
      <c r="N3914" s="13">
        <v>42059.270023148143</v>
      </c>
      <c r="O3914" t="b">
        <v>0</v>
      </c>
      <c r="P3914">
        <v>1</v>
      </c>
      <c r="Q3914" t="b">
        <v>0</v>
      </c>
      <c r="R3914" t="s">
        <v>8271</v>
      </c>
      <c r="S3914" s="4">
        <f t="shared" si="305"/>
        <v>6.6666666666666671E-3</v>
      </c>
      <c r="U3914" t="str">
        <f t="shared" si="308"/>
        <v>theater</v>
      </c>
      <c r="V3914" t="str">
        <f t="shared" si="309"/>
        <v>plays</v>
      </c>
    </row>
    <row r="3915" spans="1:22" ht="45" x14ac:dyDescent="0.25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v>42338.252881944441</v>
      </c>
      <c r="K3915">
        <v>1446267849</v>
      </c>
      <c r="L3915">
        <f t="shared" si="306"/>
        <v>2015</v>
      </c>
      <c r="M3915" t="str">
        <f t="shared" si="307"/>
        <v>Oct</v>
      </c>
      <c r="N3915" s="13">
        <v>42308.211215277777</v>
      </c>
      <c r="O3915" t="b">
        <v>0</v>
      </c>
      <c r="P3915">
        <v>7</v>
      </c>
      <c r="Q3915" t="b">
        <v>0</v>
      </c>
      <c r="R3915" t="s">
        <v>8271</v>
      </c>
      <c r="S3915" s="4">
        <f t="shared" si="305"/>
        <v>10</v>
      </c>
      <c r="U3915" t="str">
        <f t="shared" si="308"/>
        <v>theater</v>
      </c>
      <c r="V3915" t="str">
        <f t="shared" si="309"/>
        <v>plays</v>
      </c>
    </row>
    <row r="3916" spans="1:22" ht="60" x14ac:dyDescent="0.25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v>42134.957638888889</v>
      </c>
      <c r="K3916">
        <v>1429558756</v>
      </c>
      <c r="L3916">
        <f t="shared" si="306"/>
        <v>2015</v>
      </c>
      <c r="M3916" t="str">
        <f t="shared" si="307"/>
        <v>Apr</v>
      </c>
      <c r="N3916" s="13">
        <v>42114.818935185183</v>
      </c>
      <c r="O3916" t="b">
        <v>0</v>
      </c>
      <c r="P3916">
        <v>27</v>
      </c>
      <c r="Q3916" t="b">
        <v>0</v>
      </c>
      <c r="R3916" t="s">
        <v>8271</v>
      </c>
      <c r="S3916" s="4">
        <f t="shared" si="305"/>
        <v>36.36</v>
      </c>
      <c r="U3916" t="str">
        <f t="shared" si="308"/>
        <v>theater</v>
      </c>
      <c r="V3916" t="str">
        <f t="shared" si="309"/>
        <v>plays</v>
      </c>
    </row>
    <row r="3917" spans="1:22" ht="60" x14ac:dyDescent="0.25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v>42522.98505787037</v>
      </c>
      <c r="K3917">
        <v>1462232309</v>
      </c>
      <c r="L3917">
        <f t="shared" si="306"/>
        <v>2016</v>
      </c>
      <c r="M3917" t="str">
        <f t="shared" si="307"/>
        <v>May</v>
      </c>
      <c r="N3917" s="13">
        <v>42492.98505787037</v>
      </c>
      <c r="O3917" t="b">
        <v>0</v>
      </c>
      <c r="P3917">
        <v>1</v>
      </c>
      <c r="Q3917" t="b">
        <v>0</v>
      </c>
      <c r="R3917" t="s">
        <v>8271</v>
      </c>
      <c r="S3917" s="4">
        <f t="shared" si="305"/>
        <v>0.33333333333333331</v>
      </c>
      <c r="U3917" t="str">
        <f t="shared" si="308"/>
        <v>theater</v>
      </c>
      <c r="V3917" t="str">
        <f t="shared" si="309"/>
        <v>plays</v>
      </c>
    </row>
    <row r="3918" spans="1:22" ht="60" x14ac:dyDescent="0.25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v>42524.471666666665</v>
      </c>
      <c r="K3918">
        <v>1462360752</v>
      </c>
      <c r="L3918">
        <f t="shared" si="306"/>
        <v>2016</v>
      </c>
      <c r="M3918" t="str">
        <f t="shared" si="307"/>
        <v>May</v>
      </c>
      <c r="N3918" s="13">
        <v>42494.471666666665</v>
      </c>
      <c r="O3918" t="b">
        <v>0</v>
      </c>
      <c r="P3918">
        <v>0</v>
      </c>
      <c r="Q3918" t="b">
        <v>0</v>
      </c>
      <c r="R3918" t="s">
        <v>8271</v>
      </c>
      <c r="S3918" s="4">
        <f t="shared" si="305"/>
        <v>0</v>
      </c>
      <c r="U3918" t="str">
        <f t="shared" si="308"/>
        <v>theater</v>
      </c>
      <c r="V3918" t="str">
        <f t="shared" si="309"/>
        <v>plays</v>
      </c>
    </row>
    <row r="3919" spans="1:22" ht="45" x14ac:dyDescent="0.25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v>41893.527326388888</v>
      </c>
      <c r="K3919">
        <v>1407847161</v>
      </c>
      <c r="L3919">
        <f t="shared" si="306"/>
        <v>2014</v>
      </c>
      <c r="M3919" t="str">
        <f t="shared" si="307"/>
        <v>Aug</v>
      </c>
      <c r="N3919" s="13">
        <v>41863.527326388888</v>
      </c>
      <c r="O3919" t="b">
        <v>0</v>
      </c>
      <c r="P3919">
        <v>1</v>
      </c>
      <c r="Q3919" t="b">
        <v>0</v>
      </c>
      <c r="R3919" t="s">
        <v>8271</v>
      </c>
      <c r="S3919" s="4">
        <f t="shared" si="305"/>
        <v>0.2857142857142857</v>
      </c>
      <c r="U3919" t="str">
        <f t="shared" si="308"/>
        <v>theater</v>
      </c>
      <c r="V3919" t="str">
        <f t="shared" si="309"/>
        <v>plays</v>
      </c>
    </row>
    <row r="3920" spans="1:22" ht="60" x14ac:dyDescent="0.25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v>41855.666666666664</v>
      </c>
      <c r="K3920">
        <v>1406131023</v>
      </c>
      <c r="L3920">
        <f t="shared" si="306"/>
        <v>2014</v>
      </c>
      <c r="M3920" t="str">
        <f t="shared" si="307"/>
        <v>Jul</v>
      </c>
      <c r="N3920" s="13">
        <v>41843.664618055554</v>
      </c>
      <c r="O3920" t="b">
        <v>0</v>
      </c>
      <c r="P3920">
        <v>3</v>
      </c>
      <c r="Q3920" t="b">
        <v>0</v>
      </c>
      <c r="R3920" t="s">
        <v>8271</v>
      </c>
      <c r="S3920" s="4">
        <f t="shared" si="305"/>
        <v>0.2</v>
      </c>
      <c r="U3920" t="str">
        <f t="shared" si="308"/>
        <v>theater</v>
      </c>
      <c r="V3920" t="str">
        <f t="shared" si="309"/>
        <v>plays</v>
      </c>
    </row>
    <row r="3921" spans="1:22" ht="45" x14ac:dyDescent="0.25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v>42387</v>
      </c>
      <c r="K3921">
        <v>1450628773</v>
      </c>
      <c r="L3921">
        <f t="shared" si="306"/>
        <v>2015</v>
      </c>
      <c r="M3921" t="str">
        <f t="shared" si="307"/>
        <v>Dec</v>
      </c>
      <c r="N3921" s="13">
        <v>42358.684872685189</v>
      </c>
      <c r="O3921" t="b">
        <v>0</v>
      </c>
      <c r="P3921">
        <v>3</v>
      </c>
      <c r="Q3921" t="b">
        <v>0</v>
      </c>
      <c r="R3921" t="s">
        <v>8271</v>
      </c>
      <c r="S3921" s="4">
        <f t="shared" si="305"/>
        <v>1.8</v>
      </c>
      <c r="U3921" t="str">
        <f t="shared" si="308"/>
        <v>theater</v>
      </c>
      <c r="V3921" t="str">
        <f t="shared" si="309"/>
        <v>plays</v>
      </c>
    </row>
    <row r="3922" spans="1:22" ht="60" x14ac:dyDescent="0.25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v>42687.428935185191</v>
      </c>
      <c r="K3922">
        <v>1476436660</v>
      </c>
      <c r="L3922">
        <f t="shared" si="306"/>
        <v>2016</v>
      </c>
      <c r="M3922" t="str">
        <f t="shared" si="307"/>
        <v>Oct</v>
      </c>
      <c r="N3922" s="13">
        <v>42657.38726851852</v>
      </c>
      <c r="O3922" t="b">
        <v>0</v>
      </c>
      <c r="P3922">
        <v>3</v>
      </c>
      <c r="Q3922" t="b">
        <v>0</v>
      </c>
      <c r="R3922" t="s">
        <v>8271</v>
      </c>
      <c r="S3922" s="4">
        <f t="shared" si="305"/>
        <v>5.4</v>
      </c>
      <c r="U3922" t="str">
        <f t="shared" si="308"/>
        <v>theater</v>
      </c>
      <c r="V3922" t="str">
        <f t="shared" si="309"/>
        <v>plays</v>
      </c>
    </row>
    <row r="3923" spans="1:22" ht="60" x14ac:dyDescent="0.25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v>41938.75</v>
      </c>
      <c r="K3923">
        <v>1413291655</v>
      </c>
      <c r="L3923">
        <f t="shared" si="306"/>
        <v>2014</v>
      </c>
      <c r="M3923" t="str">
        <f t="shared" si="307"/>
        <v>Oct</v>
      </c>
      <c r="N3923" s="13">
        <v>41926.542303240742</v>
      </c>
      <c r="O3923" t="b">
        <v>0</v>
      </c>
      <c r="P3923">
        <v>0</v>
      </c>
      <c r="Q3923" t="b">
        <v>0</v>
      </c>
      <c r="R3923" t="s">
        <v>8271</v>
      </c>
      <c r="S3923" s="4">
        <f t="shared" si="305"/>
        <v>0</v>
      </c>
      <c r="U3923" t="str">
        <f t="shared" si="308"/>
        <v>theater</v>
      </c>
      <c r="V3923" t="str">
        <f t="shared" si="309"/>
        <v>plays</v>
      </c>
    </row>
    <row r="3924" spans="1:22" ht="60" x14ac:dyDescent="0.25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v>42065.958333333328</v>
      </c>
      <c r="K3924">
        <v>1421432810</v>
      </c>
      <c r="L3924">
        <f t="shared" si="306"/>
        <v>2015</v>
      </c>
      <c r="M3924" t="str">
        <f t="shared" si="307"/>
        <v>Jan</v>
      </c>
      <c r="N3924" s="13">
        <v>42020.768634259264</v>
      </c>
      <c r="O3924" t="b">
        <v>0</v>
      </c>
      <c r="P3924">
        <v>6</v>
      </c>
      <c r="Q3924" t="b">
        <v>0</v>
      </c>
      <c r="R3924" t="s">
        <v>8271</v>
      </c>
      <c r="S3924" s="4">
        <f t="shared" si="305"/>
        <v>8.1333333333333329</v>
      </c>
      <c r="U3924" t="str">
        <f t="shared" si="308"/>
        <v>theater</v>
      </c>
      <c r="V3924" t="str">
        <f t="shared" si="309"/>
        <v>plays</v>
      </c>
    </row>
    <row r="3925" spans="1:22" ht="60" x14ac:dyDescent="0.25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v>42103.979988425926</v>
      </c>
      <c r="K3925">
        <v>1426203071</v>
      </c>
      <c r="L3925">
        <f t="shared" si="306"/>
        <v>2015</v>
      </c>
      <c r="M3925" t="str">
        <f t="shared" si="307"/>
        <v>Mar</v>
      </c>
      <c r="N3925" s="13">
        <v>42075.979988425926</v>
      </c>
      <c r="O3925" t="b">
        <v>0</v>
      </c>
      <c r="P3925">
        <v>17</v>
      </c>
      <c r="Q3925" t="b">
        <v>0</v>
      </c>
      <c r="R3925" t="s">
        <v>8271</v>
      </c>
      <c r="S3925" s="4">
        <f t="shared" si="305"/>
        <v>12.034782608695652</v>
      </c>
      <c r="U3925" t="str">
        <f t="shared" si="308"/>
        <v>theater</v>
      </c>
      <c r="V3925" t="str">
        <f t="shared" si="309"/>
        <v>plays</v>
      </c>
    </row>
    <row r="3926" spans="1:22" ht="45" x14ac:dyDescent="0.25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v>41816.959745370368</v>
      </c>
      <c r="K3926">
        <v>1401231722</v>
      </c>
      <c r="L3926">
        <f t="shared" si="306"/>
        <v>2014</v>
      </c>
      <c r="M3926" t="str">
        <f t="shared" si="307"/>
        <v>May</v>
      </c>
      <c r="N3926" s="13">
        <v>41786.959745370368</v>
      </c>
      <c r="O3926" t="b">
        <v>0</v>
      </c>
      <c r="P3926">
        <v>40</v>
      </c>
      <c r="Q3926" t="b">
        <v>0</v>
      </c>
      <c r="R3926" t="s">
        <v>8271</v>
      </c>
      <c r="S3926" s="4">
        <f t="shared" si="305"/>
        <v>15.266666666666667</v>
      </c>
      <c r="U3926" t="str">
        <f t="shared" si="308"/>
        <v>theater</v>
      </c>
      <c r="V3926" t="str">
        <f t="shared" si="309"/>
        <v>plays</v>
      </c>
    </row>
    <row r="3927" spans="1:22" ht="45" x14ac:dyDescent="0.25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v>41850.870821759258</v>
      </c>
      <c r="K3927">
        <v>1404161639</v>
      </c>
      <c r="L3927">
        <f t="shared" si="306"/>
        <v>2014</v>
      </c>
      <c r="M3927" t="str">
        <f t="shared" si="307"/>
        <v>Jun</v>
      </c>
      <c r="N3927" s="13">
        <v>41820.870821759258</v>
      </c>
      <c r="O3927" t="b">
        <v>0</v>
      </c>
      <c r="P3927">
        <v>3</v>
      </c>
      <c r="Q3927" t="b">
        <v>0</v>
      </c>
      <c r="R3927" t="s">
        <v>8271</v>
      </c>
      <c r="S3927" s="4">
        <f t="shared" si="305"/>
        <v>10</v>
      </c>
      <c r="U3927" t="str">
        <f t="shared" si="308"/>
        <v>theater</v>
      </c>
      <c r="V3927" t="str">
        <f t="shared" si="309"/>
        <v>plays</v>
      </c>
    </row>
    <row r="3928" spans="1:22" ht="45" x14ac:dyDescent="0.25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v>42000.085046296299</v>
      </c>
      <c r="K3928">
        <v>1417053748</v>
      </c>
      <c r="L3928">
        <f t="shared" si="306"/>
        <v>2014</v>
      </c>
      <c r="M3928" t="str">
        <f t="shared" si="307"/>
        <v>Nov</v>
      </c>
      <c r="N3928" s="13">
        <v>41970.085046296299</v>
      </c>
      <c r="O3928" t="b">
        <v>0</v>
      </c>
      <c r="P3928">
        <v>1</v>
      </c>
      <c r="Q3928" t="b">
        <v>0</v>
      </c>
      <c r="R3928" t="s">
        <v>8271</v>
      </c>
      <c r="S3928" s="4">
        <f t="shared" si="305"/>
        <v>0.3</v>
      </c>
      <c r="U3928" t="str">
        <f t="shared" si="308"/>
        <v>theater</v>
      </c>
      <c r="V3928" t="str">
        <f t="shared" si="309"/>
        <v>plays</v>
      </c>
    </row>
    <row r="3929" spans="1:22" ht="60" x14ac:dyDescent="0.25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v>41860.267407407409</v>
      </c>
      <c r="K3929">
        <v>1404973504</v>
      </c>
      <c r="L3929">
        <f t="shared" si="306"/>
        <v>2014</v>
      </c>
      <c r="M3929" t="str">
        <f t="shared" si="307"/>
        <v>Jul</v>
      </c>
      <c r="N3929" s="13">
        <v>41830.267407407409</v>
      </c>
      <c r="O3929" t="b">
        <v>0</v>
      </c>
      <c r="P3929">
        <v>2</v>
      </c>
      <c r="Q3929" t="b">
        <v>0</v>
      </c>
      <c r="R3929" t="s">
        <v>8271</v>
      </c>
      <c r="S3929" s="4">
        <f t="shared" si="305"/>
        <v>1</v>
      </c>
      <c r="U3929" t="str">
        <f t="shared" si="308"/>
        <v>theater</v>
      </c>
      <c r="V3929" t="str">
        <f t="shared" si="309"/>
        <v>plays</v>
      </c>
    </row>
    <row r="3930" spans="1:22" ht="60" x14ac:dyDescent="0.25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v>42293.207638888889</v>
      </c>
      <c r="K3930">
        <v>1442593427</v>
      </c>
      <c r="L3930">
        <f t="shared" si="306"/>
        <v>2015</v>
      </c>
      <c r="M3930" t="str">
        <f t="shared" si="307"/>
        <v>Sep</v>
      </c>
      <c r="N3930" s="13">
        <v>42265.683182870373</v>
      </c>
      <c r="O3930" t="b">
        <v>0</v>
      </c>
      <c r="P3930">
        <v>7</v>
      </c>
      <c r="Q3930" t="b">
        <v>0</v>
      </c>
      <c r="R3930" t="s">
        <v>8271</v>
      </c>
      <c r="S3930" s="4">
        <f t="shared" si="305"/>
        <v>13.02</v>
      </c>
      <c r="U3930" t="str">
        <f t="shared" si="308"/>
        <v>theater</v>
      </c>
      <c r="V3930" t="str">
        <f t="shared" si="309"/>
        <v>plays</v>
      </c>
    </row>
    <row r="3931" spans="1:22" ht="60" x14ac:dyDescent="0.25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v>42631.827141203699</v>
      </c>
      <c r="K3931">
        <v>1471636265</v>
      </c>
      <c r="L3931">
        <f t="shared" si="306"/>
        <v>2016</v>
      </c>
      <c r="M3931" t="str">
        <f t="shared" si="307"/>
        <v>Aug</v>
      </c>
      <c r="N3931" s="13">
        <v>42601.827141203699</v>
      </c>
      <c r="O3931" t="b">
        <v>0</v>
      </c>
      <c r="P3931">
        <v>14</v>
      </c>
      <c r="Q3931" t="b">
        <v>0</v>
      </c>
      <c r="R3931" t="s">
        <v>8271</v>
      </c>
      <c r="S3931" s="4">
        <f t="shared" si="305"/>
        <v>2.2650000000000001</v>
      </c>
      <c r="U3931" t="str">
        <f t="shared" si="308"/>
        <v>theater</v>
      </c>
      <c r="V3931" t="str">
        <f t="shared" si="309"/>
        <v>plays</v>
      </c>
    </row>
    <row r="3932" spans="1:22" ht="60" x14ac:dyDescent="0.25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v>42461.25</v>
      </c>
      <c r="K3932">
        <v>1457078868</v>
      </c>
      <c r="L3932">
        <f t="shared" si="306"/>
        <v>2016</v>
      </c>
      <c r="M3932" t="str">
        <f t="shared" si="307"/>
        <v>Mar</v>
      </c>
      <c r="N3932" s="13">
        <v>42433.338749999995</v>
      </c>
      <c r="O3932" t="b">
        <v>0</v>
      </c>
      <c r="P3932">
        <v>0</v>
      </c>
      <c r="Q3932" t="b">
        <v>0</v>
      </c>
      <c r="R3932" t="s">
        <v>8271</v>
      </c>
      <c r="S3932" s="4">
        <f t="shared" si="305"/>
        <v>0</v>
      </c>
      <c r="U3932" t="str">
        <f t="shared" si="308"/>
        <v>theater</v>
      </c>
      <c r="V3932" t="str">
        <f t="shared" si="309"/>
        <v>plays</v>
      </c>
    </row>
    <row r="3933" spans="1:22" ht="60" x14ac:dyDescent="0.25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v>42253.151701388888</v>
      </c>
      <c r="K3933">
        <v>1439350707</v>
      </c>
      <c r="L3933">
        <f t="shared" si="306"/>
        <v>2015</v>
      </c>
      <c r="M3933" t="str">
        <f t="shared" si="307"/>
        <v>Aug</v>
      </c>
      <c r="N3933" s="13">
        <v>42228.151701388888</v>
      </c>
      <c r="O3933" t="b">
        <v>0</v>
      </c>
      <c r="P3933">
        <v>0</v>
      </c>
      <c r="Q3933" t="b">
        <v>0</v>
      </c>
      <c r="R3933" t="s">
        <v>8271</v>
      </c>
      <c r="S3933" s="4">
        <f t="shared" si="305"/>
        <v>0</v>
      </c>
      <c r="U3933" t="str">
        <f t="shared" si="308"/>
        <v>theater</v>
      </c>
      <c r="V3933" t="str">
        <f t="shared" si="309"/>
        <v>plays</v>
      </c>
    </row>
    <row r="3934" spans="1:22" ht="60" x14ac:dyDescent="0.25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v>42445.126898148148</v>
      </c>
      <c r="K3934">
        <v>1455508964</v>
      </c>
      <c r="L3934">
        <f t="shared" si="306"/>
        <v>2016</v>
      </c>
      <c r="M3934" t="str">
        <f t="shared" si="307"/>
        <v>Feb</v>
      </c>
      <c r="N3934" s="13">
        <v>42415.168564814812</v>
      </c>
      <c r="O3934" t="b">
        <v>0</v>
      </c>
      <c r="P3934">
        <v>1</v>
      </c>
      <c r="Q3934" t="b">
        <v>0</v>
      </c>
      <c r="R3934" t="s">
        <v>8271</v>
      </c>
      <c r="S3934" s="4">
        <f t="shared" si="305"/>
        <v>8.3333333333333332E-3</v>
      </c>
      <c r="U3934" t="str">
        <f t="shared" si="308"/>
        <v>theater</v>
      </c>
      <c r="V3934" t="str">
        <f t="shared" si="309"/>
        <v>plays</v>
      </c>
    </row>
    <row r="3935" spans="1:22" ht="60" x14ac:dyDescent="0.25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v>42568.029861111107</v>
      </c>
      <c r="K3935">
        <v>1466205262</v>
      </c>
      <c r="L3935">
        <f t="shared" si="306"/>
        <v>2016</v>
      </c>
      <c r="M3935" t="str">
        <f t="shared" si="307"/>
        <v>Jun</v>
      </c>
      <c r="N3935" s="13">
        <v>42538.968310185184</v>
      </c>
      <c r="O3935" t="b">
        <v>0</v>
      </c>
      <c r="P3935">
        <v>12</v>
      </c>
      <c r="Q3935" t="b">
        <v>0</v>
      </c>
      <c r="R3935" t="s">
        <v>8271</v>
      </c>
      <c r="S3935" s="4">
        <f t="shared" si="305"/>
        <v>15.742857142857142</v>
      </c>
      <c r="U3935" t="str">
        <f t="shared" si="308"/>
        <v>theater</v>
      </c>
      <c r="V3935" t="str">
        <f t="shared" si="309"/>
        <v>plays</v>
      </c>
    </row>
    <row r="3936" spans="1:22" ht="45" x14ac:dyDescent="0.25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v>42278.541666666672</v>
      </c>
      <c r="K3936">
        <v>1439827639</v>
      </c>
      <c r="L3936">
        <f t="shared" si="306"/>
        <v>2015</v>
      </c>
      <c r="M3936" t="str">
        <f t="shared" si="307"/>
        <v>Aug</v>
      </c>
      <c r="N3936" s="13">
        <v>42233.671747685185</v>
      </c>
      <c r="O3936" t="b">
        <v>0</v>
      </c>
      <c r="P3936">
        <v>12</v>
      </c>
      <c r="Q3936" t="b">
        <v>0</v>
      </c>
      <c r="R3936" t="s">
        <v>8271</v>
      </c>
      <c r="S3936" s="4">
        <f t="shared" si="305"/>
        <v>11</v>
      </c>
      <c r="U3936" t="str">
        <f t="shared" si="308"/>
        <v>theater</v>
      </c>
      <c r="V3936" t="str">
        <f t="shared" si="309"/>
        <v>plays</v>
      </c>
    </row>
    <row r="3937" spans="1:22" ht="60" x14ac:dyDescent="0.25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v>42281.656782407401</v>
      </c>
      <c r="K3937">
        <v>1438789546</v>
      </c>
      <c r="L3937">
        <f t="shared" si="306"/>
        <v>2015</v>
      </c>
      <c r="M3937" t="str">
        <f t="shared" si="307"/>
        <v>Aug</v>
      </c>
      <c r="N3937" s="13">
        <v>42221.656782407401</v>
      </c>
      <c r="O3937" t="b">
        <v>0</v>
      </c>
      <c r="P3937">
        <v>23</v>
      </c>
      <c r="Q3937" t="b">
        <v>0</v>
      </c>
      <c r="R3937" t="s">
        <v>8271</v>
      </c>
      <c r="S3937" s="4">
        <f t="shared" si="305"/>
        <v>43.833333333333336</v>
      </c>
      <c r="U3937" t="str">
        <f t="shared" si="308"/>
        <v>theater</v>
      </c>
      <c r="V3937" t="str">
        <f t="shared" si="309"/>
        <v>plays</v>
      </c>
    </row>
    <row r="3938" spans="1:22" ht="60" x14ac:dyDescent="0.25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v>42705.304629629631</v>
      </c>
      <c r="K3938">
        <v>1477981120</v>
      </c>
      <c r="L3938">
        <f t="shared" si="306"/>
        <v>2016</v>
      </c>
      <c r="M3938" t="str">
        <f t="shared" si="307"/>
        <v>Nov</v>
      </c>
      <c r="N3938" s="13">
        <v>42675.262962962966</v>
      </c>
      <c r="O3938" t="b">
        <v>0</v>
      </c>
      <c r="P3938">
        <v>0</v>
      </c>
      <c r="Q3938" t="b">
        <v>0</v>
      </c>
      <c r="R3938" t="s">
        <v>8271</v>
      </c>
      <c r="S3938" s="4">
        <f t="shared" si="305"/>
        <v>0</v>
      </c>
      <c r="U3938" t="str">
        <f t="shared" si="308"/>
        <v>theater</v>
      </c>
      <c r="V3938" t="str">
        <f t="shared" si="309"/>
        <v>plays</v>
      </c>
    </row>
    <row r="3939" spans="1:22" ht="45" x14ac:dyDescent="0.25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v>42562.631481481483</v>
      </c>
      <c r="K3939">
        <v>1465830560</v>
      </c>
      <c r="L3939">
        <f t="shared" si="306"/>
        <v>2016</v>
      </c>
      <c r="M3939" t="str">
        <f t="shared" si="307"/>
        <v>Jun</v>
      </c>
      <c r="N3939" s="13">
        <v>42534.631481481483</v>
      </c>
      <c r="O3939" t="b">
        <v>0</v>
      </c>
      <c r="P3939">
        <v>10</v>
      </c>
      <c r="Q3939" t="b">
        <v>0</v>
      </c>
      <c r="R3939" t="s">
        <v>8271</v>
      </c>
      <c r="S3939" s="4">
        <f t="shared" si="305"/>
        <v>86.135181975736572</v>
      </c>
      <c r="U3939" t="str">
        <f t="shared" si="308"/>
        <v>theater</v>
      </c>
      <c r="V3939" t="str">
        <f t="shared" si="309"/>
        <v>plays</v>
      </c>
    </row>
    <row r="3940" spans="1:22" ht="60" x14ac:dyDescent="0.25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v>42182.905717592599</v>
      </c>
      <c r="K3940">
        <v>1432763054</v>
      </c>
      <c r="L3940">
        <f t="shared" si="306"/>
        <v>2015</v>
      </c>
      <c r="M3940" t="str">
        <f t="shared" si="307"/>
        <v>May</v>
      </c>
      <c r="N3940" s="13">
        <v>42151.905717592599</v>
      </c>
      <c r="O3940" t="b">
        <v>0</v>
      </c>
      <c r="P3940">
        <v>5</v>
      </c>
      <c r="Q3940" t="b">
        <v>0</v>
      </c>
      <c r="R3940" t="s">
        <v>8271</v>
      </c>
      <c r="S3940" s="4">
        <f t="shared" si="305"/>
        <v>12.196620583717358</v>
      </c>
      <c r="U3940" t="str">
        <f t="shared" si="308"/>
        <v>theater</v>
      </c>
      <c r="V3940" t="str">
        <f t="shared" si="309"/>
        <v>plays</v>
      </c>
    </row>
    <row r="3941" spans="1:22" ht="60" x14ac:dyDescent="0.25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v>41919.1875</v>
      </c>
      <c r="K3941">
        <v>1412328979</v>
      </c>
      <c r="L3941">
        <f t="shared" si="306"/>
        <v>2014</v>
      </c>
      <c r="M3941" t="str">
        <f t="shared" si="307"/>
        <v>Oct</v>
      </c>
      <c r="N3941" s="13">
        <v>41915.400219907409</v>
      </c>
      <c r="O3941" t="b">
        <v>0</v>
      </c>
      <c r="P3941">
        <v>1</v>
      </c>
      <c r="Q3941" t="b">
        <v>0</v>
      </c>
      <c r="R3941" t="s">
        <v>8271</v>
      </c>
      <c r="S3941" s="4">
        <f t="shared" si="305"/>
        <v>0.1</v>
      </c>
      <c r="U3941" t="str">
        <f t="shared" si="308"/>
        <v>theater</v>
      </c>
      <c r="V3941" t="str">
        <f t="shared" si="309"/>
        <v>plays</v>
      </c>
    </row>
    <row r="3942" spans="1:22" ht="60" x14ac:dyDescent="0.25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v>42006.492488425924</v>
      </c>
      <c r="K3942">
        <v>1416311351</v>
      </c>
      <c r="L3942">
        <f t="shared" si="306"/>
        <v>2014</v>
      </c>
      <c r="M3942" t="str">
        <f t="shared" si="307"/>
        <v>Nov</v>
      </c>
      <c r="N3942" s="13">
        <v>41961.492488425924</v>
      </c>
      <c r="O3942" t="b">
        <v>0</v>
      </c>
      <c r="P3942">
        <v>2</v>
      </c>
      <c r="Q3942" t="b">
        <v>0</v>
      </c>
      <c r="R3942" t="s">
        <v>8271</v>
      </c>
      <c r="S3942" s="4">
        <f t="shared" si="305"/>
        <v>0.22</v>
      </c>
      <c r="U3942" t="str">
        <f t="shared" si="308"/>
        <v>theater</v>
      </c>
      <c r="V3942" t="str">
        <f t="shared" si="309"/>
        <v>plays</v>
      </c>
    </row>
    <row r="3943" spans="1:22" ht="75" x14ac:dyDescent="0.25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v>41968.041666666672</v>
      </c>
      <c r="K3943">
        <v>1414505137</v>
      </c>
      <c r="L3943">
        <f t="shared" si="306"/>
        <v>2014</v>
      </c>
      <c r="M3943" t="str">
        <f t="shared" si="307"/>
        <v>Oct</v>
      </c>
      <c r="N3943" s="13">
        <v>41940.587233796294</v>
      </c>
      <c r="O3943" t="b">
        <v>0</v>
      </c>
      <c r="P3943">
        <v>2</v>
      </c>
      <c r="Q3943" t="b">
        <v>0</v>
      </c>
      <c r="R3943" t="s">
        <v>8271</v>
      </c>
      <c r="S3943" s="4">
        <f t="shared" si="305"/>
        <v>0.90909090909090906</v>
      </c>
      <c r="U3943" t="str">
        <f t="shared" si="308"/>
        <v>theater</v>
      </c>
      <c r="V3943" t="str">
        <f t="shared" si="309"/>
        <v>plays</v>
      </c>
    </row>
    <row r="3944" spans="1:22" ht="45" x14ac:dyDescent="0.25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v>42171.904097222221</v>
      </c>
      <c r="K3944">
        <v>1429306914</v>
      </c>
      <c r="L3944">
        <f t="shared" si="306"/>
        <v>2015</v>
      </c>
      <c r="M3944" t="str">
        <f t="shared" si="307"/>
        <v>Apr</v>
      </c>
      <c r="N3944" s="13">
        <v>42111.904097222221</v>
      </c>
      <c r="O3944" t="b">
        <v>0</v>
      </c>
      <c r="P3944">
        <v>0</v>
      </c>
      <c r="Q3944" t="b">
        <v>0</v>
      </c>
      <c r="R3944" t="s">
        <v>8271</v>
      </c>
      <c r="S3944" s="4">
        <f t="shared" si="305"/>
        <v>0</v>
      </c>
      <c r="U3944" t="str">
        <f t="shared" si="308"/>
        <v>theater</v>
      </c>
      <c r="V3944" t="str">
        <f t="shared" si="309"/>
        <v>plays</v>
      </c>
    </row>
    <row r="3945" spans="1:22" ht="45" x14ac:dyDescent="0.25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v>42310.701388888891</v>
      </c>
      <c r="K3945">
        <v>1443811268</v>
      </c>
      <c r="L3945">
        <f t="shared" si="306"/>
        <v>2015</v>
      </c>
      <c r="M3945" t="str">
        <f t="shared" si="307"/>
        <v>Oct</v>
      </c>
      <c r="N3945" s="13">
        <v>42279.778564814813</v>
      </c>
      <c r="O3945" t="b">
        <v>0</v>
      </c>
      <c r="P3945">
        <v>13</v>
      </c>
      <c r="Q3945" t="b">
        <v>0</v>
      </c>
      <c r="R3945" t="s">
        <v>8271</v>
      </c>
      <c r="S3945" s="4">
        <f t="shared" si="305"/>
        <v>35.64</v>
      </c>
      <c r="U3945" t="str">
        <f t="shared" si="308"/>
        <v>theater</v>
      </c>
      <c r="V3945" t="str">
        <f t="shared" si="309"/>
        <v>plays</v>
      </c>
    </row>
    <row r="3946" spans="1:22" ht="60" x14ac:dyDescent="0.25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v>42243.662905092591</v>
      </c>
      <c r="K3946">
        <v>1438098875</v>
      </c>
      <c r="L3946">
        <f t="shared" si="306"/>
        <v>2015</v>
      </c>
      <c r="M3946" t="str">
        <f t="shared" si="307"/>
        <v>Jul</v>
      </c>
      <c r="N3946" s="13">
        <v>42213.662905092591</v>
      </c>
      <c r="O3946" t="b">
        <v>0</v>
      </c>
      <c r="P3946">
        <v>0</v>
      </c>
      <c r="Q3946" t="b">
        <v>0</v>
      </c>
      <c r="R3946" t="s">
        <v>8271</v>
      </c>
      <c r="S3946" s="4">
        <f t="shared" si="305"/>
        <v>0</v>
      </c>
      <c r="U3946" t="str">
        <f t="shared" si="308"/>
        <v>theater</v>
      </c>
      <c r="V3946" t="str">
        <f t="shared" si="309"/>
        <v>plays</v>
      </c>
    </row>
    <row r="3947" spans="1:22" ht="60" x14ac:dyDescent="0.25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v>42139.801712962959</v>
      </c>
      <c r="K3947">
        <v>1429125268</v>
      </c>
      <c r="L3947">
        <f t="shared" si="306"/>
        <v>2015</v>
      </c>
      <c r="M3947" t="str">
        <f t="shared" si="307"/>
        <v>Apr</v>
      </c>
      <c r="N3947" s="13">
        <v>42109.801712962959</v>
      </c>
      <c r="O3947" t="b">
        <v>0</v>
      </c>
      <c r="P3947">
        <v>1</v>
      </c>
      <c r="Q3947" t="b">
        <v>0</v>
      </c>
      <c r="R3947" t="s">
        <v>8271</v>
      </c>
      <c r="S3947" s="4">
        <f t="shared" si="305"/>
        <v>0.25</v>
      </c>
      <c r="U3947" t="str">
        <f t="shared" si="308"/>
        <v>theater</v>
      </c>
      <c r="V3947" t="str">
        <f t="shared" si="309"/>
        <v>plays</v>
      </c>
    </row>
    <row r="3948" spans="1:22" ht="30" x14ac:dyDescent="0.25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v>42063.333333333328</v>
      </c>
      <c r="K3948">
        <v>1422388822</v>
      </c>
      <c r="L3948">
        <f t="shared" si="306"/>
        <v>2015</v>
      </c>
      <c r="M3948" t="str">
        <f t="shared" si="307"/>
        <v>Jan</v>
      </c>
      <c r="N3948" s="13">
        <v>42031.833587962959</v>
      </c>
      <c r="O3948" t="b">
        <v>0</v>
      </c>
      <c r="P3948">
        <v>5</v>
      </c>
      <c r="Q3948" t="b">
        <v>0</v>
      </c>
      <c r="R3948" t="s">
        <v>8271</v>
      </c>
      <c r="S3948" s="4">
        <f t="shared" si="305"/>
        <v>3.25</v>
      </c>
      <c r="U3948" t="str">
        <f t="shared" si="308"/>
        <v>theater</v>
      </c>
      <c r="V3948" t="str">
        <f t="shared" si="309"/>
        <v>plays</v>
      </c>
    </row>
    <row r="3949" spans="1:22" ht="60" x14ac:dyDescent="0.25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v>42645.142870370371</v>
      </c>
      <c r="K3949">
        <v>1472786744</v>
      </c>
      <c r="L3949">
        <f t="shared" si="306"/>
        <v>2016</v>
      </c>
      <c r="M3949" t="str">
        <f t="shared" si="307"/>
        <v>Sep</v>
      </c>
      <c r="N3949" s="13">
        <v>42615.142870370371</v>
      </c>
      <c r="O3949" t="b">
        <v>0</v>
      </c>
      <c r="P3949">
        <v>2</v>
      </c>
      <c r="Q3949" t="b">
        <v>0</v>
      </c>
      <c r="R3949" t="s">
        <v>8271</v>
      </c>
      <c r="S3949" s="4">
        <f t="shared" si="305"/>
        <v>3.3666666666666667</v>
      </c>
      <c r="U3949" t="str">
        <f t="shared" si="308"/>
        <v>theater</v>
      </c>
      <c r="V3949" t="str">
        <f t="shared" si="309"/>
        <v>plays</v>
      </c>
    </row>
    <row r="3950" spans="1:22" ht="60" x14ac:dyDescent="0.25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v>41889.325497685182</v>
      </c>
      <c r="K3950">
        <v>1404892123</v>
      </c>
      <c r="L3950">
        <f t="shared" si="306"/>
        <v>2014</v>
      </c>
      <c r="M3950" t="str">
        <f t="shared" si="307"/>
        <v>Jul</v>
      </c>
      <c r="N3950" s="13">
        <v>41829.325497685182</v>
      </c>
      <c r="O3950" t="b">
        <v>0</v>
      </c>
      <c r="P3950">
        <v>0</v>
      </c>
      <c r="Q3950" t="b">
        <v>0</v>
      </c>
      <c r="R3950" t="s">
        <v>8271</v>
      </c>
      <c r="S3950" s="4">
        <f t="shared" si="305"/>
        <v>0</v>
      </c>
      <c r="U3950" t="str">
        <f t="shared" si="308"/>
        <v>theater</v>
      </c>
      <c r="V3950" t="str">
        <f t="shared" si="309"/>
        <v>plays</v>
      </c>
    </row>
    <row r="3951" spans="1:22" ht="60" x14ac:dyDescent="0.25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v>42046.120613425926</v>
      </c>
      <c r="K3951">
        <v>1421031221</v>
      </c>
      <c r="L3951">
        <f t="shared" si="306"/>
        <v>2015</v>
      </c>
      <c r="M3951" t="str">
        <f t="shared" si="307"/>
        <v>Jan</v>
      </c>
      <c r="N3951" s="13">
        <v>42016.120613425926</v>
      </c>
      <c r="O3951" t="b">
        <v>0</v>
      </c>
      <c r="P3951">
        <v>32</v>
      </c>
      <c r="Q3951" t="b">
        <v>0</v>
      </c>
      <c r="R3951" t="s">
        <v>8271</v>
      </c>
      <c r="S3951" s="4">
        <f t="shared" si="305"/>
        <v>15.77</v>
      </c>
      <c r="U3951" t="str">
        <f t="shared" si="308"/>
        <v>theater</v>
      </c>
      <c r="V3951" t="str">
        <f t="shared" si="309"/>
        <v>plays</v>
      </c>
    </row>
    <row r="3952" spans="1:22" ht="60" x14ac:dyDescent="0.25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v>42468.774305555555</v>
      </c>
      <c r="K3952">
        <v>1457628680</v>
      </c>
      <c r="L3952">
        <f t="shared" si="306"/>
        <v>2016</v>
      </c>
      <c r="M3952" t="str">
        <f t="shared" si="307"/>
        <v>Mar</v>
      </c>
      <c r="N3952" s="13">
        <v>42439.702314814815</v>
      </c>
      <c r="O3952" t="b">
        <v>0</v>
      </c>
      <c r="P3952">
        <v>1</v>
      </c>
      <c r="Q3952" t="b">
        <v>0</v>
      </c>
      <c r="R3952" t="s">
        <v>8271</v>
      </c>
      <c r="S3952" s="4">
        <f t="shared" si="305"/>
        <v>0.625</v>
      </c>
      <c r="U3952" t="str">
        <f t="shared" si="308"/>
        <v>theater</v>
      </c>
      <c r="V3952" t="str">
        <f t="shared" si="309"/>
        <v>plays</v>
      </c>
    </row>
    <row r="3953" spans="1:22" ht="60" x14ac:dyDescent="0.25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v>42493.784050925926</v>
      </c>
      <c r="K3953">
        <v>1457120942</v>
      </c>
      <c r="L3953">
        <f t="shared" si="306"/>
        <v>2016</v>
      </c>
      <c r="M3953" t="str">
        <f t="shared" si="307"/>
        <v>Mar</v>
      </c>
      <c r="N3953" s="13">
        <v>42433.825717592597</v>
      </c>
      <c r="O3953" t="b">
        <v>0</v>
      </c>
      <c r="P3953">
        <v>1</v>
      </c>
      <c r="Q3953" t="b">
        <v>0</v>
      </c>
      <c r="R3953" t="s">
        <v>8271</v>
      </c>
      <c r="S3953" s="4">
        <f t="shared" si="305"/>
        <v>5.0000000000000001E-4</v>
      </c>
      <c r="U3953" t="str">
        <f t="shared" si="308"/>
        <v>theater</v>
      </c>
      <c r="V3953" t="str">
        <f t="shared" si="309"/>
        <v>plays</v>
      </c>
    </row>
    <row r="3954" spans="1:22" ht="60" x14ac:dyDescent="0.25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v>42303.790393518517</v>
      </c>
      <c r="K3954">
        <v>1440701890</v>
      </c>
      <c r="L3954">
        <f t="shared" si="306"/>
        <v>2015</v>
      </c>
      <c r="M3954" t="str">
        <f t="shared" si="307"/>
        <v>Aug</v>
      </c>
      <c r="N3954" s="13">
        <v>42243.790393518517</v>
      </c>
      <c r="O3954" t="b">
        <v>0</v>
      </c>
      <c r="P3954">
        <v>1</v>
      </c>
      <c r="Q3954" t="b">
        <v>0</v>
      </c>
      <c r="R3954" t="s">
        <v>8271</v>
      </c>
      <c r="S3954" s="4">
        <f t="shared" si="305"/>
        <v>9.6153846153846159E-2</v>
      </c>
      <c r="U3954" t="str">
        <f t="shared" si="308"/>
        <v>theater</v>
      </c>
      <c r="V3954" t="str">
        <f t="shared" si="309"/>
        <v>plays</v>
      </c>
    </row>
    <row r="3955" spans="1:22" ht="45" x14ac:dyDescent="0.25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v>42580.978472222225</v>
      </c>
      <c r="K3955">
        <v>1467162586</v>
      </c>
      <c r="L3955">
        <f t="shared" si="306"/>
        <v>2016</v>
      </c>
      <c r="M3955" t="str">
        <f t="shared" si="307"/>
        <v>Jun</v>
      </c>
      <c r="N3955" s="13">
        <v>42550.048449074078</v>
      </c>
      <c r="O3955" t="b">
        <v>0</v>
      </c>
      <c r="P3955">
        <v>0</v>
      </c>
      <c r="Q3955" t="b">
        <v>0</v>
      </c>
      <c r="R3955" t="s">
        <v>8271</v>
      </c>
      <c r="S3955" s="4">
        <f t="shared" si="305"/>
        <v>0</v>
      </c>
      <c r="U3955" t="str">
        <f t="shared" si="308"/>
        <v>theater</v>
      </c>
      <c r="V3955" t="str">
        <f t="shared" si="309"/>
        <v>plays</v>
      </c>
    </row>
    <row r="3956" spans="1:22" ht="60" x14ac:dyDescent="0.25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v>41834.651203703703</v>
      </c>
      <c r="K3956">
        <v>1400168264</v>
      </c>
      <c r="L3956">
        <f t="shared" si="306"/>
        <v>2014</v>
      </c>
      <c r="M3956" t="str">
        <f t="shared" si="307"/>
        <v>May</v>
      </c>
      <c r="N3956" s="13">
        <v>41774.651203703703</v>
      </c>
      <c r="O3956" t="b">
        <v>0</v>
      </c>
      <c r="P3956">
        <v>0</v>
      </c>
      <c r="Q3956" t="b">
        <v>0</v>
      </c>
      <c r="R3956" t="s">
        <v>8271</v>
      </c>
      <c r="S3956" s="4">
        <f t="shared" si="305"/>
        <v>0</v>
      </c>
      <c r="U3956" t="str">
        <f t="shared" si="308"/>
        <v>theater</v>
      </c>
      <c r="V3956" t="str">
        <f t="shared" si="309"/>
        <v>plays</v>
      </c>
    </row>
    <row r="3957" spans="1:22" ht="60" x14ac:dyDescent="0.25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v>42336.890520833331</v>
      </c>
      <c r="K3957">
        <v>1446150141</v>
      </c>
      <c r="L3957">
        <f t="shared" si="306"/>
        <v>2015</v>
      </c>
      <c r="M3957" t="str">
        <f t="shared" si="307"/>
        <v>Oct</v>
      </c>
      <c r="N3957" s="13">
        <v>42306.848854166667</v>
      </c>
      <c r="O3957" t="b">
        <v>0</v>
      </c>
      <c r="P3957">
        <v>8</v>
      </c>
      <c r="Q3957" t="b">
        <v>0</v>
      </c>
      <c r="R3957" t="s">
        <v>8271</v>
      </c>
      <c r="S3957" s="4">
        <f t="shared" si="305"/>
        <v>24.285714285714285</v>
      </c>
      <c r="U3957" t="str">
        <f t="shared" si="308"/>
        <v>theater</v>
      </c>
      <c r="V3957" t="str">
        <f t="shared" si="309"/>
        <v>plays</v>
      </c>
    </row>
    <row r="3958" spans="1:22" ht="60" x14ac:dyDescent="0.25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v>42485.013888888891</v>
      </c>
      <c r="K3958">
        <v>1459203727</v>
      </c>
      <c r="L3958">
        <f t="shared" si="306"/>
        <v>2016</v>
      </c>
      <c r="M3958" t="str">
        <f t="shared" si="307"/>
        <v>Mar</v>
      </c>
      <c r="N3958" s="13">
        <v>42457.932025462964</v>
      </c>
      <c r="O3958" t="b">
        <v>0</v>
      </c>
      <c r="P3958">
        <v>0</v>
      </c>
      <c r="Q3958" t="b">
        <v>0</v>
      </c>
      <c r="R3958" t="s">
        <v>8271</v>
      </c>
      <c r="S3958" s="4">
        <f t="shared" si="305"/>
        <v>0</v>
      </c>
      <c r="U3958" t="str">
        <f t="shared" si="308"/>
        <v>theater</v>
      </c>
      <c r="V3958" t="str">
        <f t="shared" si="309"/>
        <v>plays</v>
      </c>
    </row>
    <row r="3959" spans="1:22" ht="45" x14ac:dyDescent="0.25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v>42559.976319444439</v>
      </c>
      <c r="K3959">
        <v>1464045954</v>
      </c>
      <c r="L3959">
        <f t="shared" si="306"/>
        <v>2016</v>
      </c>
      <c r="M3959" t="str">
        <f t="shared" si="307"/>
        <v>May</v>
      </c>
      <c r="N3959" s="13">
        <v>42513.976319444439</v>
      </c>
      <c r="O3959" t="b">
        <v>0</v>
      </c>
      <c r="P3959">
        <v>1</v>
      </c>
      <c r="Q3959" t="b">
        <v>0</v>
      </c>
      <c r="R3959" t="s">
        <v>8271</v>
      </c>
      <c r="S3959" s="4">
        <f t="shared" si="305"/>
        <v>2.5000000000000001E-2</v>
      </c>
      <c r="U3959" t="str">
        <f t="shared" si="308"/>
        <v>theater</v>
      </c>
      <c r="V3959" t="str">
        <f t="shared" si="309"/>
        <v>plays</v>
      </c>
    </row>
    <row r="3960" spans="1:22" ht="60" x14ac:dyDescent="0.25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v>41853.583333333336</v>
      </c>
      <c r="K3960">
        <v>1403822912</v>
      </c>
      <c r="L3960">
        <f t="shared" si="306"/>
        <v>2014</v>
      </c>
      <c r="M3960" t="str">
        <f t="shared" si="307"/>
        <v>Jun</v>
      </c>
      <c r="N3960" s="13">
        <v>41816.950370370374</v>
      </c>
      <c r="O3960" t="b">
        <v>0</v>
      </c>
      <c r="P3960">
        <v>16</v>
      </c>
      <c r="Q3960" t="b">
        <v>0</v>
      </c>
      <c r="R3960" t="s">
        <v>8271</v>
      </c>
      <c r="S3960" s="4">
        <f t="shared" si="305"/>
        <v>32.049999999999997</v>
      </c>
      <c r="U3960" t="str">
        <f t="shared" si="308"/>
        <v>theater</v>
      </c>
      <c r="V3960" t="str">
        <f t="shared" si="309"/>
        <v>plays</v>
      </c>
    </row>
    <row r="3961" spans="1:22" ht="60" x14ac:dyDescent="0.25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v>41910.788842592592</v>
      </c>
      <c r="K3961">
        <v>1409338556</v>
      </c>
      <c r="L3961">
        <f t="shared" si="306"/>
        <v>2014</v>
      </c>
      <c r="M3961" t="str">
        <f t="shared" si="307"/>
        <v>Aug</v>
      </c>
      <c r="N3961" s="13">
        <v>41880.788842592592</v>
      </c>
      <c r="O3961" t="b">
        <v>0</v>
      </c>
      <c r="P3961">
        <v>12</v>
      </c>
      <c r="Q3961" t="b">
        <v>0</v>
      </c>
      <c r="R3961" t="s">
        <v>8271</v>
      </c>
      <c r="S3961" s="4">
        <f t="shared" si="305"/>
        <v>24.333333333333332</v>
      </c>
      <c r="U3961" t="str">
        <f t="shared" si="308"/>
        <v>theater</v>
      </c>
      <c r="V3961" t="str">
        <f t="shared" si="309"/>
        <v>plays</v>
      </c>
    </row>
    <row r="3962" spans="1:22" ht="60" x14ac:dyDescent="0.25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v>42372.845555555556</v>
      </c>
      <c r="K3962">
        <v>1449260256</v>
      </c>
      <c r="L3962">
        <f t="shared" si="306"/>
        <v>2015</v>
      </c>
      <c r="M3962" t="str">
        <f t="shared" si="307"/>
        <v>Dec</v>
      </c>
      <c r="N3962" s="13">
        <v>42342.845555555556</v>
      </c>
      <c r="O3962" t="b">
        <v>0</v>
      </c>
      <c r="P3962">
        <v>4</v>
      </c>
      <c r="Q3962" t="b">
        <v>0</v>
      </c>
      <c r="R3962" t="s">
        <v>8271</v>
      </c>
      <c r="S3962" s="4">
        <f t="shared" si="305"/>
        <v>1.5</v>
      </c>
      <c r="U3962" t="str">
        <f t="shared" si="308"/>
        <v>theater</v>
      </c>
      <c r="V3962" t="str">
        <f t="shared" si="309"/>
        <v>plays</v>
      </c>
    </row>
    <row r="3963" spans="1:22" ht="60" x14ac:dyDescent="0.25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v>41767.891319444447</v>
      </c>
      <c r="K3963">
        <v>1397683410</v>
      </c>
      <c r="L3963">
        <f t="shared" si="306"/>
        <v>2014</v>
      </c>
      <c r="M3963" t="str">
        <f t="shared" si="307"/>
        <v>Apr</v>
      </c>
      <c r="N3963" s="13">
        <v>41745.891319444447</v>
      </c>
      <c r="O3963" t="b">
        <v>0</v>
      </c>
      <c r="P3963">
        <v>2</v>
      </c>
      <c r="Q3963" t="b">
        <v>0</v>
      </c>
      <c r="R3963" t="s">
        <v>8271</v>
      </c>
      <c r="S3963" s="4">
        <f t="shared" si="305"/>
        <v>0.42</v>
      </c>
      <c r="U3963" t="str">
        <f t="shared" si="308"/>
        <v>theater</v>
      </c>
      <c r="V3963" t="str">
        <f t="shared" si="309"/>
        <v>plays</v>
      </c>
    </row>
    <row r="3964" spans="1:22" ht="60" x14ac:dyDescent="0.25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v>42336.621458333335</v>
      </c>
      <c r="K3964">
        <v>1446562494</v>
      </c>
      <c r="L3964">
        <f t="shared" si="306"/>
        <v>2015</v>
      </c>
      <c r="M3964" t="str">
        <f t="shared" si="307"/>
        <v>Nov</v>
      </c>
      <c r="N3964" s="13">
        <v>42311.621458333335</v>
      </c>
      <c r="O3964" t="b">
        <v>0</v>
      </c>
      <c r="P3964">
        <v>3</v>
      </c>
      <c r="Q3964" t="b">
        <v>0</v>
      </c>
      <c r="R3964" t="s">
        <v>8271</v>
      </c>
      <c r="S3964" s="4">
        <f t="shared" si="305"/>
        <v>3.2142857142857144</v>
      </c>
      <c r="U3964" t="str">
        <f t="shared" si="308"/>
        <v>theater</v>
      </c>
      <c r="V3964" t="str">
        <f t="shared" si="309"/>
        <v>plays</v>
      </c>
    </row>
    <row r="3965" spans="1:22" ht="60" x14ac:dyDescent="0.25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v>42326.195798611108</v>
      </c>
      <c r="K3965">
        <v>1445226117</v>
      </c>
      <c r="L3965">
        <f t="shared" si="306"/>
        <v>2015</v>
      </c>
      <c r="M3965" t="str">
        <f t="shared" si="307"/>
        <v>Oct</v>
      </c>
      <c r="N3965" s="13">
        <v>42296.154131944444</v>
      </c>
      <c r="O3965" t="b">
        <v>0</v>
      </c>
      <c r="P3965">
        <v>0</v>
      </c>
      <c r="Q3965" t="b">
        <v>0</v>
      </c>
      <c r="R3965" t="s">
        <v>8271</v>
      </c>
      <c r="S3965" s="4">
        <f t="shared" si="305"/>
        <v>0</v>
      </c>
      <c r="U3965" t="str">
        <f t="shared" si="308"/>
        <v>theater</v>
      </c>
      <c r="V3965" t="str">
        <f t="shared" si="309"/>
        <v>plays</v>
      </c>
    </row>
    <row r="3966" spans="1:22" ht="45" x14ac:dyDescent="0.25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v>42113.680393518516</v>
      </c>
      <c r="K3966">
        <v>1424279986</v>
      </c>
      <c r="L3966">
        <f t="shared" si="306"/>
        <v>2015</v>
      </c>
      <c r="M3966" t="str">
        <f t="shared" si="307"/>
        <v>Feb</v>
      </c>
      <c r="N3966" s="13">
        <v>42053.722060185188</v>
      </c>
      <c r="O3966" t="b">
        <v>0</v>
      </c>
      <c r="P3966">
        <v>3</v>
      </c>
      <c r="Q3966" t="b">
        <v>0</v>
      </c>
      <c r="R3966" t="s">
        <v>8271</v>
      </c>
      <c r="S3966" s="4">
        <f t="shared" si="305"/>
        <v>6.3</v>
      </c>
      <c r="U3966" t="str">
        <f t="shared" si="308"/>
        <v>theater</v>
      </c>
      <c r="V3966" t="str">
        <f t="shared" si="309"/>
        <v>plays</v>
      </c>
    </row>
    <row r="3967" spans="1:22" ht="60" x14ac:dyDescent="0.25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v>42474.194212962961</v>
      </c>
      <c r="K3967">
        <v>1455428380</v>
      </c>
      <c r="L3967">
        <f t="shared" si="306"/>
        <v>2016</v>
      </c>
      <c r="M3967" t="str">
        <f t="shared" si="307"/>
        <v>Feb</v>
      </c>
      <c r="N3967" s="13">
        <v>42414.235879629632</v>
      </c>
      <c r="O3967" t="b">
        <v>0</v>
      </c>
      <c r="P3967">
        <v>4</v>
      </c>
      <c r="Q3967" t="b">
        <v>0</v>
      </c>
      <c r="R3967" t="s">
        <v>8271</v>
      </c>
      <c r="S3967" s="4">
        <f t="shared" si="305"/>
        <v>14.25</v>
      </c>
      <c r="U3967" t="str">
        <f t="shared" si="308"/>
        <v>theater</v>
      </c>
      <c r="V3967" t="str">
        <f t="shared" si="309"/>
        <v>plays</v>
      </c>
    </row>
    <row r="3968" spans="1:22" ht="60" x14ac:dyDescent="0.25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v>41844.124305555553</v>
      </c>
      <c r="K3968">
        <v>1402506278</v>
      </c>
      <c r="L3968">
        <f t="shared" si="306"/>
        <v>2014</v>
      </c>
      <c r="M3968" t="str">
        <f t="shared" si="307"/>
        <v>Jun</v>
      </c>
      <c r="N3968" s="13">
        <v>41801.711550925924</v>
      </c>
      <c r="O3968" t="b">
        <v>0</v>
      </c>
      <c r="P3968">
        <v>2</v>
      </c>
      <c r="Q3968" t="b">
        <v>0</v>
      </c>
      <c r="R3968" t="s">
        <v>8271</v>
      </c>
      <c r="S3968" s="4">
        <f t="shared" si="305"/>
        <v>0.6</v>
      </c>
      <c r="U3968" t="str">
        <f t="shared" si="308"/>
        <v>theater</v>
      </c>
      <c r="V3968" t="str">
        <f t="shared" si="309"/>
        <v>plays</v>
      </c>
    </row>
    <row r="3969" spans="1:22" ht="60" x14ac:dyDescent="0.25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v>42800.290590277778</v>
      </c>
      <c r="K3969">
        <v>1486191507</v>
      </c>
      <c r="L3969">
        <f t="shared" si="306"/>
        <v>2017</v>
      </c>
      <c r="M3969" t="str">
        <f t="shared" si="307"/>
        <v>Feb</v>
      </c>
      <c r="N3969" s="13">
        <v>42770.290590277778</v>
      </c>
      <c r="O3969" t="b">
        <v>0</v>
      </c>
      <c r="P3969">
        <v>10</v>
      </c>
      <c r="Q3969" t="b">
        <v>0</v>
      </c>
      <c r="R3969" t="s">
        <v>8271</v>
      </c>
      <c r="S3969" s="4">
        <f t="shared" si="305"/>
        <v>24.117647058823529</v>
      </c>
      <c r="U3969" t="str">
        <f t="shared" si="308"/>
        <v>theater</v>
      </c>
      <c r="V3969" t="str">
        <f t="shared" si="309"/>
        <v>plays</v>
      </c>
    </row>
    <row r="3970" spans="1:22" ht="45" x14ac:dyDescent="0.25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v>42512.815659722226</v>
      </c>
      <c r="K3970">
        <v>1458761673</v>
      </c>
      <c r="L3970">
        <f t="shared" si="306"/>
        <v>2016</v>
      </c>
      <c r="M3970" t="str">
        <f t="shared" si="307"/>
        <v>Mar</v>
      </c>
      <c r="N3970" s="13">
        <v>42452.815659722226</v>
      </c>
      <c r="O3970" t="b">
        <v>0</v>
      </c>
      <c r="P3970">
        <v>11</v>
      </c>
      <c r="Q3970" t="b">
        <v>0</v>
      </c>
      <c r="R3970" t="s">
        <v>8271</v>
      </c>
      <c r="S3970" s="4">
        <f t="shared" ref="S3970:S4033" si="310">E3970*100/D3970</f>
        <v>10.54</v>
      </c>
      <c r="U3970" t="str">
        <f t="shared" si="308"/>
        <v>theater</v>
      </c>
      <c r="V3970" t="str">
        <f t="shared" si="309"/>
        <v>plays</v>
      </c>
    </row>
    <row r="3971" spans="1:22" ht="60" x14ac:dyDescent="0.25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v>42611.163194444445</v>
      </c>
      <c r="K3971">
        <v>1471638646</v>
      </c>
      <c r="L3971">
        <f t="shared" ref="L3971:L4034" si="311">YEAR(N3971)</f>
        <v>2016</v>
      </c>
      <c r="M3971" t="str">
        <f t="shared" ref="M3971:M4034" si="312">TEXT(N3971, "MMM")</f>
        <v>Aug</v>
      </c>
      <c r="N3971" s="13">
        <v>42601.854699074072</v>
      </c>
      <c r="O3971" t="b">
        <v>0</v>
      </c>
      <c r="P3971">
        <v>6</v>
      </c>
      <c r="Q3971" t="b">
        <v>0</v>
      </c>
      <c r="R3971" t="s">
        <v>8271</v>
      </c>
      <c r="S3971" s="4">
        <f t="shared" si="310"/>
        <v>7.4690265486725664</v>
      </c>
      <c r="U3971" t="str">
        <f t="shared" ref="U3971:U4034" si="313">LEFT(R3971, SEARCH("/",R3971,1)-1)</f>
        <v>theater</v>
      </c>
      <c r="V3971" t="str">
        <f t="shared" ref="V3971:V4034" si="314">RIGHT(R3971,LEN(R3971)-SEARCH("/",R3971,SEARCH("/",R3971,1)))</f>
        <v>plays</v>
      </c>
    </row>
    <row r="3972" spans="1:22" ht="60" x14ac:dyDescent="0.25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v>42477.863553240735</v>
      </c>
      <c r="K3972">
        <v>1458333811</v>
      </c>
      <c r="L3972">
        <f t="shared" si="311"/>
        <v>2016</v>
      </c>
      <c r="M3972" t="str">
        <f t="shared" si="312"/>
        <v>Mar</v>
      </c>
      <c r="N3972" s="13">
        <v>42447.863553240735</v>
      </c>
      <c r="O3972" t="b">
        <v>0</v>
      </c>
      <c r="P3972">
        <v>2</v>
      </c>
      <c r="Q3972" t="b">
        <v>0</v>
      </c>
      <c r="R3972" t="s">
        <v>8271</v>
      </c>
      <c r="S3972" s="4">
        <f t="shared" si="310"/>
        <v>7.3333333333333334E-2</v>
      </c>
      <c r="U3972" t="str">
        <f t="shared" si="313"/>
        <v>theater</v>
      </c>
      <c r="V3972" t="str">
        <f t="shared" si="314"/>
        <v>plays</v>
      </c>
    </row>
    <row r="3973" spans="1:22" ht="60" x14ac:dyDescent="0.25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v>41841.536180555559</v>
      </c>
      <c r="K3973">
        <v>1403355126</v>
      </c>
      <c r="L3973">
        <f t="shared" si="311"/>
        <v>2014</v>
      </c>
      <c r="M3973" t="str">
        <f t="shared" si="312"/>
        <v>Jun</v>
      </c>
      <c r="N3973" s="13">
        <v>41811.536180555559</v>
      </c>
      <c r="O3973" t="b">
        <v>0</v>
      </c>
      <c r="P3973">
        <v>6</v>
      </c>
      <c r="Q3973" t="b">
        <v>0</v>
      </c>
      <c r="R3973" t="s">
        <v>8271</v>
      </c>
      <c r="S3973" s="4">
        <f t="shared" si="310"/>
        <v>0.97142857142857142</v>
      </c>
      <c r="U3973" t="str">
        <f t="shared" si="313"/>
        <v>theater</v>
      </c>
      <c r="V3973" t="str">
        <f t="shared" si="314"/>
        <v>plays</v>
      </c>
    </row>
    <row r="3974" spans="1:22" ht="45" x14ac:dyDescent="0.25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v>42041.067523148144</v>
      </c>
      <c r="K3974">
        <v>1418002634</v>
      </c>
      <c r="L3974">
        <f t="shared" si="311"/>
        <v>2014</v>
      </c>
      <c r="M3974" t="str">
        <f t="shared" si="312"/>
        <v>Dec</v>
      </c>
      <c r="N3974" s="13">
        <v>41981.067523148144</v>
      </c>
      <c r="O3974" t="b">
        <v>0</v>
      </c>
      <c r="P3974">
        <v>8</v>
      </c>
      <c r="Q3974" t="b">
        <v>0</v>
      </c>
      <c r="R3974" t="s">
        <v>8271</v>
      </c>
      <c r="S3974" s="4">
        <f t="shared" si="310"/>
        <v>21.1</v>
      </c>
      <c r="U3974" t="str">
        <f t="shared" si="313"/>
        <v>theater</v>
      </c>
      <c r="V3974" t="str">
        <f t="shared" si="314"/>
        <v>plays</v>
      </c>
    </row>
    <row r="3975" spans="1:22" ht="60" x14ac:dyDescent="0.25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v>42499.166666666672</v>
      </c>
      <c r="K3975">
        <v>1460219110</v>
      </c>
      <c r="L3975">
        <f t="shared" si="311"/>
        <v>2016</v>
      </c>
      <c r="M3975" t="str">
        <f t="shared" si="312"/>
        <v>Apr</v>
      </c>
      <c r="N3975" s="13">
        <v>42469.68414351852</v>
      </c>
      <c r="O3975" t="b">
        <v>0</v>
      </c>
      <c r="P3975">
        <v>37</v>
      </c>
      <c r="Q3975" t="b">
        <v>0</v>
      </c>
      <c r="R3975" t="s">
        <v>8271</v>
      </c>
      <c r="S3975" s="4">
        <f t="shared" si="310"/>
        <v>78.099999999999994</v>
      </c>
      <c r="U3975" t="str">
        <f t="shared" si="313"/>
        <v>theater</v>
      </c>
      <c r="V3975" t="str">
        <f t="shared" si="314"/>
        <v>plays</v>
      </c>
    </row>
    <row r="3976" spans="1:22" ht="60" x14ac:dyDescent="0.25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v>42523.546851851846</v>
      </c>
      <c r="K3976">
        <v>1462280848</v>
      </c>
      <c r="L3976">
        <f t="shared" si="311"/>
        <v>2016</v>
      </c>
      <c r="M3976" t="str">
        <f t="shared" si="312"/>
        <v>May</v>
      </c>
      <c r="N3976" s="13">
        <v>42493.546851851846</v>
      </c>
      <c r="O3976" t="b">
        <v>0</v>
      </c>
      <c r="P3976">
        <v>11</v>
      </c>
      <c r="Q3976" t="b">
        <v>0</v>
      </c>
      <c r="R3976" t="s">
        <v>8271</v>
      </c>
      <c r="S3976" s="4">
        <f t="shared" si="310"/>
        <v>32</v>
      </c>
      <c r="U3976" t="str">
        <f t="shared" si="313"/>
        <v>theater</v>
      </c>
      <c r="V3976" t="str">
        <f t="shared" si="314"/>
        <v>plays</v>
      </c>
    </row>
    <row r="3977" spans="1:22" ht="60" x14ac:dyDescent="0.25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v>42564.866875</v>
      </c>
      <c r="K3977">
        <v>1465850898</v>
      </c>
      <c r="L3977">
        <f t="shared" si="311"/>
        <v>2016</v>
      </c>
      <c r="M3977" t="str">
        <f t="shared" si="312"/>
        <v>Jun</v>
      </c>
      <c r="N3977" s="13">
        <v>42534.866875</v>
      </c>
      <c r="O3977" t="b">
        <v>0</v>
      </c>
      <c r="P3977">
        <v>0</v>
      </c>
      <c r="Q3977" t="b">
        <v>0</v>
      </c>
      <c r="R3977" t="s">
        <v>8271</v>
      </c>
      <c r="S3977" s="4">
        <f t="shared" si="310"/>
        <v>0</v>
      </c>
      <c r="U3977" t="str">
        <f t="shared" si="313"/>
        <v>theater</v>
      </c>
      <c r="V3977" t="str">
        <f t="shared" si="314"/>
        <v>plays</v>
      </c>
    </row>
    <row r="3978" spans="1:22" ht="60" x14ac:dyDescent="0.25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v>41852.291666666664</v>
      </c>
      <c r="K3978">
        <v>1405024561</v>
      </c>
      <c r="L3978">
        <f t="shared" si="311"/>
        <v>2014</v>
      </c>
      <c r="M3978" t="str">
        <f t="shared" si="312"/>
        <v>Jul</v>
      </c>
      <c r="N3978" s="13">
        <v>41830.858344907407</v>
      </c>
      <c r="O3978" t="b">
        <v>0</v>
      </c>
      <c r="P3978">
        <v>10</v>
      </c>
      <c r="Q3978" t="b">
        <v>0</v>
      </c>
      <c r="R3978" t="s">
        <v>8271</v>
      </c>
      <c r="S3978" s="4">
        <f t="shared" si="310"/>
        <v>47.692307692307693</v>
      </c>
      <c r="U3978" t="str">
        <f t="shared" si="313"/>
        <v>theater</v>
      </c>
      <c r="V3978" t="str">
        <f t="shared" si="314"/>
        <v>plays</v>
      </c>
    </row>
    <row r="3979" spans="1:22" ht="60" x14ac:dyDescent="0.25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v>42573.788564814815</v>
      </c>
      <c r="K3979">
        <v>1466621732</v>
      </c>
      <c r="L3979">
        <f t="shared" si="311"/>
        <v>2016</v>
      </c>
      <c r="M3979" t="str">
        <f t="shared" si="312"/>
        <v>Jun</v>
      </c>
      <c r="N3979" s="13">
        <v>42543.788564814815</v>
      </c>
      <c r="O3979" t="b">
        <v>0</v>
      </c>
      <c r="P3979">
        <v>6</v>
      </c>
      <c r="Q3979" t="b">
        <v>0</v>
      </c>
      <c r="R3979" t="s">
        <v>8271</v>
      </c>
      <c r="S3979" s="4">
        <f t="shared" si="310"/>
        <v>1.45</v>
      </c>
      <c r="U3979" t="str">
        <f t="shared" si="313"/>
        <v>theater</v>
      </c>
      <c r="V3979" t="str">
        <f t="shared" si="314"/>
        <v>plays</v>
      </c>
    </row>
    <row r="3980" spans="1:22" ht="60" x14ac:dyDescent="0.25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v>42035.642974537041</v>
      </c>
      <c r="K3980">
        <v>1417533953</v>
      </c>
      <c r="L3980">
        <f t="shared" si="311"/>
        <v>2014</v>
      </c>
      <c r="M3980" t="str">
        <f t="shared" si="312"/>
        <v>Dec</v>
      </c>
      <c r="N3980" s="13">
        <v>41975.642974537041</v>
      </c>
      <c r="O3980" t="b">
        <v>0</v>
      </c>
      <c r="P3980">
        <v>8</v>
      </c>
      <c r="Q3980" t="b">
        <v>0</v>
      </c>
      <c r="R3980" t="s">
        <v>8271</v>
      </c>
      <c r="S3980" s="4">
        <f t="shared" si="310"/>
        <v>10.7</v>
      </c>
      <c r="U3980" t="str">
        <f t="shared" si="313"/>
        <v>theater</v>
      </c>
      <c r="V3980" t="str">
        <f t="shared" si="314"/>
        <v>plays</v>
      </c>
    </row>
    <row r="3981" spans="1:22" ht="60" x14ac:dyDescent="0.25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v>42092.833333333328</v>
      </c>
      <c r="K3981">
        <v>1425678057</v>
      </c>
      <c r="L3981">
        <f t="shared" si="311"/>
        <v>2015</v>
      </c>
      <c r="M3981" t="str">
        <f t="shared" si="312"/>
        <v>Mar</v>
      </c>
      <c r="N3981" s="13">
        <v>42069.903437500005</v>
      </c>
      <c r="O3981" t="b">
        <v>0</v>
      </c>
      <c r="P3981">
        <v>6</v>
      </c>
      <c r="Q3981" t="b">
        <v>0</v>
      </c>
      <c r="R3981" t="s">
        <v>8271</v>
      </c>
      <c r="S3981" s="4">
        <f t="shared" si="310"/>
        <v>1.8333333333333333</v>
      </c>
      <c r="U3981" t="str">
        <f t="shared" si="313"/>
        <v>theater</v>
      </c>
      <c r="V3981" t="str">
        <f t="shared" si="314"/>
        <v>plays</v>
      </c>
    </row>
    <row r="3982" spans="1:22" ht="60" x14ac:dyDescent="0.25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v>41825.598923611113</v>
      </c>
      <c r="K3982">
        <v>1401978147</v>
      </c>
      <c r="L3982">
        <f t="shared" si="311"/>
        <v>2014</v>
      </c>
      <c r="M3982" t="str">
        <f t="shared" si="312"/>
        <v>Jun</v>
      </c>
      <c r="N3982" s="13">
        <v>41795.598923611113</v>
      </c>
      <c r="O3982" t="b">
        <v>0</v>
      </c>
      <c r="P3982">
        <v>7</v>
      </c>
      <c r="Q3982" t="b">
        <v>0</v>
      </c>
      <c r="R3982" t="s">
        <v>8271</v>
      </c>
      <c r="S3982" s="4">
        <f t="shared" si="310"/>
        <v>18</v>
      </c>
      <c r="U3982" t="str">
        <f t="shared" si="313"/>
        <v>theater</v>
      </c>
      <c r="V3982" t="str">
        <f t="shared" si="314"/>
        <v>plays</v>
      </c>
    </row>
    <row r="3983" spans="1:22" ht="45" x14ac:dyDescent="0.25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v>42568.179965277777</v>
      </c>
      <c r="K3983">
        <v>1463545149</v>
      </c>
      <c r="L3983">
        <f t="shared" si="311"/>
        <v>2016</v>
      </c>
      <c r="M3983" t="str">
        <f t="shared" si="312"/>
        <v>May</v>
      </c>
      <c r="N3983" s="13">
        <v>42508.179965277777</v>
      </c>
      <c r="O3983" t="b">
        <v>0</v>
      </c>
      <c r="P3983">
        <v>7</v>
      </c>
      <c r="Q3983" t="b">
        <v>0</v>
      </c>
      <c r="R3983" t="s">
        <v>8271</v>
      </c>
      <c r="S3983" s="4">
        <f t="shared" si="310"/>
        <v>4.083333333333333</v>
      </c>
      <c r="U3983" t="str">
        <f t="shared" si="313"/>
        <v>theater</v>
      </c>
      <c r="V3983" t="str">
        <f t="shared" si="314"/>
        <v>plays</v>
      </c>
    </row>
    <row r="3984" spans="1:22" ht="60" x14ac:dyDescent="0.25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v>42192.809953703705</v>
      </c>
      <c r="K3984">
        <v>1431113180</v>
      </c>
      <c r="L3984">
        <f t="shared" si="311"/>
        <v>2015</v>
      </c>
      <c r="M3984" t="str">
        <f t="shared" si="312"/>
        <v>May</v>
      </c>
      <c r="N3984" s="13">
        <v>42132.809953703705</v>
      </c>
      <c r="O3984" t="b">
        <v>0</v>
      </c>
      <c r="P3984">
        <v>5</v>
      </c>
      <c r="Q3984" t="b">
        <v>0</v>
      </c>
      <c r="R3984" t="s">
        <v>8271</v>
      </c>
      <c r="S3984" s="4">
        <f t="shared" si="310"/>
        <v>20</v>
      </c>
      <c r="U3984" t="str">
        <f t="shared" si="313"/>
        <v>theater</v>
      </c>
      <c r="V3984" t="str">
        <f t="shared" si="314"/>
        <v>plays</v>
      </c>
    </row>
    <row r="3985" spans="1:22" ht="60" x14ac:dyDescent="0.25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v>41779.290972222225</v>
      </c>
      <c r="K3985">
        <v>1397854356</v>
      </c>
      <c r="L3985">
        <f t="shared" si="311"/>
        <v>2014</v>
      </c>
      <c r="M3985" t="str">
        <f t="shared" si="312"/>
        <v>Apr</v>
      </c>
      <c r="N3985" s="13">
        <v>41747.86986111111</v>
      </c>
      <c r="O3985" t="b">
        <v>0</v>
      </c>
      <c r="P3985">
        <v>46</v>
      </c>
      <c r="Q3985" t="b">
        <v>0</v>
      </c>
      <c r="R3985" t="s">
        <v>8271</v>
      </c>
      <c r="S3985" s="4">
        <f t="shared" si="310"/>
        <v>34.802513464991023</v>
      </c>
      <c r="U3985" t="str">
        <f t="shared" si="313"/>
        <v>theater</v>
      </c>
      <c r="V3985" t="str">
        <f t="shared" si="314"/>
        <v>plays</v>
      </c>
    </row>
    <row r="3986" spans="1:22" ht="60" x14ac:dyDescent="0.25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v>41951</v>
      </c>
      <c r="K3986">
        <v>1412809644</v>
      </c>
      <c r="L3986">
        <f t="shared" si="311"/>
        <v>2014</v>
      </c>
      <c r="M3986" t="str">
        <f t="shared" si="312"/>
        <v>Oct</v>
      </c>
      <c r="N3986" s="13">
        <v>41920.963472222218</v>
      </c>
      <c r="O3986" t="b">
        <v>0</v>
      </c>
      <c r="P3986">
        <v>10</v>
      </c>
      <c r="Q3986" t="b">
        <v>0</v>
      </c>
      <c r="R3986" t="s">
        <v>8271</v>
      </c>
      <c r="S3986" s="4">
        <f t="shared" si="310"/>
        <v>6.333333333333333</v>
      </c>
      <c r="U3986" t="str">
        <f t="shared" si="313"/>
        <v>theater</v>
      </c>
      <c r="V3986" t="str">
        <f t="shared" si="314"/>
        <v>plays</v>
      </c>
    </row>
    <row r="3987" spans="1:22" ht="60" x14ac:dyDescent="0.25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v>42420.878472222219</v>
      </c>
      <c r="K3987">
        <v>1454173120</v>
      </c>
      <c r="L3987">
        <f t="shared" si="311"/>
        <v>2016</v>
      </c>
      <c r="M3987" t="str">
        <f t="shared" si="312"/>
        <v>Jan</v>
      </c>
      <c r="N3987" s="13">
        <v>42399.707407407404</v>
      </c>
      <c r="O3987" t="b">
        <v>0</v>
      </c>
      <c r="P3987">
        <v>19</v>
      </c>
      <c r="Q3987" t="b">
        <v>0</v>
      </c>
      <c r="R3987" t="s">
        <v>8271</v>
      </c>
      <c r="S3987" s="4">
        <f t="shared" si="310"/>
        <v>32.049999999999997</v>
      </c>
      <c r="U3987" t="str">
        <f t="shared" si="313"/>
        <v>theater</v>
      </c>
      <c r="V3987" t="str">
        <f t="shared" si="314"/>
        <v>plays</v>
      </c>
    </row>
    <row r="3988" spans="1:22" ht="60" x14ac:dyDescent="0.25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v>42496.544444444444</v>
      </c>
      <c r="K3988">
        <v>1460034594</v>
      </c>
      <c r="L3988">
        <f t="shared" si="311"/>
        <v>2016</v>
      </c>
      <c r="M3988" t="str">
        <f t="shared" si="312"/>
        <v>Apr</v>
      </c>
      <c r="N3988" s="13">
        <v>42467.548541666663</v>
      </c>
      <c r="O3988" t="b">
        <v>0</v>
      </c>
      <c r="P3988">
        <v>13</v>
      </c>
      <c r="Q3988" t="b">
        <v>0</v>
      </c>
      <c r="R3988" t="s">
        <v>8271</v>
      </c>
      <c r="S3988" s="4">
        <f t="shared" si="310"/>
        <v>9.76</v>
      </c>
      <c r="U3988" t="str">
        <f t="shared" si="313"/>
        <v>theater</v>
      </c>
      <c r="V3988" t="str">
        <f t="shared" si="314"/>
        <v>plays</v>
      </c>
    </row>
    <row r="3989" spans="1:22" ht="45" x14ac:dyDescent="0.25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v>41775.92465277778</v>
      </c>
      <c r="K3989">
        <v>1399414290</v>
      </c>
      <c r="L3989">
        <f t="shared" si="311"/>
        <v>2014</v>
      </c>
      <c r="M3989" t="str">
        <f t="shared" si="312"/>
        <v>May</v>
      </c>
      <c r="N3989" s="13">
        <v>41765.92465277778</v>
      </c>
      <c r="O3989" t="b">
        <v>0</v>
      </c>
      <c r="P3989">
        <v>13</v>
      </c>
      <c r="Q3989" t="b">
        <v>0</v>
      </c>
      <c r="R3989" t="s">
        <v>8271</v>
      </c>
      <c r="S3989" s="4">
        <f t="shared" si="310"/>
        <v>37.75</v>
      </c>
      <c r="U3989" t="str">
        <f t="shared" si="313"/>
        <v>theater</v>
      </c>
      <c r="V3989" t="str">
        <f t="shared" si="314"/>
        <v>plays</v>
      </c>
    </row>
    <row r="3990" spans="1:22" ht="30" x14ac:dyDescent="0.25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v>42245.08116898148</v>
      </c>
      <c r="K3990">
        <v>1439517413</v>
      </c>
      <c r="L3990">
        <f t="shared" si="311"/>
        <v>2015</v>
      </c>
      <c r="M3990" t="str">
        <f t="shared" si="312"/>
        <v>Aug</v>
      </c>
      <c r="N3990" s="13">
        <v>42230.08116898148</v>
      </c>
      <c r="O3990" t="b">
        <v>0</v>
      </c>
      <c r="P3990">
        <v>4</v>
      </c>
      <c r="Q3990" t="b">
        <v>0</v>
      </c>
      <c r="R3990" t="s">
        <v>8271</v>
      </c>
      <c r="S3990" s="4">
        <f t="shared" si="310"/>
        <v>2.1333333333333333</v>
      </c>
      <c r="U3990" t="str">
        <f t="shared" si="313"/>
        <v>theater</v>
      </c>
      <c r="V3990" t="str">
        <f t="shared" si="314"/>
        <v>plays</v>
      </c>
    </row>
    <row r="3991" spans="1:22" ht="60" x14ac:dyDescent="0.25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v>42316.791446759264</v>
      </c>
      <c r="K3991">
        <v>1444413581</v>
      </c>
      <c r="L3991">
        <f t="shared" si="311"/>
        <v>2015</v>
      </c>
      <c r="M3991" t="str">
        <f t="shared" si="312"/>
        <v>Oct</v>
      </c>
      <c r="N3991" s="13">
        <v>42286.749780092592</v>
      </c>
      <c r="O3991" t="b">
        <v>0</v>
      </c>
      <c r="P3991">
        <v>0</v>
      </c>
      <c r="Q3991" t="b">
        <v>0</v>
      </c>
      <c r="R3991" t="s">
        <v>8271</v>
      </c>
      <c r="S3991" s="4">
        <f t="shared" si="310"/>
        <v>0</v>
      </c>
      <c r="U3991" t="str">
        <f t="shared" si="313"/>
        <v>theater</v>
      </c>
      <c r="V3991" t="str">
        <f t="shared" si="314"/>
        <v>plays</v>
      </c>
    </row>
    <row r="3992" spans="1:22" ht="45" x14ac:dyDescent="0.25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v>42431.672372685185</v>
      </c>
      <c r="K3992">
        <v>1454342893</v>
      </c>
      <c r="L3992">
        <f t="shared" si="311"/>
        <v>2016</v>
      </c>
      <c r="M3992" t="str">
        <f t="shared" si="312"/>
        <v>Feb</v>
      </c>
      <c r="N3992" s="13">
        <v>42401.672372685185</v>
      </c>
      <c r="O3992" t="b">
        <v>0</v>
      </c>
      <c r="P3992">
        <v>3</v>
      </c>
      <c r="Q3992" t="b">
        <v>0</v>
      </c>
      <c r="R3992" t="s">
        <v>8271</v>
      </c>
      <c r="S3992" s="4">
        <f t="shared" si="310"/>
        <v>4.1818181818181817</v>
      </c>
      <c r="U3992" t="str">
        <f t="shared" si="313"/>
        <v>theater</v>
      </c>
      <c r="V3992" t="str">
        <f t="shared" si="314"/>
        <v>plays</v>
      </c>
    </row>
    <row r="3993" spans="1:22" ht="30" x14ac:dyDescent="0.25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v>42155.644467592589</v>
      </c>
      <c r="K3993">
        <v>1430494082</v>
      </c>
      <c r="L3993">
        <f t="shared" si="311"/>
        <v>2015</v>
      </c>
      <c r="M3993" t="str">
        <f t="shared" si="312"/>
        <v>May</v>
      </c>
      <c r="N3993" s="13">
        <v>42125.644467592589</v>
      </c>
      <c r="O3993" t="b">
        <v>0</v>
      </c>
      <c r="P3993">
        <v>1</v>
      </c>
      <c r="Q3993" t="b">
        <v>0</v>
      </c>
      <c r="R3993" t="s">
        <v>8271</v>
      </c>
      <c r="S3993" s="4">
        <f t="shared" si="310"/>
        <v>20</v>
      </c>
      <c r="U3993" t="str">
        <f t="shared" si="313"/>
        <v>theater</v>
      </c>
      <c r="V3993" t="str">
        <f t="shared" si="314"/>
        <v>plays</v>
      </c>
    </row>
    <row r="3994" spans="1:22" ht="45" x14ac:dyDescent="0.25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v>42349.982164351852</v>
      </c>
      <c r="K3994">
        <v>1444689259</v>
      </c>
      <c r="L3994">
        <f t="shared" si="311"/>
        <v>2015</v>
      </c>
      <c r="M3994" t="str">
        <f t="shared" si="312"/>
        <v>Oct</v>
      </c>
      <c r="N3994" s="13">
        <v>42289.94049768518</v>
      </c>
      <c r="O3994" t="b">
        <v>0</v>
      </c>
      <c r="P3994">
        <v>9</v>
      </c>
      <c r="Q3994" t="b">
        <v>0</v>
      </c>
      <c r="R3994" t="s">
        <v>8271</v>
      </c>
      <c r="S3994" s="4">
        <f t="shared" si="310"/>
        <v>5.41</v>
      </c>
      <c r="U3994" t="str">
        <f t="shared" si="313"/>
        <v>theater</v>
      </c>
      <c r="V3994" t="str">
        <f t="shared" si="314"/>
        <v>plays</v>
      </c>
    </row>
    <row r="3995" spans="1:22" ht="45" x14ac:dyDescent="0.25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v>42137.864722222221</v>
      </c>
      <c r="K3995">
        <v>1428957912</v>
      </c>
      <c r="L3995">
        <f t="shared" si="311"/>
        <v>2015</v>
      </c>
      <c r="M3995" t="str">
        <f t="shared" si="312"/>
        <v>Apr</v>
      </c>
      <c r="N3995" s="13">
        <v>42107.864722222221</v>
      </c>
      <c r="O3995" t="b">
        <v>0</v>
      </c>
      <c r="P3995">
        <v>1</v>
      </c>
      <c r="Q3995" t="b">
        <v>0</v>
      </c>
      <c r="R3995" t="s">
        <v>8271</v>
      </c>
      <c r="S3995" s="4">
        <f t="shared" si="310"/>
        <v>6.0000000000000001E-3</v>
      </c>
      <c r="U3995" t="str">
        <f t="shared" si="313"/>
        <v>theater</v>
      </c>
      <c r="V3995" t="str">
        <f t="shared" si="314"/>
        <v>plays</v>
      </c>
    </row>
    <row r="3996" spans="1:22" ht="45" x14ac:dyDescent="0.25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v>41839.389930555553</v>
      </c>
      <c r="K3996">
        <v>1403169690</v>
      </c>
      <c r="L3996">
        <f t="shared" si="311"/>
        <v>2014</v>
      </c>
      <c r="M3996" t="str">
        <f t="shared" si="312"/>
        <v>Jun</v>
      </c>
      <c r="N3996" s="13">
        <v>41809.389930555553</v>
      </c>
      <c r="O3996" t="b">
        <v>0</v>
      </c>
      <c r="P3996">
        <v>1</v>
      </c>
      <c r="Q3996" t="b">
        <v>0</v>
      </c>
      <c r="R3996" t="s">
        <v>8271</v>
      </c>
      <c r="S3996" s="4">
        <f t="shared" si="310"/>
        <v>0.25</v>
      </c>
      <c r="U3996" t="str">
        <f t="shared" si="313"/>
        <v>theater</v>
      </c>
      <c r="V3996" t="str">
        <f t="shared" si="314"/>
        <v>plays</v>
      </c>
    </row>
    <row r="3997" spans="1:22" ht="60" x14ac:dyDescent="0.25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v>42049.477083333331</v>
      </c>
      <c r="K3997">
        <v>1421339077</v>
      </c>
      <c r="L3997">
        <f t="shared" si="311"/>
        <v>2015</v>
      </c>
      <c r="M3997" t="str">
        <f t="shared" si="312"/>
        <v>Jan</v>
      </c>
      <c r="N3997" s="13">
        <v>42019.683761574073</v>
      </c>
      <c r="O3997" t="b">
        <v>0</v>
      </c>
      <c r="P3997">
        <v>4</v>
      </c>
      <c r="Q3997" t="b">
        <v>0</v>
      </c>
      <c r="R3997" t="s">
        <v>8271</v>
      </c>
      <c r="S3997" s="4">
        <f t="shared" si="310"/>
        <v>35</v>
      </c>
      <c r="U3997" t="str">
        <f t="shared" si="313"/>
        <v>theater</v>
      </c>
      <c r="V3997" t="str">
        <f t="shared" si="314"/>
        <v>plays</v>
      </c>
    </row>
    <row r="3998" spans="1:22" ht="45" x14ac:dyDescent="0.25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v>41963.669444444444</v>
      </c>
      <c r="K3998">
        <v>1415341464</v>
      </c>
      <c r="L3998">
        <f t="shared" si="311"/>
        <v>2014</v>
      </c>
      <c r="M3998" t="str">
        <f t="shared" si="312"/>
        <v>Nov</v>
      </c>
      <c r="N3998" s="13">
        <v>41950.26694444444</v>
      </c>
      <c r="O3998" t="b">
        <v>0</v>
      </c>
      <c r="P3998">
        <v>17</v>
      </c>
      <c r="Q3998" t="b">
        <v>0</v>
      </c>
      <c r="R3998" t="s">
        <v>8271</v>
      </c>
      <c r="S3998" s="4">
        <f t="shared" si="310"/>
        <v>16.566666666666666</v>
      </c>
      <c r="U3998" t="str">
        <f t="shared" si="313"/>
        <v>theater</v>
      </c>
      <c r="V3998" t="str">
        <f t="shared" si="314"/>
        <v>plays</v>
      </c>
    </row>
    <row r="3999" spans="1:22" ht="60" x14ac:dyDescent="0.25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v>42099.349780092598</v>
      </c>
      <c r="K3999">
        <v>1425633821</v>
      </c>
      <c r="L3999">
        <f t="shared" si="311"/>
        <v>2015</v>
      </c>
      <c r="M3999" t="str">
        <f t="shared" si="312"/>
        <v>Mar</v>
      </c>
      <c r="N3999" s="13">
        <v>42069.391446759255</v>
      </c>
      <c r="O3999" t="b">
        <v>0</v>
      </c>
      <c r="P3999">
        <v>0</v>
      </c>
      <c r="Q3999" t="b">
        <v>0</v>
      </c>
      <c r="R3999" t="s">
        <v>8271</v>
      </c>
      <c r="S3999" s="4">
        <f t="shared" si="310"/>
        <v>0</v>
      </c>
      <c r="U3999" t="str">
        <f t="shared" si="313"/>
        <v>theater</v>
      </c>
      <c r="V3999" t="str">
        <f t="shared" si="314"/>
        <v>plays</v>
      </c>
    </row>
    <row r="4000" spans="1:22" ht="45" x14ac:dyDescent="0.25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v>42091.921597222223</v>
      </c>
      <c r="K4000">
        <v>1424992026</v>
      </c>
      <c r="L4000">
        <f t="shared" si="311"/>
        <v>2015</v>
      </c>
      <c r="M4000" t="str">
        <f t="shared" si="312"/>
        <v>Feb</v>
      </c>
      <c r="N4000" s="13">
        <v>42061.963263888887</v>
      </c>
      <c r="O4000" t="b">
        <v>0</v>
      </c>
      <c r="P4000">
        <v>12</v>
      </c>
      <c r="Q4000" t="b">
        <v>0</v>
      </c>
      <c r="R4000" t="s">
        <v>8271</v>
      </c>
      <c r="S4000" s="4">
        <f t="shared" si="310"/>
        <v>57.2</v>
      </c>
      <c r="U4000" t="str">
        <f t="shared" si="313"/>
        <v>theater</v>
      </c>
      <c r="V4000" t="str">
        <f t="shared" si="314"/>
        <v>plays</v>
      </c>
    </row>
    <row r="4001" spans="1:22" ht="45" x14ac:dyDescent="0.25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v>41882.827650462961</v>
      </c>
      <c r="K4001">
        <v>1406058798</v>
      </c>
      <c r="L4001">
        <f t="shared" si="311"/>
        <v>2014</v>
      </c>
      <c r="M4001" t="str">
        <f t="shared" si="312"/>
        <v>Jul</v>
      </c>
      <c r="N4001" s="13">
        <v>41842.828680555554</v>
      </c>
      <c r="O4001" t="b">
        <v>0</v>
      </c>
      <c r="P4001">
        <v>14</v>
      </c>
      <c r="Q4001" t="b">
        <v>0</v>
      </c>
      <c r="R4001" t="s">
        <v>8271</v>
      </c>
      <c r="S4001" s="4">
        <f t="shared" si="310"/>
        <v>16.514285714285716</v>
      </c>
      <c r="U4001" t="str">
        <f t="shared" si="313"/>
        <v>theater</v>
      </c>
      <c r="V4001" t="str">
        <f t="shared" si="314"/>
        <v>plays</v>
      </c>
    </row>
    <row r="4002" spans="1:22" ht="30" x14ac:dyDescent="0.25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v>42497.603680555556</v>
      </c>
      <c r="K4002">
        <v>1457450958</v>
      </c>
      <c r="L4002">
        <f t="shared" si="311"/>
        <v>2016</v>
      </c>
      <c r="M4002" t="str">
        <f t="shared" si="312"/>
        <v>Mar</v>
      </c>
      <c r="N4002" s="13">
        <v>42437.64534722222</v>
      </c>
      <c r="O4002" t="b">
        <v>0</v>
      </c>
      <c r="P4002">
        <v>1</v>
      </c>
      <c r="Q4002" t="b">
        <v>0</v>
      </c>
      <c r="R4002" t="s">
        <v>8271</v>
      </c>
      <c r="S4002" s="4">
        <f t="shared" si="310"/>
        <v>0.125</v>
      </c>
      <c r="U4002" t="str">
        <f t="shared" si="313"/>
        <v>theater</v>
      </c>
      <c r="V4002" t="str">
        <f t="shared" si="314"/>
        <v>plays</v>
      </c>
    </row>
    <row r="4003" spans="1:22" ht="60" x14ac:dyDescent="0.25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v>42795.791666666672</v>
      </c>
      <c r="K4003">
        <v>1486681708</v>
      </c>
      <c r="L4003">
        <f t="shared" si="311"/>
        <v>2017</v>
      </c>
      <c r="M4003" t="str">
        <f t="shared" si="312"/>
        <v>Feb</v>
      </c>
      <c r="N4003" s="13">
        <v>42775.964212962965</v>
      </c>
      <c r="O4003" t="b">
        <v>0</v>
      </c>
      <c r="P4003">
        <v>14</v>
      </c>
      <c r="Q4003" t="b">
        <v>0</v>
      </c>
      <c r="R4003" t="s">
        <v>8271</v>
      </c>
      <c r="S4003" s="4">
        <f t="shared" si="310"/>
        <v>37.75</v>
      </c>
      <c r="U4003" t="str">
        <f t="shared" si="313"/>
        <v>theater</v>
      </c>
      <c r="V4003" t="str">
        <f t="shared" si="314"/>
        <v>plays</v>
      </c>
    </row>
    <row r="4004" spans="1:22" ht="60" x14ac:dyDescent="0.25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v>41909.043530092589</v>
      </c>
      <c r="K4004">
        <v>1409187761</v>
      </c>
      <c r="L4004">
        <f t="shared" si="311"/>
        <v>2014</v>
      </c>
      <c r="M4004" t="str">
        <f t="shared" si="312"/>
        <v>Aug</v>
      </c>
      <c r="N4004" s="13">
        <v>41879.043530092589</v>
      </c>
      <c r="O4004" t="b">
        <v>0</v>
      </c>
      <c r="P4004">
        <v>4</v>
      </c>
      <c r="Q4004" t="b">
        <v>0</v>
      </c>
      <c r="R4004" t="s">
        <v>8271</v>
      </c>
      <c r="S4004" s="4">
        <f t="shared" si="310"/>
        <v>1.84</v>
      </c>
      <c r="U4004" t="str">
        <f t="shared" si="313"/>
        <v>theater</v>
      </c>
      <c r="V4004" t="str">
        <f t="shared" si="314"/>
        <v>plays</v>
      </c>
    </row>
    <row r="4005" spans="1:22" ht="45" x14ac:dyDescent="0.25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v>42050.587349537032</v>
      </c>
      <c r="K4005">
        <v>1421417147</v>
      </c>
      <c r="L4005">
        <f t="shared" si="311"/>
        <v>2015</v>
      </c>
      <c r="M4005" t="str">
        <f t="shared" si="312"/>
        <v>Jan</v>
      </c>
      <c r="N4005" s="13">
        <v>42020.587349537032</v>
      </c>
      <c r="O4005" t="b">
        <v>0</v>
      </c>
      <c r="P4005">
        <v>2</v>
      </c>
      <c r="Q4005" t="b">
        <v>0</v>
      </c>
      <c r="R4005" t="s">
        <v>8271</v>
      </c>
      <c r="S4005" s="4">
        <f t="shared" si="310"/>
        <v>10.050000000000001</v>
      </c>
      <c r="U4005" t="str">
        <f t="shared" si="313"/>
        <v>theater</v>
      </c>
      <c r="V4005" t="str">
        <f t="shared" si="314"/>
        <v>plays</v>
      </c>
    </row>
    <row r="4006" spans="1:22" x14ac:dyDescent="0.25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v>41920.16269675926</v>
      </c>
      <c r="K4006">
        <v>1410148457</v>
      </c>
      <c r="L4006">
        <f t="shared" si="311"/>
        <v>2014</v>
      </c>
      <c r="M4006" t="str">
        <f t="shared" si="312"/>
        <v>Sep</v>
      </c>
      <c r="N4006" s="13">
        <v>41890.16269675926</v>
      </c>
      <c r="O4006" t="b">
        <v>0</v>
      </c>
      <c r="P4006">
        <v>1</v>
      </c>
      <c r="Q4006" t="b">
        <v>0</v>
      </c>
      <c r="R4006" t="s">
        <v>8271</v>
      </c>
      <c r="S4006" s="4">
        <f t="shared" si="310"/>
        <v>0.2</v>
      </c>
      <c r="U4006" t="str">
        <f t="shared" si="313"/>
        <v>theater</v>
      </c>
      <c r="V4006" t="str">
        <f t="shared" si="314"/>
        <v>plays</v>
      </c>
    </row>
    <row r="4007" spans="1:22" ht="45" x14ac:dyDescent="0.25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v>41932.807696759257</v>
      </c>
      <c r="K4007">
        <v>1408648985</v>
      </c>
      <c r="L4007">
        <f t="shared" si="311"/>
        <v>2014</v>
      </c>
      <c r="M4007" t="str">
        <f t="shared" si="312"/>
        <v>Aug</v>
      </c>
      <c r="N4007" s="13">
        <v>41872.807696759257</v>
      </c>
      <c r="O4007" t="b">
        <v>0</v>
      </c>
      <c r="P4007">
        <v>2</v>
      </c>
      <c r="Q4007" t="b">
        <v>0</v>
      </c>
      <c r="R4007" t="s">
        <v>8271</v>
      </c>
      <c r="S4007" s="4">
        <f t="shared" si="310"/>
        <v>1.3333333333333333</v>
      </c>
      <c r="U4007" t="str">
        <f t="shared" si="313"/>
        <v>theater</v>
      </c>
      <c r="V4007" t="str">
        <f t="shared" si="314"/>
        <v>plays</v>
      </c>
    </row>
    <row r="4008" spans="1:22" ht="60" x14ac:dyDescent="0.25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v>42416.772997685184</v>
      </c>
      <c r="K4008">
        <v>1453487587</v>
      </c>
      <c r="L4008">
        <f t="shared" si="311"/>
        <v>2016</v>
      </c>
      <c r="M4008" t="str">
        <f t="shared" si="312"/>
        <v>Jan</v>
      </c>
      <c r="N4008" s="13">
        <v>42391.772997685184</v>
      </c>
      <c r="O4008" t="b">
        <v>0</v>
      </c>
      <c r="P4008">
        <v>1</v>
      </c>
      <c r="Q4008" t="b">
        <v>0</v>
      </c>
      <c r="R4008" t="s">
        <v>8271</v>
      </c>
      <c r="S4008" s="4">
        <f t="shared" si="310"/>
        <v>6.6666666666666671E-3</v>
      </c>
      <c r="U4008" t="str">
        <f t="shared" si="313"/>
        <v>theater</v>
      </c>
      <c r="V4008" t="str">
        <f t="shared" si="314"/>
        <v>plays</v>
      </c>
    </row>
    <row r="4009" spans="1:22" ht="45" x14ac:dyDescent="0.25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v>41877.686111111114</v>
      </c>
      <c r="K4009">
        <v>1406572381</v>
      </c>
      <c r="L4009">
        <f t="shared" si="311"/>
        <v>2014</v>
      </c>
      <c r="M4009" t="str">
        <f t="shared" si="312"/>
        <v>Jul</v>
      </c>
      <c r="N4009" s="13">
        <v>41848.772928240738</v>
      </c>
      <c r="O4009" t="b">
        <v>0</v>
      </c>
      <c r="P4009">
        <v>1</v>
      </c>
      <c r="Q4009" t="b">
        <v>0</v>
      </c>
      <c r="R4009" t="s">
        <v>8271</v>
      </c>
      <c r="S4009" s="4">
        <f t="shared" si="310"/>
        <v>0.25</v>
      </c>
      <c r="U4009" t="str">
        <f t="shared" si="313"/>
        <v>theater</v>
      </c>
      <c r="V4009" t="str">
        <f t="shared" si="314"/>
        <v>plays</v>
      </c>
    </row>
    <row r="4010" spans="1:22" ht="60" x14ac:dyDescent="0.25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v>42207.964201388888</v>
      </c>
      <c r="K4010">
        <v>1435014507</v>
      </c>
      <c r="L4010">
        <f t="shared" si="311"/>
        <v>2015</v>
      </c>
      <c r="M4010" t="str">
        <f t="shared" si="312"/>
        <v>Jun</v>
      </c>
      <c r="N4010" s="13">
        <v>42177.964201388888</v>
      </c>
      <c r="O4010" t="b">
        <v>0</v>
      </c>
      <c r="P4010">
        <v>4</v>
      </c>
      <c r="Q4010" t="b">
        <v>0</v>
      </c>
      <c r="R4010" t="s">
        <v>8271</v>
      </c>
      <c r="S4010" s="4">
        <f t="shared" si="310"/>
        <v>6</v>
      </c>
      <c r="U4010" t="str">
        <f t="shared" si="313"/>
        <v>theater</v>
      </c>
      <c r="V4010" t="str">
        <f t="shared" si="314"/>
        <v>plays</v>
      </c>
    </row>
    <row r="4011" spans="1:22" ht="45" x14ac:dyDescent="0.25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v>41891.700925925928</v>
      </c>
      <c r="K4011">
        <v>1406825360</v>
      </c>
      <c r="L4011">
        <f t="shared" si="311"/>
        <v>2014</v>
      </c>
      <c r="M4011" t="str">
        <f t="shared" si="312"/>
        <v>Jul</v>
      </c>
      <c r="N4011" s="13">
        <v>41851.700925925928</v>
      </c>
      <c r="O4011" t="b">
        <v>0</v>
      </c>
      <c r="P4011">
        <v>3</v>
      </c>
      <c r="Q4011" t="b">
        <v>0</v>
      </c>
      <c r="R4011" t="s">
        <v>8271</v>
      </c>
      <c r="S4011" s="4">
        <f t="shared" si="310"/>
        <v>3.8860103626943006</v>
      </c>
      <c r="U4011" t="str">
        <f t="shared" si="313"/>
        <v>theater</v>
      </c>
      <c r="V4011" t="str">
        <f t="shared" si="314"/>
        <v>plays</v>
      </c>
    </row>
    <row r="4012" spans="1:22" ht="45" x14ac:dyDescent="0.25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v>41938.770439814813</v>
      </c>
      <c r="K4012">
        <v>1412879366</v>
      </c>
      <c r="L4012">
        <f t="shared" si="311"/>
        <v>2014</v>
      </c>
      <c r="M4012" t="str">
        <f t="shared" si="312"/>
        <v>Oct</v>
      </c>
      <c r="N4012" s="13">
        <v>41921.770439814813</v>
      </c>
      <c r="O4012" t="b">
        <v>0</v>
      </c>
      <c r="P4012">
        <v>38</v>
      </c>
      <c r="Q4012" t="b">
        <v>0</v>
      </c>
      <c r="R4012" t="s">
        <v>8271</v>
      </c>
      <c r="S4012" s="4">
        <f t="shared" si="310"/>
        <v>24.194444444444443</v>
      </c>
      <c r="U4012" t="str">
        <f t="shared" si="313"/>
        <v>theater</v>
      </c>
      <c r="V4012" t="str">
        <f t="shared" si="314"/>
        <v>plays</v>
      </c>
    </row>
    <row r="4013" spans="1:22" ht="60" x14ac:dyDescent="0.25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v>42032.54488425926</v>
      </c>
      <c r="K4013">
        <v>1419858278</v>
      </c>
      <c r="L4013">
        <f t="shared" si="311"/>
        <v>2014</v>
      </c>
      <c r="M4013" t="str">
        <f t="shared" si="312"/>
        <v>Dec</v>
      </c>
      <c r="N4013" s="13">
        <v>42002.54488425926</v>
      </c>
      <c r="O4013" t="b">
        <v>0</v>
      </c>
      <c r="P4013">
        <v>4</v>
      </c>
      <c r="Q4013" t="b">
        <v>0</v>
      </c>
      <c r="R4013" t="s">
        <v>8271</v>
      </c>
      <c r="S4013" s="4">
        <f t="shared" si="310"/>
        <v>7.6</v>
      </c>
      <c r="U4013" t="str">
        <f t="shared" si="313"/>
        <v>theater</v>
      </c>
      <c r="V4013" t="str">
        <f t="shared" si="314"/>
        <v>plays</v>
      </c>
    </row>
    <row r="4014" spans="1:22" ht="60" x14ac:dyDescent="0.25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v>42126.544548611113</v>
      </c>
      <c r="K4014">
        <v>1427979849</v>
      </c>
      <c r="L4014">
        <f t="shared" si="311"/>
        <v>2015</v>
      </c>
      <c r="M4014" t="str">
        <f t="shared" si="312"/>
        <v>Apr</v>
      </c>
      <c r="N4014" s="13">
        <v>42096.544548611113</v>
      </c>
      <c r="O4014" t="b">
        <v>0</v>
      </c>
      <c r="P4014">
        <v>0</v>
      </c>
      <c r="Q4014" t="b">
        <v>0</v>
      </c>
      <c r="R4014" t="s">
        <v>8271</v>
      </c>
      <c r="S4014" s="4">
        <f t="shared" si="310"/>
        <v>0</v>
      </c>
      <c r="U4014" t="str">
        <f t="shared" si="313"/>
        <v>theater</v>
      </c>
      <c r="V4014" t="str">
        <f t="shared" si="314"/>
        <v>plays</v>
      </c>
    </row>
    <row r="4015" spans="1:22" ht="60" x14ac:dyDescent="0.25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v>42051.301192129627</v>
      </c>
      <c r="K4015">
        <v>1421478823</v>
      </c>
      <c r="L4015">
        <f t="shared" si="311"/>
        <v>2015</v>
      </c>
      <c r="M4015" t="str">
        <f t="shared" si="312"/>
        <v>Jan</v>
      </c>
      <c r="N4015" s="13">
        <v>42021.301192129627</v>
      </c>
      <c r="O4015" t="b">
        <v>0</v>
      </c>
      <c r="P4015">
        <v>2</v>
      </c>
      <c r="Q4015" t="b">
        <v>0</v>
      </c>
      <c r="R4015" t="s">
        <v>8271</v>
      </c>
      <c r="S4015" s="4">
        <f t="shared" si="310"/>
        <v>1.3</v>
      </c>
      <c r="U4015" t="str">
        <f t="shared" si="313"/>
        <v>theater</v>
      </c>
      <c r="V4015" t="str">
        <f t="shared" si="314"/>
        <v>plays</v>
      </c>
    </row>
    <row r="4016" spans="1:22" ht="60" x14ac:dyDescent="0.25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v>42434.246168981481</v>
      </c>
      <c r="K4016">
        <v>1455861269</v>
      </c>
      <c r="L4016">
        <f t="shared" si="311"/>
        <v>2016</v>
      </c>
      <c r="M4016" t="str">
        <f t="shared" si="312"/>
        <v>Feb</v>
      </c>
      <c r="N4016" s="13">
        <v>42419.246168981481</v>
      </c>
      <c r="O4016" t="b">
        <v>0</v>
      </c>
      <c r="P4016">
        <v>0</v>
      </c>
      <c r="Q4016" t="b">
        <v>0</v>
      </c>
      <c r="R4016" t="s">
        <v>8271</v>
      </c>
      <c r="S4016" s="4">
        <f t="shared" si="310"/>
        <v>0</v>
      </c>
      <c r="U4016" t="str">
        <f t="shared" si="313"/>
        <v>theater</v>
      </c>
      <c r="V4016" t="str">
        <f t="shared" si="314"/>
        <v>plays</v>
      </c>
    </row>
    <row r="4017" spans="1:22" ht="60" x14ac:dyDescent="0.25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v>42204.780821759254</v>
      </c>
      <c r="K4017">
        <v>1434739463</v>
      </c>
      <c r="L4017">
        <f t="shared" si="311"/>
        <v>2015</v>
      </c>
      <c r="M4017" t="str">
        <f t="shared" si="312"/>
        <v>Jun</v>
      </c>
      <c r="N4017" s="13">
        <v>42174.780821759254</v>
      </c>
      <c r="O4017" t="b">
        <v>0</v>
      </c>
      <c r="P4017">
        <v>1</v>
      </c>
      <c r="Q4017" t="b">
        <v>0</v>
      </c>
      <c r="R4017" t="s">
        <v>8271</v>
      </c>
      <c r="S4017" s="4">
        <f t="shared" si="310"/>
        <v>1.4285714285714285E-2</v>
      </c>
      <c r="U4017" t="str">
        <f t="shared" si="313"/>
        <v>theater</v>
      </c>
      <c r="V4017" t="str">
        <f t="shared" si="314"/>
        <v>plays</v>
      </c>
    </row>
    <row r="4018" spans="1:22" ht="60" x14ac:dyDescent="0.25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v>41899.872685185182</v>
      </c>
      <c r="K4018">
        <v>1408395400</v>
      </c>
      <c r="L4018">
        <f t="shared" si="311"/>
        <v>2014</v>
      </c>
      <c r="M4018" t="str">
        <f t="shared" si="312"/>
        <v>Aug</v>
      </c>
      <c r="N4018" s="13">
        <v>41869.872685185182</v>
      </c>
      <c r="O4018" t="b">
        <v>0</v>
      </c>
      <c r="P4018">
        <v>7</v>
      </c>
      <c r="Q4018" t="b">
        <v>0</v>
      </c>
      <c r="R4018" t="s">
        <v>8271</v>
      </c>
      <c r="S4018" s="4">
        <f t="shared" si="310"/>
        <v>14</v>
      </c>
      <c r="U4018" t="str">
        <f t="shared" si="313"/>
        <v>theater</v>
      </c>
      <c r="V4018" t="str">
        <f t="shared" si="314"/>
        <v>plays</v>
      </c>
    </row>
    <row r="4019" spans="1:22" ht="60" x14ac:dyDescent="0.25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v>41886.672152777777</v>
      </c>
      <c r="K4019">
        <v>1407254874</v>
      </c>
      <c r="L4019">
        <f t="shared" si="311"/>
        <v>2014</v>
      </c>
      <c r="M4019" t="str">
        <f t="shared" si="312"/>
        <v>Aug</v>
      </c>
      <c r="N4019" s="13">
        <v>41856.672152777777</v>
      </c>
      <c r="O4019" t="b">
        <v>0</v>
      </c>
      <c r="P4019">
        <v>2</v>
      </c>
      <c r="Q4019" t="b">
        <v>0</v>
      </c>
      <c r="R4019" t="s">
        <v>8271</v>
      </c>
      <c r="S4019" s="4">
        <f t="shared" si="310"/>
        <v>1.05</v>
      </c>
      <c r="U4019" t="str">
        <f t="shared" si="313"/>
        <v>theater</v>
      </c>
      <c r="V4019" t="str">
        <f t="shared" si="314"/>
        <v>plays</v>
      </c>
    </row>
    <row r="4020" spans="1:22" ht="30" x14ac:dyDescent="0.25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v>42650.91097222222</v>
      </c>
      <c r="K4020">
        <v>1473285108</v>
      </c>
      <c r="L4020">
        <f t="shared" si="311"/>
        <v>2016</v>
      </c>
      <c r="M4020" t="str">
        <f t="shared" si="312"/>
        <v>Sep</v>
      </c>
      <c r="N4020" s="13">
        <v>42620.91097222222</v>
      </c>
      <c r="O4020" t="b">
        <v>0</v>
      </c>
      <c r="P4020">
        <v>4</v>
      </c>
      <c r="Q4020" t="b">
        <v>0</v>
      </c>
      <c r="R4020" t="s">
        <v>8271</v>
      </c>
      <c r="S4020" s="4">
        <f t="shared" si="310"/>
        <v>8.6666666666666661</v>
      </c>
      <c r="U4020" t="str">
        <f t="shared" si="313"/>
        <v>theater</v>
      </c>
      <c r="V4020" t="str">
        <f t="shared" si="314"/>
        <v>plays</v>
      </c>
    </row>
    <row r="4021" spans="1:22" ht="60" x14ac:dyDescent="0.25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v>42475.686111111107</v>
      </c>
      <c r="K4021">
        <v>1455725596</v>
      </c>
      <c r="L4021">
        <f t="shared" si="311"/>
        <v>2016</v>
      </c>
      <c r="M4021" t="str">
        <f t="shared" si="312"/>
        <v>Feb</v>
      </c>
      <c r="N4021" s="13">
        <v>42417.675879629634</v>
      </c>
      <c r="O4021" t="b">
        <v>0</v>
      </c>
      <c r="P4021">
        <v>4</v>
      </c>
      <c r="Q4021" t="b">
        <v>0</v>
      </c>
      <c r="R4021" t="s">
        <v>8271</v>
      </c>
      <c r="S4021" s="4">
        <f t="shared" si="310"/>
        <v>0.82857142857142863</v>
      </c>
      <c r="U4021" t="str">
        <f t="shared" si="313"/>
        <v>theater</v>
      </c>
      <c r="V4021" t="str">
        <f t="shared" si="314"/>
        <v>plays</v>
      </c>
    </row>
    <row r="4022" spans="1:22" ht="60" x14ac:dyDescent="0.25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v>42087.149293981478</v>
      </c>
      <c r="K4022">
        <v>1424579699</v>
      </c>
      <c r="L4022">
        <f t="shared" si="311"/>
        <v>2015</v>
      </c>
      <c r="M4022" t="str">
        <f t="shared" si="312"/>
        <v>Feb</v>
      </c>
      <c r="N4022" s="13">
        <v>42057.190960648149</v>
      </c>
      <c r="O4022" t="b">
        <v>0</v>
      </c>
      <c r="P4022">
        <v>3</v>
      </c>
      <c r="Q4022" t="b">
        <v>0</v>
      </c>
      <c r="R4022" t="s">
        <v>8271</v>
      </c>
      <c r="S4022" s="4">
        <f t="shared" si="310"/>
        <v>16.666666666666668</v>
      </c>
      <c r="U4022" t="str">
        <f t="shared" si="313"/>
        <v>theater</v>
      </c>
      <c r="V4022" t="str">
        <f t="shared" si="314"/>
        <v>plays</v>
      </c>
    </row>
    <row r="4023" spans="1:22" ht="45" x14ac:dyDescent="0.25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v>41938.911550925928</v>
      </c>
      <c r="K4023">
        <v>1409176358</v>
      </c>
      <c r="L4023">
        <f t="shared" si="311"/>
        <v>2014</v>
      </c>
      <c r="M4023" t="str">
        <f t="shared" si="312"/>
        <v>Aug</v>
      </c>
      <c r="N4023" s="13">
        <v>41878.911550925928</v>
      </c>
      <c r="O4023" t="b">
        <v>0</v>
      </c>
      <c r="P4023">
        <v>2</v>
      </c>
      <c r="Q4023" t="b">
        <v>0</v>
      </c>
      <c r="R4023" t="s">
        <v>8271</v>
      </c>
      <c r="S4023" s="4">
        <f t="shared" si="310"/>
        <v>0.83333333333333337</v>
      </c>
      <c r="U4023" t="str">
        <f t="shared" si="313"/>
        <v>theater</v>
      </c>
      <c r="V4023" t="str">
        <f t="shared" si="314"/>
        <v>plays</v>
      </c>
    </row>
    <row r="4024" spans="1:22" ht="30" x14ac:dyDescent="0.25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v>42036.120833333334</v>
      </c>
      <c r="K4024">
        <v>1418824867</v>
      </c>
      <c r="L4024">
        <f t="shared" si="311"/>
        <v>2014</v>
      </c>
      <c r="M4024" t="str">
        <f t="shared" si="312"/>
        <v>Dec</v>
      </c>
      <c r="N4024" s="13">
        <v>41990.584108796291</v>
      </c>
      <c r="O4024" t="b">
        <v>0</v>
      </c>
      <c r="P4024">
        <v>197</v>
      </c>
      <c r="Q4024" t="b">
        <v>0</v>
      </c>
      <c r="R4024" t="s">
        <v>8271</v>
      </c>
      <c r="S4024" s="4">
        <f t="shared" si="310"/>
        <v>69.561111111111117</v>
      </c>
      <c r="U4024" t="str">
        <f t="shared" si="313"/>
        <v>theater</v>
      </c>
      <c r="V4024" t="str">
        <f t="shared" si="314"/>
        <v>plays</v>
      </c>
    </row>
    <row r="4025" spans="1:22" ht="45" x14ac:dyDescent="0.25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v>42453.957905092597</v>
      </c>
      <c r="K4025">
        <v>1454975963</v>
      </c>
      <c r="L4025">
        <f t="shared" si="311"/>
        <v>2016</v>
      </c>
      <c r="M4025" t="str">
        <f t="shared" si="312"/>
        <v>Feb</v>
      </c>
      <c r="N4025" s="13">
        <v>42408.999571759254</v>
      </c>
      <c r="O4025" t="b">
        <v>0</v>
      </c>
      <c r="P4025">
        <v>0</v>
      </c>
      <c r="Q4025" t="b">
        <v>0</v>
      </c>
      <c r="R4025" t="s">
        <v>8271</v>
      </c>
      <c r="S4025" s="4">
        <f t="shared" si="310"/>
        <v>0</v>
      </c>
      <c r="U4025" t="str">
        <f t="shared" si="313"/>
        <v>theater</v>
      </c>
      <c r="V4025" t="str">
        <f t="shared" si="314"/>
        <v>plays</v>
      </c>
    </row>
    <row r="4026" spans="1:22" ht="60" x14ac:dyDescent="0.25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v>42247.670104166667</v>
      </c>
      <c r="K4026">
        <v>1438445097</v>
      </c>
      <c r="L4026">
        <f t="shared" si="311"/>
        <v>2015</v>
      </c>
      <c r="M4026" t="str">
        <f t="shared" si="312"/>
        <v>Aug</v>
      </c>
      <c r="N4026" s="13">
        <v>42217.670104166667</v>
      </c>
      <c r="O4026" t="b">
        <v>0</v>
      </c>
      <c r="P4026">
        <v>1</v>
      </c>
      <c r="Q4026" t="b">
        <v>0</v>
      </c>
      <c r="R4026" t="s">
        <v>8271</v>
      </c>
      <c r="S4026" s="4">
        <f t="shared" si="310"/>
        <v>1.25</v>
      </c>
      <c r="U4026" t="str">
        <f t="shared" si="313"/>
        <v>theater</v>
      </c>
      <c r="V4026" t="str">
        <f t="shared" si="314"/>
        <v>plays</v>
      </c>
    </row>
    <row r="4027" spans="1:22" ht="60" x14ac:dyDescent="0.25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v>42211.237685185188</v>
      </c>
      <c r="K4027">
        <v>1432705336</v>
      </c>
      <c r="L4027">
        <f t="shared" si="311"/>
        <v>2015</v>
      </c>
      <c r="M4027" t="str">
        <f t="shared" si="312"/>
        <v>May</v>
      </c>
      <c r="N4027" s="13">
        <v>42151.237685185188</v>
      </c>
      <c r="O4027" t="b">
        <v>0</v>
      </c>
      <c r="P4027">
        <v>4</v>
      </c>
      <c r="Q4027" t="b">
        <v>0</v>
      </c>
      <c r="R4027" t="s">
        <v>8271</v>
      </c>
      <c r="S4027" s="4">
        <f t="shared" si="310"/>
        <v>5</v>
      </c>
      <c r="U4027" t="str">
        <f t="shared" si="313"/>
        <v>theater</v>
      </c>
      <c r="V4027" t="str">
        <f t="shared" si="314"/>
        <v>plays</v>
      </c>
    </row>
    <row r="4028" spans="1:22" ht="45" x14ac:dyDescent="0.25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v>42342.697210648148</v>
      </c>
      <c r="K4028">
        <v>1444059839</v>
      </c>
      <c r="L4028">
        <f t="shared" si="311"/>
        <v>2015</v>
      </c>
      <c r="M4028" t="str">
        <f t="shared" si="312"/>
        <v>Oct</v>
      </c>
      <c r="N4028" s="13">
        <v>42282.655543981484</v>
      </c>
      <c r="O4028" t="b">
        <v>0</v>
      </c>
      <c r="P4028">
        <v>0</v>
      </c>
      <c r="Q4028" t="b">
        <v>0</v>
      </c>
      <c r="R4028" t="s">
        <v>8271</v>
      </c>
      <c r="S4028" s="4">
        <f t="shared" si="310"/>
        <v>0</v>
      </c>
      <c r="U4028" t="str">
        <f t="shared" si="313"/>
        <v>theater</v>
      </c>
      <c r="V4028" t="str">
        <f t="shared" si="314"/>
        <v>plays</v>
      </c>
    </row>
    <row r="4029" spans="1:22" ht="60" x14ac:dyDescent="0.25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v>42789.041666666672</v>
      </c>
      <c r="K4029">
        <v>1486077481</v>
      </c>
      <c r="L4029">
        <f t="shared" si="311"/>
        <v>2017</v>
      </c>
      <c r="M4029" t="str">
        <f t="shared" si="312"/>
        <v>Feb</v>
      </c>
      <c r="N4029" s="13">
        <v>42768.97084490741</v>
      </c>
      <c r="O4029" t="b">
        <v>0</v>
      </c>
      <c r="P4029">
        <v>7</v>
      </c>
      <c r="Q4029" t="b">
        <v>0</v>
      </c>
      <c r="R4029" t="s">
        <v>8271</v>
      </c>
      <c r="S4029" s="4">
        <f t="shared" si="310"/>
        <v>7.166666666666667</v>
      </c>
      <c r="U4029" t="str">
        <f t="shared" si="313"/>
        <v>theater</v>
      </c>
      <c r="V4029" t="str">
        <f t="shared" si="314"/>
        <v>plays</v>
      </c>
    </row>
    <row r="4030" spans="1:22" ht="45" x14ac:dyDescent="0.25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v>41795.938657407409</v>
      </c>
      <c r="K4030">
        <v>1399415500</v>
      </c>
      <c r="L4030">
        <f t="shared" si="311"/>
        <v>2014</v>
      </c>
      <c r="M4030" t="str">
        <f t="shared" si="312"/>
        <v>May</v>
      </c>
      <c r="N4030" s="13">
        <v>41765.938657407409</v>
      </c>
      <c r="O4030" t="b">
        <v>0</v>
      </c>
      <c r="P4030">
        <v>11</v>
      </c>
      <c r="Q4030" t="b">
        <v>0</v>
      </c>
      <c r="R4030" t="s">
        <v>8271</v>
      </c>
      <c r="S4030" s="4">
        <f t="shared" si="310"/>
        <v>28.05</v>
      </c>
      <c r="U4030" t="str">
        <f t="shared" si="313"/>
        <v>theater</v>
      </c>
      <c r="V4030" t="str">
        <f t="shared" si="314"/>
        <v>plays</v>
      </c>
    </row>
    <row r="4031" spans="1:22" ht="45" x14ac:dyDescent="0.25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v>42352.025115740747</v>
      </c>
      <c r="K4031">
        <v>1447461370</v>
      </c>
      <c r="L4031">
        <f t="shared" si="311"/>
        <v>2015</v>
      </c>
      <c r="M4031" t="str">
        <f t="shared" si="312"/>
        <v>Nov</v>
      </c>
      <c r="N4031" s="13">
        <v>42322.025115740747</v>
      </c>
      <c r="O4031" t="b">
        <v>0</v>
      </c>
      <c r="P4031">
        <v>0</v>
      </c>
      <c r="Q4031" t="b">
        <v>0</v>
      </c>
      <c r="R4031" t="s">
        <v>8271</v>
      </c>
      <c r="S4031" s="4">
        <f t="shared" si="310"/>
        <v>0</v>
      </c>
      <c r="U4031" t="str">
        <f t="shared" si="313"/>
        <v>theater</v>
      </c>
      <c r="V4031" t="str">
        <f t="shared" si="314"/>
        <v>plays</v>
      </c>
    </row>
    <row r="4032" spans="1:22" ht="60" x14ac:dyDescent="0.25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v>42403.784027777772</v>
      </c>
      <c r="K4032">
        <v>1452008599</v>
      </c>
      <c r="L4032">
        <f t="shared" si="311"/>
        <v>2016</v>
      </c>
      <c r="M4032" t="str">
        <f t="shared" si="312"/>
        <v>Jan</v>
      </c>
      <c r="N4032" s="13">
        <v>42374.655081018514</v>
      </c>
      <c r="O4032" t="b">
        <v>0</v>
      </c>
      <c r="P4032">
        <v>6</v>
      </c>
      <c r="Q4032" t="b">
        <v>0</v>
      </c>
      <c r="R4032" t="s">
        <v>8271</v>
      </c>
      <c r="S4032" s="4">
        <f t="shared" si="310"/>
        <v>16</v>
      </c>
      <c r="U4032" t="str">
        <f t="shared" si="313"/>
        <v>theater</v>
      </c>
      <c r="V4032" t="str">
        <f t="shared" si="314"/>
        <v>plays</v>
      </c>
    </row>
    <row r="4033" spans="1:22" ht="60" x14ac:dyDescent="0.25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v>41991.626898148148</v>
      </c>
      <c r="K4033">
        <v>1414591364</v>
      </c>
      <c r="L4033">
        <f t="shared" si="311"/>
        <v>2014</v>
      </c>
      <c r="M4033" t="str">
        <f t="shared" si="312"/>
        <v>Oct</v>
      </c>
      <c r="N4033" s="13">
        <v>41941.585231481484</v>
      </c>
      <c r="O4033" t="b">
        <v>0</v>
      </c>
      <c r="P4033">
        <v>0</v>
      </c>
      <c r="Q4033" t="b">
        <v>0</v>
      </c>
      <c r="R4033" t="s">
        <v>8271</v>
      </c>
      <c r="S4033" s="4">
        <f t="shared" si="310"/>
        <v>0</v>
      </c>
      <c r="U4033" t="str">
        <f t="shared" si="313"/>
        <v>theater</v>
      </c>
      <c r="V4033" t="str">
        <f t="shared" si="314"/>
        <v>plays</v>
      </c>
    </row>
    <row r="4034" spans="1:22" ht="60" x14ac:dyDescent="0.25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v>42353.85087962963</v>
      </c>
      <c r="K4034">
        <v>1445023516</v>
      </c>
      <c r="L4034">
        <f t="shared" si="311"/>
        <v>2015</v>
      </c>
      <c r="M4034" t="str">
        <f t="shared" si="312"/>
        <v>Oct</v>
      </c>
      <c r="N4034" s="13">
        <v>42293.809212962966</v>
      </c>
      <c r="O4034" t="b">
        <v>0</v>
      </c>
      <c r="P4034">
        <v>7</v>
      </c>
      <c r="Q4034" t="b">
        <v>0</v>
      </c>
      <c r="R4034" t="s">
        <v>8271</v>
      </c>
      <c r="S4034" s="4">
        <f t="shared" ref="S4034:S4097" si="315">E4034*100/D4034</f>
        <v>6.8287037037037033</v>
      </c>
      <c r="U4034" t="str">
        <f t="shared" si="313"/>
        <v>theater</v>
      </c>
      <c r="V4034" t="str">
        <f t="shared" si="314"/>
        <v>plays</v>
      </c>
    </row>
    <row r="4035" spans="1:22" ht="45" x14ac:dyDescent="0.25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v>42645.375</v>
      </c>
      <c r="K4035">
        <v>1472711224</v>
      </c>
      <c r="L4035">
        <f t="shared" ref="L4035:L4098" si="316">YEAR(N4035)</f>
        <v>2016</v>
      </c>
      <c r="M4035" t="str">
        <f t="shared" ref="M4035:M4098" si="317">TEXT(N4035, "MMM")</f>
        <v>Sep</v>
      </c>
      <c r="N4035" s="13">
        <v>42614.268796296295</v>
      </c>
      <c r="O4035" t="b">
        <v>0</v>
      </c>
      <c r="P4035">
        <v>94</v>
      </c>
      <c r="Q4035" t="b">
        <v>0</v>
      </c>
      <c r="R4035" t="s">
        <v>8271</v>
      </c>
      <c r="S4035" s="4">
        <f t="shared" si="315"/>
        <v>25.698702928870294</v>
      </c>
      <c r="U4035" t="str">
        <f t="shared" ref="U4035:U4098" si="318">LEFT(R4035, SEARCH("/",R4035,1)-1)</f>
        <v>theater</v>
      </c>
      <c r="V4035" t="str">
        <f t="shared" ref="V4035:V4098" si="319">RIGHT(R4035,LEN(R4035)-SEARCH("/",R4035,SEARCH("/",R4035,1)))</f>
        <v>plays</v>
      </c>
    </row>
    <row r="4036" spans="1:22" ht="60" x14ac:dyDescent="0.25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v>42097.905671296292</v>
      </c>
      <c r="K4036">
        <v>1425509050</v>
      </c>
      <c r="L4036">
        <f t="shared" si="316"/>
        <v>2015</v>
      </c>
      <c r="M4036" t="str">
        <f t="shared" si="317"/>
        <v>Mar</v>
      </c>
      <c r="N4036" s="13">
        <v>42067.947337962964</v>
      </c>
      <c r="O4036" t="b">
        <v>0</v>
      </c>
      <c r="P4036">
        <v>2</v>
      </c>
      <c r="Q4036" t="b">
        <v>0</v>
      </c>
      <c r="R4036" t="s">
        <v>8271</v>
      </c>
      <c r="S4036" s="4">
        <f t="shared" si="315"/>
        <v>1.4814814814814814</v>
      </c>
      <c r="U4036" t="str">
        <f t="shared" si="318"/>
        <v>theater</v>
      </c>
      <c r="V4036" t="str">
        <f t="shared" si="319"/>
        <v>plays</v>
      </c>
    </row>
    <row r="4037" spans="1:22" ht="30" x14ac:dyDescent="0.25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v>41933.882951388885</v>
      </c>
      <c r="K4037">
        <v>1411333887</v>
      </c>
      <c r="L4037">
        <f t="shared" si="316"/>
        <v>2014</v>
      </c>
      <c r="M4037" t="str">
        <f t="shared" si="317"/>
        <v>Sep</v>
      </c>
      <c r="N4037" s="13">
        <v>41903.882951388885</v>
      </c>
      <c r="O4037" t="b">
        <v>0</v>
      </c>
      <c r="P4037">
        <v>25</v>
      </c>
      <c r="Q4037" t="b">
        <v>0</v>
      </c>
      <c r="R4037" t="s">
        <v>8271</v>
      </c>
      <c r="S4037" s="4">
        <f t="shared" si="315"/>
        <v>36.85</v>
      </c>
      <c r="U4037" t="str">
        <f t="shared" si="318"/>
        <v>theater</v>
      </c>
      <c r="V4037" t="str">
        <f t="shared" si="319"/>
        <v>plays</v>
      </c>
    </row>
    <row r="4038" spans="1:22" ht="45" x14ac:dyDescent="0.25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v>41821.9375</v>
      </c>
      <c r="K4038">
        <v>1402784964</v>
      </c>
      <c r="L4038">
        <f t="shared" si="316"/>
        <v>2014</v>
      </c>
      <c r="M4038" t="str">
        <f t="shared" si="317"/>
        <v>Jun</v>
      </c>
      <c r="N4038" s="13">
        <v>41804.937083333331</v>
      </c>
      <c r="O4038" t="b">
        <v>0</v>
      </c>
      <c r="P4038">
        <v>17</v>
      </c>
      <c r="Q4038" t="b">
        <v>0</v>
      </c>
      <c r="R4038" t="s">
        <v>8271</v>
      </c>
      <c r="S4038" s="4">
        <f t="shared" si="315"/>
        <v>47.05</v>
      </c>
      <c r="U4038" t="str">
        <f t="shared" si="318"/>
        <v>theater</v>
      </c>
      <c r="V4038" t="str">
        <f t="shared" si="319"/>
        <v>plays</v>
      </c>
    </row>
    <row r="4039" spans="1:22" ht="60" x14ac:dyDescent="0.25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v>42514.600694444445</v>
      </c>
      <c r="K4039">
        <v>1462585315</v>
      </c>
      <c r="L4039">
        <f t="shared" si="316"/>
        <v>2016</v>
      </c>
      <c r="M4039" t="str">
        <f t="shared" si="317"/>
        <v>May</v>
      </c>
      <c r="N4039" s="13">
        <v>42497.070775462969</v>
      </c>
      <c r="O4039" t="b">
        <v>0</v>
      </c>
      <c r="P4039">
        <v>2</v>
      </c>
      <c r="Q4039" t="b">
        <v>0</v>
      </c>
      <c r="R4039" t="s">
        <v>8271</v>
      </c>
      <c r="S4039" s="4">
        <f t="shared" si="315"/>
        <v>11.428571428571429</v>
      </c>
      <c r="U4039" t="str">
        <f t="shared" si="318"/>
        <v>theater</v>
      </c>
      <c r="V4039" t="str">
        <f t="shared" si="319"/>
        <v>plays</v>
      </c>
    </row>
    <row r="4040" spans="1:22" ht="45" x14ac:dyDescent="0.25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v>41929.798726851855</v>
      </c>
      <c r="K4040">
        <v>1408389010</v>
      </c>
      <c r="L4040">
        <f t="shared" si="316"/>
        <v>2014</v>
      </c>
      <c r="M4040" t="str">
        <f t="shared" si="317"/>
        <v>Aug</v>
      </c>
      <c r="N4040" s="13">
        <v>41869.798726851855</v>
      </c>
      <c r="O4040" t="b">
        <v>0</v>
      </c>
      <c r="P4040">
        <v>4</v>
      </c>
      <c r="Q4040" t="b">
        <v>0</v>
      </c>
      <c r="R4040" t="s">
        <v>8271</v>
      </c>
      <c r="S4040" s="4">
        <f t="shared" si="315"/>
        <v>12.04</v>
      </c>
      <c r="U4040" t="str">
        <f t="shared" si="318"/>
        <v>theater</v>
      </c>
      <c r="V4040" t="str">
        <f t="shared" si="319"/>
        <v>plays</v>
      </c>
    </row>
    <row r="4041" spans="1:22" ht="45" x14ac:dyDescent="0.25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v>42339.249305555553</v>
      </c>
      <c r="K4041">
        <v>1446048367</v>
      </c>
      <c r="L4041">
        <f t="shared" si="316"/>
        <v>2015</v>
      </c>
      <c r="M4041" t="str">
        <f t="shared" si="317"/>
        <v>Oct</v>
      </c>
      <c r="N4041" s="13">
        <v>42305.670914351853</v>
      </c>
      <c r="O4041" t="b">
        <v>0</v>
      </c>
      <c r="P4041">
        <v>5</v>
      </c>
      <c r="Q4041" t="b">
        <v>0</v>
      </c>
      <c r="R4041" t="s">
        <v>8271</v>
      </c>
      <c r="S4041" s="4">
        <f t="shared" si="315"/>
        <v>60</v>
      </c>
      <c r="U4041" t="str">
        <f t="shared" si="318"/>
        <v>theater</v>
      </c>
      <c r="V4041" t="str">
        <f t="shared" si="319"/>
        <v>plays</v>
      </c>
    </row>
    <row r="4042" spans="1:22" ht="45" x14ac:dyDescent="0.25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v>42203.125</v>
      </c>
      <c r="K4042">
        <v>1432100004</v>
      </c>
      <c r="L4042">
        <f t="shared" si="316"/>
        <v>2015</v>
      </c>
      <c r="M4042" t="str">
        <f t="shared" si="317"/>
        <v>May</v>
      </c>
      <c r="N4042" s="13">
        <v>42144.231527777782</v>
      </c>
      <c r="O4042" t="b">
        <v>0</v>
      </c>
      <c r="P4042">
        <v>2</v>
      </c>
      <c r="Q4042" t="b">
        <v>0</v>
      </c>
      <c r="R4042" t="s">
        <v>8271</v>
      </c>
      <c r="S4042" s="4">
        <f t="shared" si="315"/>
        <v>31.25</v>
      </c>
      <c r="U4042" t="str">
        <f t="shared" si="318"/>
        <v>theater</v>
      </c>
      <c r="V4042" t="str">
        <f t="shared" si="319"/>
        <v>plays</v>
      </c>
    </row>
    <row r="4043" spans="1:22" ht="45" x14ac:dyDescent="0.25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v>42619.474004629628</v>
      </c>
      <c r="K4043">
        <v>1467976954</v>
      </c>
      <c r="L4043">
        <f t="shared" si="316"/>
        <v>2016</v>
      </c>
      <c r="M4043" t="str">
        <f t="shared" si="317"/>
        <v>Jul</v>
      </c>
      <c r="N4043" s="13">
        <v>42559.474004629628</v>
      </c>
      <c r="O4043" t="b">
        <v>0</v>
      </c>
      <c r="P4043">
        <v>2</v>
      </c>
      <c r="Q4043" t="b">
        <v>0</v>
      </c>
      <c r="R4043" t="s">
        <v>8271</v>
      </c>
      <c r="S4043" s="4">
        <f t="shared" si="315"/>
        <v>0.42</v>
      </c>
      <c r="U4043" t="str">
        <f t="shared" si="318"/>
        <v>theater</v>
      </c>
      <c r="V4043" t="str">
        <f t="shared" si="319"/>
        <v>plays</v>
      </c>
    </row>
    <row r="4044" spans="1:22" ht="60" x14ac:dyDescent="0.25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v>42024.802777777775</v>
      </c>
      <c r="K4044">
        <v>1419213664</v>
      </c>
      <c r="L4044">
        <f t="shared" si="316"/>
        <v>2014</v>
      </c>
      <c r="M4044" t="str">
        <f t="shared" si="317"/>
        <v>Dec</v>
      </c>
      <c r="N4044" s="13">
        <v>41995.084074074075</v>
      </c>
      <c r="O4044" t="b">
        <v>0</v>
      </c>
      <c r="P4044">
        <v>3</v>
      </c>
      <c r="Q4044" t="b">
        <v>0</v>
      </c>
      <c r="R4044" t="s">
        <v>8271</v>
      </c>
      <c r="S4044" s="4">
        <f t="shared" si="315"/>
        <v>0.21</v>
      </c>
      <c r="U4044" t="str">
        <f t="shared" si="318"/>
        <v>theater</v>
      </c>
      <c r="V4044" t="str">
        <f t="shared" si="319"/>
        <v>plays</v>
      </c>
    </row>
    <row r="4045" spans="1:22" ht="45" x14ac:dyDescent="0.25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v>41963.957465277781</v>
      </c>
      <c r="K4045">
        <v>1415228325</v>
      </c>
      <c r="L4045">
        <f t="shared" si="316"/>
        <v>2014</v>
      </c>
      <c r="M4045" t="str">
        <f t="shared" si="317"/>
        <v>Nov</v>
      </c>
      <c r="N4045" s="13">
        <v>41948.957465277781</v>
      </c>
      <c r="O4045" t="b">
        <v>0</v>
      </c>
      <c r="P4045">
        <v>0</v>
      </c>
      <c r="Q4045" t="b">
        <v>0</v>
      </c>
      <c r="R4045" t="s">
        <v>8271</v>
      </c>
      <c r="S4045" s="4">
        <f t="shared" si="315"/>
        <v>0</v>
      </c>
      <c r="U4045" t="str">
        <f t="shared" si="318"/>
        <v>theater</v>
      </c>
      <c r="V4045" t="str">
        <f t="shared" si="319"/>
        <v>plays</v>
      </c>
    </row>
    <row r="4046" spans="1:22" ht="60" x14ac:dyDescent="0.25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v>42104.208333333328</v>
      </c>
      <c r="K4046">
        <v>1426050982</v>
      </c>
      <c r="L4046">
        <f t="shared" si="316"/>
        <v>2015</v>
      </c>
      <c r="M4046" t="str">
        <f t="shared" si="317"/>
        <v>Mar</v>
      </c>
      <c r="N4046" s="13">
        <v>42074.219699074078</v>
      </c>
      <c r="O4046" t="b">
        <v>0</v>
      </c>
      <c r="P4046">
        <v>4</v>
      </c>
      <c r="Q4046" t="b">
        <v>0</v>
      </c>
      <c r="R4046" t="s">
        <v>8271</v>
      </c>
      <c r="S4046" s="4">
        <f t="shared" si="315"/>
        <v>37.5</v>
      </c>
      <c r="U4046" t="str">
        <f t="shared" si="318"/>
        <v>theater</v>
      </c>
      <c r="V4046" t="str">
        <f t="shared" si="319"/>
        <v>plays</v>
      </c>
    </row>
    <row r="4047" spans="1:22" ht="60" x14ac:dyDescent="0.25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v>41872.201261574075</v>
      </c>
      <c r="K4047">
        <v>1406004589</v>
      </c>
      <c r="L4047">
        <f t="shared" si="316"/>
        <v>2014</v>
      </c>
      <c r="M4047" t="str">
        <f t="shared" si="317"/>
        <v>Jul</v>
      </c>
      <c r="N4047" s="13">
        <v>41842.201261574075</v>
      </c>
      <c r="O4047" t="b">
        <v>0</v>
      </c>
      <c r="P4047">
        <v>1</v>
      </c>
      <c r="Q4047" t="b">
        <v>0</v>
      </c>
      <c r="R4047" t="s">
        <v>8271</v>
      </c>
      <c r="S4047" s="4">
        <f t="shared" si="315"/>
        <v>0.02</v>
      </c>
      <c r="U4047" t="str">
        <f t="shared" si="318"/>
        <v>theater</v>
      </c>
      <c r="V4047" t="str">
        <f t="shared" si="319"/>
        <v>plays</v>
      </c>
    </row>
    <row r="4048" spans="1:22" ht="60" x14ac:dyDescent="0.25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v>41934.650578703702</v>
      </c>
      <c r="K4048">
        <v>1411400210</v>
      </c>
      <c r="L4048">
        <f t="shared" si="316"/>
        <v>2014</v>
      </c>
      <c r="M4048" t="str">
        <f t="shared" si="317"/>
        <v>Sep</v>
      </c>
      <c r="N4048" s="13">
        <v>41904.650578703702</v>
      </c>
      <c r="O4048" t="b">
        <v>0</v>
      </c>
      <c r="P4048">
        <v>12</v>
      </c>
      <c r="Q4048" t="b">
        <v>0</v>
      </c>
      <c r="R4048" t="s">
        <v>8271</v>
      </c>
      <c r="S4048" s="4">
        <f t="shared" si="315"/>
        <v>8.2142857142857135</v>
      </c>
      <c r="U4048" t="str">
        <f t="shared" si="318"/>
        <v>theater</v>
      </c>
      <c r="V4048" t="str">
        <f t="shared" si="319"/>
        <v>plays</v>
      </c>
    </row>
    <row r="4049" spans="1:22" ht="45" x14ac:dyDescent="0.25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v>42015.041666666672</v>
      </c>
      <c r="K4049">
        <v>1418862743</v>
      </c>
      <c r="L4049">
        <f t="shared" si="316"/>
        <v>2014</v>
      </c>
      <c r="M4049" t="str">
        <f t="shared" si="317"/>
        <v>Dec</v>
      </c>
      <c r="N4049" s="13">
        <v>41991.022488425922</v>
      </c>
      <c r="O4049" t="b">
        <v>0</v>
      </c>
      <c r="P4049">
        <v>4</v>
      </c>
      <c r="Q4049" t="b">
        <v>0</v>
      </c>
      <c r="R4049" t="s">
        <v>8271</v>
      </c>
      <c r="S4049" s="4">
        <f t="shared" si="315"/>
        <v>2.2000000000000002</v>
      </c>
      <c r="U4049" t="str">
        <f t="shared" si="318"/>
        <v>theater</v>
      </c>
      <c r="V4049" t="str">
        <f t="shared" si="319"/>
        <v>plays</v>
      </c>
    </row>
    <row r="4050" spans="1:22" ht="60" x14ac:dyDescent="0.25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v>42471.467442129629</v>
      </c>
      <c r="K4050">
        <v>1457352787</v>
      </c>
      <c r="L4050">
        <f t="shared" si="316"/>
        <v>2016</v>
      </c>
      <c r="M4050" t="str">
        <f t="shared" si="317"/>
        <v>Mar</v>
      </c>
      <c r="N4050" s="13">
        <v>42436.509108796294</v>
      </c>
      <c r="O4050" t="b">
        <v>0</v>
      </c>
      <c r="P4050">
        <v>91</v>
      </c>
      <c r="Q4050" t="b">
        <v>0</v>
      </c>
      <c r="R4050" t="s">
        <v>8271</v>
      </c>
      <c r="S4050" s="4">
        <f t="shared" si="315"/>
        <v>17.652941176470588</v>
      </c>
      <c r="U4050" t="str">
        <f t="shared" si="318"/>
        <v>theater</v>
      </c>
      <c r="V4050" t="str">
        <f t="shared" si="319"/>
        <v>plays</v>
      </c>
    </row>
    <row r="4051" spans="1:22" ht="60" x14ac:dyDescent="0.25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v>42199.958506944444</v>
      </c>
      <c r="K4051">
        <v>1434322815</v>
      </c>
      <c r="L4051">
        <f t="shared" si="316"/>
        <v>2015</v>
      </c>
      <c r="M4051" t="str">
        <f t="shared" si="317"/>
        <v>Jun</v>
      </c>
      <c r="N4051" s="13">
        <v>42169.958506944444</v>
      </c>
      <c r="O4051" t="b">
        <v>0</v>
      </c>
      <c r="P4051">
        <v>1</v>
      </c>
      <c r="Q4051" t="b">
        <v>0</v>
      </c>
      <c r="R4051" t="s">
        <v>8271</v>
      </c>
      <c r="S4051" s="4">
        <f t="shared" si="315"/>
        <v>0.08</v>
      </c>
      <c r="U4051" t="str">
        <f t="shared" si="318"/>
        <v>theater</v>
      </c>
      <c r="V4051" t="str">
        <f t="shared" si="319"/>
        <v>plays</v>
      </c>
    </row>
    <row r="4052" spans="1:22" ht="60" x14ac:dyDescent="0.25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v>41935.636469907404</v>
      </c>
      <c r="K4052">
        <v>1411485391</v>
      </c>
      <c r="L4052">
        <f t="shared" si="316"/>
        <v>2014</v>
      </c>
      <c r="M4052" t="str">
        <f t="shared" si="317"/>
        <v>Sep</v>
      </c>
      <c r="N4052" s="13">
        <v>41905.636469907404</v>
      </c>
      <c r="O4052" t="b">
        <v>0</v>
      </c>
      <c r="P4052">
        <v>1</v>
      </c>
      <c r="Q4052" t="b">
        <v>0</v>
      </c>
      <c r="R4052" t="s">
        <v>8271</v>
      </c>
      <c r="S4052" s="4">
        <f t="shared" si="315"/>
        <v>6.6666666666666666E-2</v>
      </c>
      <c r="U4052" t="str">
        <f t="shared" si="318"/>
        <v>theater</v>
      </c>
      <c r="V4052" t="str">
        <f t="shared" si="319"/>
        <v>plays</v>
      </c>
    </row>
    <row r="4053" spans="1:22" ht="45" x14ac:dyDescent="0.25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v>41768.286805555559</v>
      </c>
      <c r="K4053">
        <v>1399058797</v>
      </c>
      <c r="L4053">
        <f t="shared" si="316"/>
        <v>2014</v>
      </c>
      <c r="M4053" t="str">
        <f t="shared" si="317"/>
        <v>May</v>
      </c>
      <c r="N4053" s="13">
        <v>41761.810150462967</v>
      </c>
      <c r="O4053" t="b">
        <v>0</v>
      </c>
      <c r="P4053">
        <v>0</v>
      </c>
      <c r="Q4053" t="b">
        <v>0</v>
      </c>
      <c r="R4053" t="s">
        <v>8271</v>
      </c>
      <c r="S4053" s="4">
        <f t="shared" si="315"/>
        <v>0</v>
      </c>
      <c r="U4053" t="str">
        <f t="shared" si="318"/>
        <v>theater</v>
      </c>
      <c r="V4053" t="str">
        <f t="shared" si="319"/>
        <v>plays</v>
      </c>
    </row>
    <row r="4054" spans="1:22" ht="60" x14ac:dyDescent="0.25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v>41925.878657407404</v>
      </c>
      <c r="K4054">
        <v>1408050316</v>
      </c>
      <c r="L4054">
        <f t="shared" si="316"/>
        <v>2014</v>
      </c>
      <c r="M4054" t="str">
        <f t="shared" si="317"/>
        <v>Aug</v>
      </c>
      <c r="N4054" s="13">
        <v>41865.878657407404</v>
      </c>
      <c r="O4054" t="b">
        <v>0</v>
      </c>
      <c r="P4054">
        <v>13</v>
      </c>
      <c r="Q4054" t="b">
        <v>0</v>
      </c>
      <c r="R4054" t="s">
        <v>8271</v>
      </c>
      <c r="S4054" s="4">
        <f t="shared" si="315"/>
        <v>37.533333333333331</v>
      </c>
      <c r="U4054" t="str">
        <f t="shared" si="318"/>
        <v>theater</v>
      </c>
      <c r="V4054" t="str">
        <f t="shared" si="319"/>
        <v>plays</v>
      </c>
    </row>
    <row r="4055" spans="1:22" ht="60" x14ac:dyDescent="0.25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v>41958.833333333328</v>
      </c>
      <c r="K4055">
        <v>1413477228</v>
      </c>
      <c r="L4055">
        <f t="shared" si="316"/>
        <v>2014</v>
      </c>
      <c r="M4055" t="str">
        <f t="shared" si="317"/>
        <v>Oct</v>
      </c>
      <c r="N4055" s="13">
        <v>41928.690138888887</v>
      </c>
      <c r="O4055" t="b">
        <v>0</v>
      </c>
      <c r="P4055">
        <v>2</v>
      </c>
      <c r="Q4055" t="b">
        <v>0</v>
      </c>
      <c r="R4055" t="s">
        <v>8271</v>
      </c>
      <c r="S4055" s="4">
        <f t="shared" si="315"/>
        <v>22</v>
      </c>
      <c r="U4055" t="str">
        <f t="shared" si="318"/>
        <v>theater</v>
      </c>
      <c r="V4055" t="str">
        <f t="shared" si="319"/>
        <v>plays</v>
      </c>
    </row>
    <row r="4056" spans="1:22" ht="45" x14ac:dyDescent="0.25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v>42644.166666666672</v>
      </c>
      <c r="K4056">
        <v>1472674285</v>
      </c>
      <c r="L4056">
        <f t="shared" si="316"/>
        <v>2016</v>
      </c>
      <c r="M4056" t="str">
        <f t="shared" si="317"/>
        <v>Aug</v>
      </c>
      <c r="N4056" s="13">
        <v>42613.841261574074</v>
      </c>
      <c r="O4056" t="b">
        <v>0</v>
      </c>
      <c r="P4056">
        <v>0</v>
      </c>
      <c r="Q4056" t="b">
        <v>0</v>
      </c>
      <c r="R4056" t="s">
        <v>8271</v>
      </c>
      <c r="S4056" s="4">
        <f t="shared" si="315"/>
        <v>0</v>
      </c>
      <c r="U4056" t="str">
        <f t="shared" si="318"/>
        <v>theater</v>
      </c>
      <c r="V4056" t="str">
        <f t="shared" si="319"/>
        <v>plays</v>
      </c>
    </row>
    <row r="4057" spans="1:22" ht="60" x14ac:dyDescent="0.25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v>41809.648506944446</v>
      </c>
      <c r="K4057">
        <v>1400600031</v>
      </c>
      <c r="L4057">
        <f t="shared" si="316"/>
        <v>2014</v>
      </c>
      <c r="M4057" t="str">
        <f t="shared" si="317"/>
        <v>May</v>
      </c>
      <c r="N4057" s="13">
        <v>41779.648506944446</v>
      </c>
      <c r="O4057" t="b">
        <v>0</v>
      </c>
      <c r="P4057">
        <v>21</v>
      </c>
      <c r="Q4057" t="b">
        <v>0</v>
      </c>
      <c r="R4057" t="s">
        <v>8271</v>
      </c>
      <c r="S4057" s="4">
        <f t="shared" si="315"/>
        <v>17.62</v>
      </c>
      <c r="U4057" t="str">
        <f t="shared" si="318"/>
        <v>theater</v>
      </c>
      <c r="V4057" t="str">
        <f t="shared" si="319"/>
        <v>plays</v>
      </c>
    </row>
    <row r="4058" spans="1:22" ht="60" x14ac:dyDescent="0.25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v>42554.832638888889</v>
      </c>
      <c r="K4058">
        <v>1465856639</v>
      </c>
      <c r="L4058">
        <f t="shared" si="316"/>
        <v>2016</v>
      </c>
      <c r="M4058" t="str">
        <f t="shared" si="317"/>
        <v>Jun</v>
      </c>
      <c r="N4058" s="13">
        <v>42534.933321759265</v>
      </c>
      <c r="O4058" t="b">
        <v>0</v>
      </c>
      <c r="P4058">
        <v>9</v>
      </c>
      <c r="Q4058" t="b">
        <v>0</v>
      </c>
      <c r="R4058" t="s">
        <v>8271</v>
      </c>
      <c r="S4058" s="4">
        <f t="shared" si="315"/>
        <v>53</v>
      </c>
      <c r="U4058" t="str">
        <f t="shared" si="318"/>
        <v>theater</v>
      </c>
      <c r="V4058" t="str">
        <f t="shared" si="319"/>
        <v>plays</v>
      </c>
    </row>
    <row r="4059" spans="1:22" ht="60" x14ac:dyDescent="0.25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v>42333.958333333328</v>
      </c>
      <c r="K4059">
        <v>1446506080</v>
      </c>
      <c r="L4059">
        <f t="shared" si="316"/>
        <v>2015</v>
      </c>
      <c r="M4059" t="str">
        <f t="shared" si="317"/>
        <v>Nov</v>
      </c>
      <c r="N4059" s="13">
        <v>42310.968518518523</v>
      </c>
      <c r="O4059" t="b">
        <v>0</v>
      </c>
      <c r="P4059">
        <v>6</v>
      </c>
      <c r="Q4059" t="b">
        <v>0</v>
      </c>
      <c r="R4059" t="s">
        <v>8271</v>
      </c>
      <c r="S4059" s="4">
        <f t="shared" si="315"/>
        <v>22.142857142857142</v>
      </c>
      <c r="U4059" t="str">
        <f t="shared" si="318"/>
        <v>theater</v>
      </c>
      <c r="V4059" t="str">
        <f t="shared" si="319"/>
        <v>plays</v>
      </c>
    </row>
    <row r="4060" spans="1:22" ht="45" x14ac:dyDescent="0.25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v>42461.165972222225</v>
      </c>
      <c r="K4060">
        <v>1458178044</v>
      </c>
      <c r="L4060">
        <f t="shared" si="316"/>
        <v>2016</v>
      </c>
      <c r="M4060" t="str">
        <f t="shared" si="317"/>
        <v>Mar</v>
      </c>
      <c r="N4060" s="13">
        <v>42446.060694444444</v>
      </c>
      <c r="O4060" t="b">
        <v>0</v>
      </c>
      <c r="P4060">
        <v>4</v>
      </c>
      <c r="Q4060" t="b">
        <v>0</v>
      </c>
      <c r="R4060" t="s">
        <v>8271</v>
      </c>
      <c r="S4060" s="4">
        <f t="shared" si="315"/>
        <v>2.5333333333333332</v>
      </c>
      <c r="U4060" t="str">
        <f t="shared" si="318"/>
        <v>theater</v>
      </c>
      <c r="V4060" t="str">
        <f t="shared" si="319"/>
        <v>plays</v>
      </c>
    </row>
    <row r="4061" spans="1:22" ht="45" x14ac:dyDescent="0.25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v>41898.125</v>
      </c>
      <c r="K4061">
        <v>1408116152</v>
      </c>
      <c r="L4061">
        <f t="shared" si="316"/>
        <v>2014</v>
      </c>
      <c r="M4061" t="str">
        <f t="shared" si="317"/>
        <v>Aug</v>
      </c>
      <c r="N4061" s="13">
        <v>41866.640648148146</v>
      </c>
      <c r="O4061" t="b">
        <v>0</v>
      </c>
      <c r="P4061">
        <v>7</v>
      </c>
      <c r="Q4061" t="b">
        <v>0</v>
      </c>
      <c r="R4061" t="s">
        <v>8271</v>
      </c>
      <c r="S4061" s="4">
        <f t="shared" si="315"/>
        <v>2.5</v>
      </c>
      <c r="U4061" t="str">
        <f t="shared" si="318"/>
        <v>theater</v>
      </c>
      <c r="V4061" t="str">
        <f t="shared" si="319"/>
        <v>plays</v>
      </c>
    </row>
    <row r="4062" spans="1:22" ht="60" x14ac:dyDescent="0.25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v>41813.666666666664</v>
      </c>
      <c r="K4062">
        <v>1400604056</v>
      </c>
      <c r="L4062">
        <f t="shared" si="316"/>
        <v>2014</v>
      </c>
      <c r="M4062" t="str">
        <f t="shared" si="317"/>
        <v>May</v>
      </c>
      <c r="N4062" s="13">
        <v>41779.695092592592</v>
      </c>
      <c r="O4062" t="b">
        <v>0</v>
      </c>
      <c r="P4062">
        <v>5</v>
      </c>
      <c r="Q4062" t="b">
        <v>0</v>
      </c>
      <c r="R4062" t="s">
        <v>8271</v>
      </c>
      <c r="S4062" s="4">
        <f t="shared" si="315"/>
        <v>2.85</v>
      </c>
      <c r="U4062" t="str">
        <f t="shared" si="318"/>
        <v>theater</v>
      </c>
      <c r="V4062" t="str">
        <f t="shared" si="319"/>
        <v>plays</v>
      </c>
    </row>
    <row r="4063" spans="1:22" ht="45" x14ac:dyDescent="0.25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v>42481.099803240737</v>
      </c>
      <c r="K4063">
        <v>1456025023</v>
      </c>
      <c r="L4063">
        <f t="shared" si="316"/>
        <v>2016</v>
      </c>
      <c r="M4063" t="str">
        <f t="shared" si="317"/>
        <v>Feb</v>
      </c>
      <c r="N4063" s="13">
        <v>42421.141469907408</v>
      </c>
      <c r="O4063" t="b">
        <v>0</v>
      </c>
      <c r="P4063">
        <v>0</v>
      </c>
      <c r="Q4063" t="b">
        <v>0</v>
      </c>
      <c r="R4063" t="s">
        <v>8271</v>
      </c>
      <c r="S4063" s="4">
        <f t="shared" si="315"/>
        <v>0</v>
      </c>
      <c r="U4063" t="str">
        <f t="shared" si="318"/>
        <v>theater</v>
      </c>
      <c r="V4063" t="str">
        <f t="shared" si="319"/>
        <v>plays</v>
      </c>
    </row>
    <row r="4064" spans="1:22" ht="60" x14ac:dyDescent="0.25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v>42553.739212962959</v>
      </c>
      <c r="K4064">
        <v>1464889468</v>
      </c>
      <c r="L4064">
        <f t="shared" si="316"/>
        <v>2016</v>
      </c>
      <c r="M4064" t="str">
        <f t="shared" si="317"/>
        <v>Jun</v>
      </c>
      <c r="N4064" s="13">
        <v>42523.739212962959</v>
      </c>
      <c r="O4064" t="b">
        <v>0</v>
      </c>
      <c r="P4064">
        <v>3</v>
      </c>
      <c r="Q4064" t="b">
        <v>0</v>
      </c>
      <c r="R4064" t="s">
        <v>8271</v>
      </c>
      <c r="S4064" s="4">
        <f t="shared" si="315"/>
        <v>2.4500000000000002</v>
      </c>
      <c r="U4064" t="str">
        <f t="shared" si="318"/>
        <v>theater</v>
      </c>
      <c r="V4064" t="str">
        <f t="shared" si="319"/>
        <v>plays</v>
      </c>
    </row>
    <row r="4065" spans="1:22" ht="60" x14ac:dyDescent="0.25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v>41817.681527777779</v>
      </c>
      <c r="K4065">
        <v>1401294084</v>
      </c>
      <c r="L4065">
        <f t="shared" si="316"/>
        <v>2014</v>
      </c>
      <c r="M4065" t="str">
        <f t="shared" si="317"/>
        <v>May</v>
      </c>
      <c r="N4065" s="13">
        <v>41787.681527777779</v>
      </c>
      <c r="O4065" t="b">
        <v>0</v>
      </c>
      <c r="P4065">
        <v>9</v>
      </c>
      <c r="Q4065" t="b">
        <v>0</v>
      </c>
      <c r="R4065" t="s">
        <v>8271</v>
      </c>
      <c r="S4065" s="4">
        <f t="shared" si="315"/>
        <v>1.4210526315789473</v>
      </c>
      <c r="U4065" t="str">
        <f t="shared" si="318"/>
        <v>theater</v>
      </c>
      <c r="V4065" t="str">
        <f t="shared" si="319"/>
        <v>plays</v>
      </c>
    </row>
    <row r="4066" spans="1:22" ht="60" x14ac:dyDescent="0.25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v>42123.588263888887</v>
      </c>
      <c r="K4066">
        <v>1427724426</v>
      </c>
      <c r="L4066">
        <f t="shared" si="316"/>
        <v>2015</v>
      </c>
      <c r="M4066" t="str">
        <f t="shared" si="317"/>
        <v>Mar</v>
      </c>
      <c r="N4066" s="13">
        <v>42093.588263888887</v>
      </c>
      <c r="O4066" t="b">
        <v>0</v>
      </c>
      <c r="P4066">
        <v>6</v>
      </c>
      <c r="Q4066" t="b">
        <v>0</v>
      </c>
      <c r="R4066" t="s">
        <v>8271</v>
      </c>
      <c r="S4066" s="4">
        <f t="shared" si="315"/>
        <v>19.25</v>
      </c>
      <c r="U4066" t="str">
        <f t="shared" si="318"/>
        <v>theater</v>
      </c>
      <c r="V4066" t="str">
        <f t="shared" si="319"/>
        <v>plays</v>
      </c>
    </row>
    <row r="4067" spans="1:22" ht="45" x14ac:dyDescent="0.25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v>41863.951516203706</v>
      </c>
      <c r="K4067">
        <v>1405291811</v>
      </c>
      <c r="L4067">
        <f t="shared" si="316"/>
        <v>2014</v>
      </c>
      <c r="M4067" t="str">
        <f t="shared" si="317"/>
        <v>Jul</v>
      </c>
      <c r="N4067" s="13">
        <v>41833.951516203706</v>
      </c>
      <c r="O4067" t="b">
        <v>0</v>
      </c>
      <c r="P4067">
        <v>4</v>
      </c>
      <c r="Q4067" t="b">
        <v>0</v>
      </c>
      <c r="R4067" t="s">
        <v>8271</v>
      </c>
      <c r="S4067" s="4">
        <f t="shared" si="315"/>
        <v>0.67500000000000004</v>
      </c>
      <c r="U4067" t="str">
        <f t="shared" si="318"/>
        <v>theater</v>
      </c>
      <c r="V4067" t="str">
        <f t="shared" si="319"/>
        <v>plays</v>
      </c>
    </row>
    <row r="4068" spans="1:22" ht="60" x14ac:dyDescent="0.25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v>42509.039212962962</v>
      </c>
      <c r="K4068">
        <v>1461027388</v>
      </c>
      <c r="L4068">
        <f t="shared" si="316"/>
        <v>2016</v>
      </c>
      <c r="M4068" t="str">
        <f t="shared" si="317"/>
        <v>Apr</v>
      </c>
      <c r="N4068" s="13">
        <v>42479.039212962962</v>
      </c>
      <c r="O4068" t="b">
        <v>0</v>
      </c>
      <c r="P4068">
        <v>1</v>
      </c>
      <c r="Q4068" t="b">
        <v>0</v>
      </c>
      <c r="R4068" t="s">
        <v>8271</v>
      </c>
      <c r="S4068" s="4">
        <f t="shared" si="315"/>
        <v>0.16666666666666666</v>
      </c>
      <c r="U4068" t="str">
        <f t="shared" si="318"/>
        <v>theater</v>
      </c>
      <c r="V4068" t="str">
        <f t="shared" si="319"/>
        <v>plays</v>
      </c>
    </row>
    <row r="4069" spans="1:22" ht="60" x14ac:dyDescent="0.25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v>42275.117476851854</v>
      </c>
      <c r="K4069">
        <v>1439952550</v>
      </c>
      <c r="L4069">
        <f t="shared" si="316"/>
        <v>2015</v>
      </c>
      <c r="M4069" t="str">
        <f t="shared" si="317"/>
        <v>Aug</v>
      </c>
      <c r="N4069" s="13">
        <v>42235.117476851854</v>
      </c>
      <c r="O4069" t="b">
        <v>0</v>
      </c>
      <c r="P4069">
        <v>17</v>
      </c>
      <c r="Q4069" t="b">
        <v>0</v>
      </c>
      <c r="R4069" t="s">
        <v>8271</v>
      </c>
      <c r="S4069" s="4">
        <f t="shared" si="315"/>
        <v>60.9</v>
      </c>
      <c r="U4069" t="str">
        <f t="shared" si="318"/>
        <v>theater</v>
      </c>
      <c r="V4069" t="str">
        <f t="shared" si="319"/>
        <v>plays</v>
      </c>
    </row>
    <row r="4070" spans="1:22" ht="45" x14ac:dyDescent="0.25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v>42748.961805555555</v>
      </c>
      <c r="K4070">
        <v>1481756855</v>
      </c>
      <c r="L4070">
        <f t="shared" si="316"/>
        <v>2016</v>
      </c>
      <c r="M4070" t="str">
        <f t="shared" si="317"/>
        <v>Dec</v>
      </c>
      <c r="N4070" s="13">
        <v>42718.963599537034</v>
      </c>
      <c r="O4070" t="b">
        <v>0</v>
      </c>
      <c r="P4070">
        <v>1</v>
      </c>
      <c r="Q4070" t="b">
        <v>0</v>
      </c>
      <c r="R4070" t="s">
        <v>8271</v>
      </c>
      <c r="S4070" s="4">
        <f t="shared" si="315"/>
        <v>1.0000000000000002</v>
      </c>
      <c r="U4070" t="str">
        <f t="shared" si="318"/>
        <v>theater</v>
      </c>
      <c r="V4070" t="str">
        <f t="shared" si="319"/>
        <v>plays</v>
      </c>
    </row>
    <row r="4071" spans="1:22" ht="45" x14ac:dyDescent="0.25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v>42063.5</v>
      </c>
      <c r="K4071">
        <v>1421596356</v>
      </c>
      <c r="L4071">
        <f t="shared" si="316"/>
        <v>2015</v>
      </c>
      <c r="M4071" t="str">
        <f t="shared" si="317"/>
        <v>Jan</v>
      </c>
      <c r="N4071" s="13">
        <v>42022.661527777775</v>
      </c>
      <c r="O4071" t="b">
        <v>0</v>
      </c>
      <c r="P4071">
        <v>13</v>
      </c>
      <c r="Q4071" t="b">
        <v>0</v>
      </c>
      <c r="R4071" t="s">
        <v>8271</v>
      </c>
      <c r="S4071" s="4">
        <f t="shared" si="315"/>
        <v>34.4</v>
      </c>
      <c r="U4071" t="str">
        <f t="shared" si="318"/>
        <v>theater</v>
      </c>
      <c r="V4071" t="str">
        <f t="shared" si="319"/>
        <v>plays</v>
      </c>
    </row>
    <row r="4072" spans="1:22" ht="45" x14ac:dyDescent="0.25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v>42064.125</v>
      </c>
      <c r="K4072">
        <v>1422374420</v>
      </c>
      <c r="L4072">
        <f t="shared" si="316"/>
        <v>2015</v>
      </c>
      <c r="M4072" t="str">
        <f t="shared" si="317"/>
        <v>Jan</v>
      </c>
      <c r="N4072" s="13">
        <v>42031.666898148149</v>
      </c>
      <c r="O4072" t="b">
        <v>0</v>
      </c>
      <c r="P4072">
        <v>6</v>
      </c>
      <c r="Q4072" t="b">
        <v>0</v>
      </c>
      <c r="R4072" t="s">
        <v>8271</v>
      </c>
      <c r="S4072" s="4">
        <f t="shared" si="315"/>
        <v>16.5</v>
      </c>
      <c r="U4072" t="str">
        <f t="shared" si="318"/>
        <v>theater</v>
      </c>
      <c r="V4072" t="str">
        <f t="shared" si="319"/>
        <v>plays</v>
      </c>
    </row>
    <row r="4073" spans="1:22" ht="60" x14ac:dyDescent="0.25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v>42730.804756944446</v>
      </c>
      <c r="K4073">
        <v>1480187931</v>
      </c>
      <c r="L4073">
        <f t="shared" si="316"/>
        <v>2016</v>
      </c>
      <c r="M4073" t="str">
        <f t="shared" si="317"/>
        <v>Nov</v>
      </c>
      <c r="N4073" s="13">
        <v>42700.804756944446</v>
      </c>
      <c r="O4073" t="b">
        <v>0</v>
      </c>
      <c r="P4073">
        <v>0</v>
      </c>
      <c r="Q4073" t="b">
        <v>0</v>
      </c>
      <c r="R4073" t="s">
        <v>8271</v>
      </c>
      <c r="S4073" s="4">
        <f t="shared" si="315"/>
        <v>0</v>
      </c>
      <c r="U4073" t="str">
        <f t="shared" si="318"/>
        <v>theater</v>
      </c>
      <c r="V4073" t="str">
        <f t="shared" si="319"/>
        <v>plays</v>
      </c>
    </row>
    <row r="4074" spans="1:22" ht="60" x14ac:dyDescent="0.25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v>41872.77443287037</v>
      </c>
      <c r="K4074">
        <v>1403462111</v>
      </c>
      <c r="L4074">
        <f t="shared" si="316"/>
        <v>2014</v>
      </c>
      <c r="M4074" t="str">
        <f t="shared" si="317"/>
        <v>Jun</v>
      </c>
      <c r="N4074" s="13">
        <v>41812.77443287037</v>
      </c>
      <c r="O4074" t="b">
        <v>0</v>
      </c>
      <c r="P4074">
        <v>2</v>
      </c>
      <c r="Q4074" t="b">
        <v>0</v>
      </c>
      <c r="R4074" t="s">
        <v>8271</v>
      </c>
      <c r="S4074" s="4">
        <f t="shared" si="315"/>
        <v>0.4</v>
      </c>
      <c r="U4074" t="str">
        <f t="shared" si="318"/>
        <v>theater</v>
      </c>
      <c r="V4074" t="str">
        <f t="shared" si="319"/>
        <v>plays</v>
      </c>
    </row>
    <row r="4075" spans="1:22" ht="45" x14ac:dyDescent="0.25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v>42133.166666666672</v>
      </c>
      <c r="K4075">
        <v>1426407426</v>
      </c>
      <c r="L4075">
        <f t="shared" si="316"/>
        <v>2015</v>
      </c>
      <c r="M4075" t="str">
        <f t="shared" si="317"/>
        <v>Mar</v>
      </c>
      <c r="N4075" s="13">
        <v>42078.34520833334</v>
      </c>
      <c r="O4075" t="b">
        <v>0</v>
      </c>
      <c r="P4075">
        <v>2</v>
      </c>
      <c r="Q4075" t="b">
        <v>0</v>
      </c>
      <c r="R4075" t="s">
        <v>8271</v>
      </c>
      <c r="S4075" s="4">
        <f t="shared" si="315"/>
        <v>1.0571428571428572</v>
      </c>
      <c r="U4075" t="str">
        <f t="shared" si="318"/>
        <v>theater</v>
      </c>
      <c r="V4075" t="str">
        <f t="shared" si="319"/>
        <v>plays</v>
      </c>
    </row>
    <row r="4076" spans="1:22" ht="60" x14ac:dyDescent="0.25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v>42313.594618055555</v>
      </c>
      <c r="K4076">
        <v>1444137375</v>
      </c>
      <c r="L4076">
        <f t="shared" si="316"/>
        <v>2015</v>
      </c>
      <c r="M4076" t="str">
        <f t="shared" si="317"/>
        <v>Oct</v>
      </c>
      <c r="N4076" s="13">
        <v>42283.552951388891</v>
      </c>
      <c r="O4076" t="b">
        <v>0</v>
      </c>
      <c r="P4076">
        <v>21</v>
      </c>
      <c r="Q4076" t="b">
        <v>0</v>
      </c>
      <c r="R4076" t="s">
        <v>8271</v>
      </c>
      <c r="S4076" s="4">
        <f t="shared" si="315"/>
        <v>26.727272727272727</v>
      </c>
      <c r="U4076" t="str">
        <f t="shared" si="318"/>
        <v>theater</v>
      </c>
      <c r="V4076" t="str">
        <f t="shared" si="319"/>
        <v>plays</v>
      </c>
    </row>
    <row r="4077" spans="1:22" ht="60" x14ac:dyDescent="0.25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v>41820.727777777778</v>
      </c>
      <c r="K4077">
        <v>1400547969</v>
      </c>
      <c r="L4077">
        <f t="shared" si="316"/>
        <v>2014</v>
      </c>
      <c r="M4077" t="str">
        <f t="shared" si="317"/>
        <v>May</v>
      </c>
      <c r="N4077" s="13">
        <v>41779.045937499999</v>
      </c>
      <c r="O4077" t="b">
        <v>0</v>
      </c>
      <c r="P4077">
        <v>13</v>
      </c>
      <c r="Q4077" t="b">
        <v>0</v>
      </c>
      <c r="R4077" t="s">
        <v>8271</v>
      </c>
      <c r="S4077" s="4">
        <f t="shared" si="315"/>
        <v>28.8</v>
      </c>
      <c r="U4077" t="str">
        <f t="shared" si="318"/>
        <v>theater</v>
      </c>
      <c r="V4077" t="str">
        <f t="shared" si="319"/>
        <v>plays</v>
      </c>
    </row>
    <row r="4078" spans="1:22" ht="45" x14ac:dyDescent="0.25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v>41933.82708333333</v>
      </c>
      <c r="K4078">
        <v>1411499149</v>
      </c>
      <c r="L4078">
        <f t="shared" si="316"/>
        <v>2014</v>
      </c>
      <c r="M4078" t="str">
        <f t="shared" si="317"/>
        <v>Sep</v>
      </c>
      <c r="N4078" s="13">
        <v>41905.795706018522</v>
      </c>
      <c r="O4078" t="b">
        <v>0</v>
      </c>
      <c r="P4078">
        <v>0</v>
      </c>
      <c r="Q4078" t="b">
        <v>0</v>
      </c>
      <c r="R4078" t="s">
        <v>8271</v>
      </c>
      <c r="S4078" s="4">
        <f t="shared" si="315"/>
        <v>0</v>
      </c>
      <c r="U4078" t="str">
        <f t="shared" si="318"/>
        <v>theater</v>
      </c>
      <c r="V4078" t="str">
        <f t="shared" si="319"/>
        <v>plays</v>
      </c>
    </row>
    <row r="4079" spans="1:22" ht="60" x14ac:dyDescent="0.25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v>42725.7105787037</v>
      </c>
      <c r="K4079">
        <v>1479747794</v>
      </c>
      <c r="L4079">
        <f t="shared" si="316"/>
        <v>2016</v>
      </c>
      <c r="M4079" t="str">
        <f t="shared" si="317"/>
        <v>Nov</v>
      </c>
      <c r="N4079" s="13">
        <v>42695.7105787037</v>
      </c>
      <c r="O4079" t="b">
        <v>0</v>
      </c>
      <c r="P4079">
        <v>6</v>
      </c>
      <c r="Q4079" t="b">
        <v>0</v>
      </c>
      <c r="R4079" t="s">
        <v>8271</v>
      </c>
      <c r="S4079" s="4">
        <f t="shared" si="315"/>
        <v>8.9</v>
      </c>
      <c r="U4079" t="str">
        <f t="shared" si="318"/>
        <v>theater</v>
      </c>
      <c r="V4079" t="str">
        <f t="shared" si="319"/>
        <v>plays</v>
      </c>
    </row>
    <row r="4080" spans="1:22" ht="60" x14ac:dyDescent="0.25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v>42762.787523148145</v>
      </c>
      <c r="K4080">
        <v>1482951242</v>
      </c>
      <c r="L4080">
        <f t="shared" si="316"/>
        <v>2016</v>
      </c>
      <c r="M4080" t="str">
        <f t="shared" si="317"/>
        <v>Dec</v>
      </c>
      <c r="N4080" s="13">
        <v>42732.787523148145</v>
      </c>
      <c r="O4080" t="b">
        <v>0</v>
      </c>
      <c r="P4080">
        <v>0</v>
      </c>
      <c r="Q4080" t="b">
        <v>0</v>
      </c>
      <c r="R4080" t="s">
        <v>8271</v>
      </c>
      <c r="S4080" s="4">
        <f t="shared" si="315"/>
        <v>0</v>
      </c>
      <c r="U4080" t="str">
        <f t="shared" si="318"/>
        <v>theater</v>
      </c>
      <c r="V4080" t="str">
        <f t="shared" si="319"/>
        <v>plays</v>
      </c>
    </row>
    <row r="4081" spans="1:22" ht="60" x14ac:dyDescent="0.25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v>42540.938900462963</v>
      </c>
      <c r="K4081">
        <v>1463783521</v>
      </c>
      <c r="L4081">
        <f t="shared" si="316"/>
        <v>2016</v>
      </c>
      <c r="M4081" t="str">
        <f t="shared" si="317"/>
        <v>May</v>
      </c>
      <c r="N4081" s="13">
        <v>42510.938900462963</v>
      </c>
      <c r="O4081" t="b">
        <v>0</v>
      </c>
      <c r="P4081">
        <v>1</v>
      </c>
      <c r="Q4081" t="b">
        <v>0</v>
      </c>
      <c r="R4081" t="s">
        <v>8271</v>
      </c>
      <c r="S4081" s="4">
        <f t="shared" si="315"/>
        <v>0.16666666666666666</v>
      </c>
      <c r="U4081" t="str">
        <f t="shared" si="318"/>
        <v>theater</v>
      </c>
      <c r="V4081" t="str">
        <f t="shared" si="319"/>
        <v>plays</v>
      </c>
    </row>
    <row r="4082" spans="1:22" ht="60" x14ac:dyDescent="0.25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v>42535.787500000006</v>
      </c>
      <c r="K4082">
        <v>1463849116</v>
      </c>
      <c r="L4082">
        <f t="shared" si="316"/>
        <v>2016</v>
      </c>
      <c r="M4082" t="str">
        <f t="shared" si="317"/>
        <v>May</v>
      </c>
      <c r="N4082" s="13">
        <v>42511.698101851856</v>
      </c>
      <c r="O4082" t="b">
        <v>0</v>
      </c>
      <c r="P4082">
        <v>0</v>
      </c>
      <c r="Q4082" t="b">
        <v>0</v>
      </c>
      <c r="R4082" t="s">
        <v>8271</v>
      </c>
      <c r="S4082" s="4">
        <f t="shared" si="315"/>
        <v>0</v>
      </c>
      <c r="U4082" t="str">
        <f t="shared" si="318"/>
        <v>theater</v>
      </c>
      <c r="V4082" t="str">
        <f t="shared" si="319"/>
        <v>plays</v>
      </c>
    </row>
    <row r="4083" spans="1:22" ht="45" x14ac:dyDescent="0.25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v>42071.539641203708</v>
      </c>
      <c r="K4083">
        <v>1423231025</v>
      </c>
      <c r="L4083">
        <f t="shared" si="316"/>
        <v>2015</v>
      </c>
      <c r="M4083" t="str">
        <f t="shared" si="317"/>
        <v>Feb</v>
      </c>
      <c r="N4083" s="13">
        <v>42041.581307870365</v>
      </c>
      <c r="O4083" t="b">
        <v>0</v>
      </c>
      <c r="P4083">
        <v>12</v>
      </c>
      <c r="Q4083" t="b">
        <v>0</v>
      </c>
      <c r="R4083" t="s">
        <v>8271</v>
      </c>
      <c r="S4083" s="4">
        <f t="shared" si="315"/>
        <v>15.737410071942445</v>
      </c>
      <c r="U4083" t="str">
        <f t="shared" si="318"/>
        <v>theater</v>
      </c>
      <c r="V4083" t="str">
        <f t="shared" si="319"/>
        <v>plays</v>
      </c>
    </row>
    <row r="4084" spans="1:22" ht="60" x14ac:dyDescent="0.25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v>42322.958333333328</v>
      </c>
      <c r="K4084">
        <v>1446179553</v>
      </c>
      <c r="L4084">
        <f t="shared" si="316"/>
        <v>2015</v>
      </c>
      <c r="M4084" t="str">
        <f t="shared" si="317"/>
        <v>Oct</v>
      </c>
      <c r="N4084" s="13">
        <v>42307.189270833333</v>
      </c>
      <c r="O4084" t="b">
        <v>0</v>
      </c>
      <c r="P4084">
        <v>2</v>
      </c>
      <c r="Q4084" t="b">
        <v>0</v>
      </c>
      <c r="R4084" t="s">
        <v>8271</v>
      </c>
      <c r="S4084" s="4">
        <f t="shared" si="315"/>
        <v>2</v>
      </c>
      <c r="U4084" t="str">
        <f t="shared" si="318"/>
        <v>theater</v>
      </c>
      <c r="V4084" t="str">
        <f t="shared" si="319"/>
        <v>plays</v>
      </c>
    </row>
    <row r="4085" spans="1:22" ht="60" x14ac:dyDescent="0.25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v>42383.761759259258</v>
      </c>
      <c r="K4085">
        <v>1450203416</v>
      </c>
      <c r="L4085">
        <f t="shared" si="316"/>
        <v>2015</v>
      </c>
      <c r="M4085" t="str">
        <f t="shared" si="317"/>
        <v>Dec</v>
      </c>
      <c r="N4085" s="13">
        <v>42353.761759259258</v>
      </c>
      <c r="O4085" t="b">
        <v>0</v>
      </c>
      <c r="P4085">
        <v>6</v>
      </c>
      <c r="Q4085" t="b">
        <v>0</v>
      </c>
      <c r="R4085" t="s">
        <v>8271</v>
      </c>
      <c r="S4085" s="4">
        <f t="shared" si="315"/>
        <v>21.685714285714287</v>
      </c>
      <c r="U4085" t="str">
        <f t="shared" si="318"/>
        <v>theater</v>
      </c>
      <c r="V4085" t="str">
        <f t="shared" si="319"/>
        <v>plays</v>
      </c>
    </row>
    <row r="4086" spans="1:22" ht="60" x14ac:dyDescent="0.25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v>42652.436412037037</v>
      </c>
      <c r="K4086">
        <v>1473416906</v>
      </c>
      <c r="L4086">
        <f t="shared" si="316"/>
        <v>2016</v>
      </c>
      <c r="M4086" t="str">
        <f t="shared" si="317"/>
        <v>Sep</v>
      </c>
      <c r="N4086" s="13">
        <v>42622.436412037037</v>
      </c>
      <c r="O4086" t="b">
        <v>0</v>
      </c>
      <c r="P4086">
        <v>1</v>
      </c>
      <c r="Q4086" t="b">
        <v>0</v>
      </c>
      <c r="R4086" t="s">
        <v>8271</v>
      </c>
      <c r="S4086" s="4">
        <f t="shared" si="315"/>
        <v>0.33333333333333331</v>
      </c>
      <c r="U4086" t="str">
        <f t="shared" si="318"/>
        <v>theater</v>
      </c>
      <c r="V4086" t="str">
        <f t="shared" si="319"/>
        <v>plays</v>
      </c>
    </row>
    <row r="4087" spans="1:22" ht="60" x14ac:dyDescent="0.25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v>42087.165972222225</v>
      </c>
      <c r="K4087">
        <v>1424701775</v>
      </c>
      <c r="L4087">
        <f t="shared" si="316"/>
        <v>2015</v>
      </c>
      <c r="M4087" t="str">
        <f t="shared" si="317"/>
        <v>Feb</v>
      </c>
      <c r="N4087" s="13">
        <v>42058.603877314818</v>
      </c>
      <c r="O4087" t="b">
        <v>0</v>
      </c>
      <c r="P4087">
        <v>1</v>
      </c>
      <c r="Q4087" t="b">
        <v>0</v>
      </c>
      <c r="R4087" t="s">
        <v>8271</v>
      </c>
      <c r="S4087" s="4">
        <f t="shared" si="315"/>
        <v>0.2857142857142857</v>
      </c>
      <c r="U4087" t="str">
        <f t="shared" si="318"/>
        <v>theater</v>
      </c>
      <c r="V4087" t="str">
        <f t="shared" si="319"/>
        <v>plays</v>
      </c>
    </row>
    <row r="4088" spans="1:22" ht="60" x14ac:dyDescent="0.25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v>42329.166666666672</v>
      </c>
      <c r="K4088">
        <v>1445985299</v>
      </c>
      <c r="L4088">
        <f t="shared" si="316"/>
        <v>2015</v>
      </c>
      <c r="M4088" t="str">
        <f t="shared" si="317"/>
        <v>Oct</v>
      </c>
      <c r="N4088" s="13">
        <v>42304.940960648149</v>
      </c>
      <c r="O4088" t="b">
        <v>0</v>
      </c>
      <c r="P4088">
        <v>5</v>
      </c>
      <c r="Q4088" t="b">
        <v>0</v>
      </c>
      <c r="R4088" t="s">
        <v>8271</v>
      </c>
      <c r="S4088" s="4">
        <f t="shared" si="315"/>
        <v>4.7</v>
      </c>
      <c r="U4088" t="str">
        <f t="shared" si="318"/>
        <v>theater</v>
      </c>
      <c r="V4088" t="str">
        <f t="shared" si="319"/>
        <v>plays</v>
      </c>
    </row>
    <row r="4089" spans="1:22" x14ac:dyDescent="0.25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v>42568.742893518516</v>
      </c>
      <c r="K4089">
        <v>1466185786</v>
      </c>
      <c r="L4089">
        <f t="shared" si="316"/>
        <v>2016</v>
      </c>
      <c r="M4089" t="str">
        <f t="shared" si="317"/>
        <v>Jun</v>
      </c>
      <c r="N4089" s="13">
        <v>42538.742893518516</v>
      </c>
      <c r="O4089" t="b">
        <v>0</v>
      </c>
      <c r="P4089">
        <v>0</v>
      </c>
      <c r="Q4089" t="b">
        <v>0</v>
      </c>
      <c r="R4089" t="s">
        <v>8271</v>
      </c>
      <c r="S4089" s="4">
        <f t="shared" si="315"/>
        <v>0</v>
      </c>
      <c r="U4089" t="str">
        <f t="shared" si="318"/>
        <v>theater</v>
      </c>
      <c r="V4089" t="str">
        <f t="shared" si="319"/>
        <v>plays</v>
      </c>
    </row>
    <row r="4090" spans="1:22" ht="45" x14ac:dyDescent="0.25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v>42020.434722222228</v>
      </c>
      <c r="K4090">
        <v>1418827324</v>
      </c>
      <c r="L4090">
        <f t="shared" si="316"/>
        <v>2014</v>
      </c>
      <c r="M4090" t="str">
        <f t="shared" si="317"/>
        <v>Dec</v>
      </c>
      <c r="N4090" s="13">
        <v>41990.612546296295</v>
      </c>
      <c r="O4090" t="b">
        <v>0</v>
      </c>
      <c r="P4090">
        <v>3</v>
      </c>
      <c r="Q4090" t="b">
        <v>0</v>
      </c>
      <c r="R4090" t="s">
        <v>8271</v>
      </c>
      <c r="S4090" s="4">
        <f t="shared" si="315"/>
        <v>10.8</v>
      </c>
      <c r="U4090" t="str">
        <f t="shared" si="318"/>
        <v>theater</v>
      </c>
      <c r="V4090" t="str">
        <f t="shared" si="319"/>
        <v>plays</v>
      </c>
    </row>
    <row r="4091" spans="1:22" ht="60" x14ac:dyDescent="0.25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v>42155.732638888891</v>
      </c>
      <c r="K4091">
        <v>1430242488</v>
      </c>
      <c r="L4091">
        <f t="shared" si="316"/>
        <v>2015</v>
      </c>
      <c r="M4091" t="str">
        <f t="shared" si="317"/>
        <v>Apr</v>
      </c>
      <c r="N4091" s="13">
        <v>42122.732499999998</v>
      </c>
      <c r="O4091" t="b">
        <v>0</v>
      </c>
      <c r="P4091">
        <v>8</v>
      </c>
      <c r="Q4091" t="b">
        <v>0</v>
      </c>
      <c r="R4091" t="s">
        <v>8271</v>
      </c>
      <c r="S4091" s="4">
        <f t="shared" si="315"/>
        <v>4.8</v>
      </c>
      <c r="U4091" t="str">
        <f t="shared" si="318"/>
        <v>theater</v>
      </c>
      <c r="V4091" t="str">
        <f t="shared" si="319"/>
        <v>plays</v>
      </c>
    </row>
    <row r="4092" spans="1:22" ht="45" x14ac:dyDescent="0.25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v>42223.625</v>
      </c>
      <c r="K4092">
        <v>1437754137</v>
      </c>
      <c r="L4092">
        <f t="shared" si="316"/>
        <v>2015</v>
      </c>
      <c r="M4092" t="str">
        <f t="shared" si="317"/>
        <v>Jul</v>
      </c>
      <c r="N4092" s="13">
        <v>42209.67288194444</v>
      </c>
      <c r="O4092" t="b">
        <v>0</v>
      </c>
      <c r="P4092">
        <v>3</v>
      </c>
      <c r="Q4092" t="b">
        <v>0</v>
      </c>
      <c r="R4092" t="s">
        <v>8271</v>
      </c>
      <c r="S4092" s="4">
        <f t="shared" si="315"/>
        <v>3.2</v>
      </c>
      <c r="U4092" t="str">
        <f t="shared" si="318"/>
        <v>theater</v>
      </c>
      <c r="V4092" t="str">
        <f t="shared" si="319"/>
        <v>plays</v>
      </c>
    </row>
    <row r="4093" spans="1:22" ht="60" x14ac:dyDescent="0.25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v>42020.506377314814</v>
      </c>
      <c r="K4093">
        <v>1418818151</v>
      </c>
      <c r="L4093">
        <f t="shared" si="316"/>
        <v>2014</v>
      </c>
      <c r="M4093" t="str">
        <f t="shared" si="317"/>
        <v>Dec</v>
      </c>
      <c r="N4093" s="13">
        <v>41990.506377314814</v>
      </c>
      <c r="O4093" t="b">
        <v>0</v>
      </c>
      <c r="P4093">
        <v>8</v>
      </c>
      <c r="Q4093" t="b">
        <v>0</v>
      </c>
      <c r="R4093" t="s">
        <v>8271</v>
      </c>
      <c r="S4093" s="4">
        <f t="shared" si="315"/>
        <v>12.75</v>
      </c>
      <c r="U4093" t="str">
        <f t="shared" si="318"/>
        <v>theater</v>
      </c>
      <c r="V4093" t="str">
        <f t="shared" si="319"/>
        <v>plays</v>
      </c>
    </row>
    <row r="4094" spans="1:22" ht="45" x14ac:dyDescent="0.25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v>42099.153321759266</v>
      </c>
      <c r="K4094">
        <v>1423024847</v>
      </c>
      <c r="L4094">
        <f t="shared" si="316"/>
        <v>2015</v>
      </c>
      <c r="M4094" t="str">
        <f t="shared" si="317"/>
        <v>Feb</v>
      </c>
      <c r="N4094" s="13">
        <v>42039.194988425923</v>
      </c>
      <c r="O4094" t="b">
        <v>0</v>
      </c>
      <c r="P4094">
        <v>1</v>
      </c>
      <c r="Q4094" t="b">
        <v>0</v>
      </c>
      <c r="R4094" t="s">
        <v>8271</v>
      </c>
      <c r="S4094" s="4">
        <f t="shared" si="315"/>
        <v>1.8181818181818181E-2</v>
      </c>
      <c r="U4094" t="str">
        <f t="shared" si="318"/>
        <v>theater</v>
      </c>
      <c r="V4094" t="str">
        <f t="shared" si="319"/>
        <v>plays</v>
      </c>
    </row>
    <row r="4095" spans="1:22" ht="60" x14ac:dyDescent="0.25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v>42238.815891203703</v>
      </c>
      <c r="K4095">
        <v>1435088093</v>
      </c>
      <c r="L4095">
        <f t="shared" si="316"/>
        <v>2015</v>
      </c>
      <c r="M4095" t="str">
        <f t="shared" si="317"/>
        <v>Jun</v>
      </c>
      <c r="N4095" s="13">
        <v>42178.815891203703</v>
      </c>
      <c r="O4095" t="b">
        <v>0</v>
      </c>
      <c r="P4095">
        <v>4</v>
      </c>
      <c r="Q4095" t="b">
        <v>0</v>
      </c>
      <c r="R4095" t="s">
        <v>8271</v>
      </c>
      <c r="S4095" s="4">
        <f t="shared" si="315"/>
        <v>2.4</v>
      </c>
      <c r="U4095" t="str">
        <f t="shared" si="318"/>
        <v>theater</v>
      </c>
      <c r="V4095" t="str">
        <f t="shared" si="319"/>
        <v>plays</v>
      </c>
    </row>
    <row r="4096" spans="1:22" ht="45" x14ac:dyDescent="0.25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v>41934.207638888889</v>
      </c>
      <c r="K4096">
        <v>1410141900</v>
      </c>
      <c r="L4096">
        <f t="shared" si="316"/>
        <v>2014</v>
      </c>
      <c r="M4096" t="str">
        <f t="shared" si="317"/>
        <v>Sep</v>
      </c>
      <c r="N4096" s="13">
        <v>41890.086805555555</v>
      </c>
      <c r="O4096" t="b">
        <v>0</v>
      </c>
      <c r="P4096">
        <v>8</v>
      </c>
      <c r="Q4096" t="b">
        <v>0</v>
      </c>
      <c r="R4096" t="s">
        <v>8271</v>
      </c>
      <c r="S4096" s="4">
        <f t="shared" si="315"/>
        <v>36.5</v>
      </c>
      <c r="U4096" t="str">
        <f t="shared" si="318"/>
        <v>theater</v>
      </c>
      <c r="V4096" t="str">
        <f t="shared" si="319"/>
        <v>plays</v>
      </c>
    </row>
    <row r="4097" spans="1:22" ht="45" x14ac:dyDescent="0.25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v>42723.031828703708</v>
      </c>
      <c r="K4097">
        <v>1479516350</v>
      </c>
      <c r="L4097">
        <f t="shared" si="316"/>
        <v>2016</v>
      </c>
      <c r="M4097" t="str">
        <f t="shared" si="317"/>
        <v>Nov</v>
      </c>
      <c r="N4097" s="13">
        <v>42693.031828703708</v>
      </c>
      <c r="O4097" t="b">
        <v>0</v>
      </c>
      <c r="P4097">
        <v>1</v>
      </c>
      <c r="Q4097" t="b">
        <v>0</v>
      </c>
      <c r="R4097" t="s">
        <v>8271</v>
      </c>
      <c r="S4097" s="4">
        <f t="shared" si="315"/>
        <v>2.6666666666666665</v>
      </c>
      <c r="U4097" t="str">
        <f t="shared" si="318"/>
        <v>theater</v>
      </c>
      <c r="V4097" t="str">
        <f t="shared" si="319"/>
        <v>plays</v>
      </c>
    </row>
    <row r="4098" spans="1:22" ht="45" x14ac:dyDescent="0.25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v>42794.368749999994</v>
      </c>
      <c r="K4098">
        <v>1484484219</v>
      </c>
      <c r="L4098">
        <f t="shared" si="316"/>
        <v>2017</v>
      </c>
      <c r="M4098" t="str">
        <f t="shared" si="317"/>
        <v>Jan</v>
      </c>
      <c r="N4098" s="13">
        <v>42750.530312499999</v>
      </c>
      <c r="O4098" t="b">
        <v>0</v>
      </c>
      <c r="P4098">
        <v>5</v>
      </c>
      <c r="Q4098" t="b">
        <v>0</v>
      </c>
      <c r="R4098" t="s">
        <v>8271</v>
      </c>
      <c r="S4098" s="4">
        <f t="shared" ref="S4098:S4115" si="320">E4098*100/D4098</f>
        <v>11.428571428571429</v>
      </c>
      <c r="U4098" t="str">
        <f t="shared" si="318"/>
        <v>theater</v>
      </c>
      <c r="V4098" t="str">
        <f t="shared" si="319"/>
        <v>plays</v>
      </c>
    </row>
    <row r="4099" spans="1:22" ht="60" x14ac:dyDescent="0.25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v>42400.996527777781</v>
      </c>
      <c r="K4099">
        <v>1449431237</v>
      </c>
      <c r="L4099">
        <f t="shared" ref="L4099:L4115" si="321">YEAR(N4099)</f>
        <v>2015</v>
      </c>
      <c r="M4099" t="str">
        <f t="shared" ref="M4099:M4115" si="322">TEXT(N4099, "MMM")</f>
        <v>Dec</v>
      </c>
      <c r="N4099" s="13">
        <v>42344.824502314819</v>
      </c>
      <c r="O4099" t="b">
        <v>0</v>
      </c>
      <c r="P4099">
        <v>0</v>
      </c>
      <c r="Q4099" t="b">
        <v>0</v>
      </c>
      <c r="R4099" t="s">
        <v>8271</v>
      </c>
      <c r="S4099" s="4">
        <f t="shared" si="320"/>
        <v>0</v>
      </c>
      <c r="U4099" t="str">
        <f t="shared" ref="U4099:U4115" si="323">LEFT(R4099, SEARCH("/",R4099,1)-1)</f>
        <v>theater</v>
      </c>
      <c r="V4099" t="str">
        <f t="shared" ref="V4099:V4115" si="324">RIGHT(R4099,LEN(R4099)-SEARCH("/",R4099,SEARCH("/",R4099,1)))</f>
        <v>plays</v>
      </c>
    </row>
    <row r="4100" spans="1:22" ht="45" x14ac:dyDescent="0.25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v>42525.722187499996</v>
      </c>
      <c r="K4100">
        <v>1462468797</v>
      </c>
      <c r="L4100">
        <f t="shared" si="321"/>
        <v>2016</v>
      </c>
      <c r="M4100" t="str">
        <f t="shared" si="322"/>
        <v>May</v>
      </c>
      <c r="N4100" s="13">
        <v>42495.722187499996</v>
      </c>
      <c r="O4100" t="b">
        <v>0</v>
      </c>
      <c r="P4100">
        <v>0</v>
      </c>
      <c r="Q4100" t="b">
        <v>0</v>
      </c>
      <c r="R4100" t="s">
        <v>8271</v>
      </c>
      <c r="S4100" s="4">
        <f t="shared" si="320"/>
        <v>0</v>
      </c>
      <c r="U4100" t="str">
        <f t="shared" si="323"/>
        <v>theater</v>
      </c>
      <c r="V4100" t="str">
        <f t="shared" si="324"/>
        <v>plays</v>
      </c>
    </row>
    <row r="4101" spans="1:22" ht="60" x14ac:dyDescent="0.25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v>42615.850381944445</v>
      </c>
      <c r="K4101">
        <v>1468959873</v>
      </c>
      <c r="L4101">
        <f t="shared" si="321"/>
        <v>2016</v>
      </c>
      <c r="M4101" t="str">
        <f t="shared" si="322"/>
        <v>Jul</v>
      </c>
      <c r="N4101" s="13">
        <v>42570.850381944445</v>
      </c>
      <c r="O4101" t="b">
        <v>0</v>
      </c>
      <c r="P4101">
        <v>1</v>
      </c>
      <c r="Q4101" t="b">
        <v>0</v>
      </c>
      <c r="R4101" t="s">
        <v>8271</v>
      </c>
      <c r="S4101" s="4">
        <f t="shared" si="320"/>
        <v>1.1111111111111112</v>
      </c>
      <c r="U4101" t="str">
        <f t="shared" si="323"/>
        <v>theater</v>
      </c>
      <c r="V4101" t="str">
        <f t="shared" si="324"/>
        <v>plays</v>
      </c>
    </row>
    <row r="4102" spans="1:22" ht="45" x14ac:dyDescent="0.25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v>41937.124884259261</v>
      </c>
      <c r="K4102">
        <v>1413341990</v>
      </c>
      <c r="L4102">
        <f t="shared" si="321"/>
        <v>2014</v>
      </c>
      <c r="M4102" t="str">
        <f t="shared" si="322"/>
        <v>Oct</v>
      </c>
      <c r="N4102" s="13">
        <v>41927.124884259261</v>
      </c>
      <c r="O4102" t="b">
        <v>0</v>
      </c>
      <c r="P4102">
        <v>0</v>
      </c>
      <c r="Q4102" t="b">
        <v>0</v>
      </c>
      <c r="R4102" t="s">
        <v>8271</v>
      </c>
      <c r="S4102" s="4">
        <f t="shared" si="320"/>
        <v>0</v>
      </c>
      <c r="U4102" t="str">
        <f t="shared" si="323"/>
        <v>theater</v>
      </c>
      <c r="V4102" t="str">
        <f t="shared" si="324"/>
        <v>plays</v>
      </c>
    </row>
    <row r="4103" spans="1:22" ht="60" x14ac:dyDescent="0.25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v>42760.903726851851</v>
      </c>
      <c r="K4103">
        <v>1482788482</v>
      </c>
      <c r="L4103">
        <f t="shared" si="321"/>
        <v>2016</v>
      </c>
      <c r="M4103" t="str">
        <f t="shared" si="322"/>
        <v>Dec</v>
      </c>
      <c r="N4103" s="13">
        <v>42730.903726851851</v>
      </c>
      <c r="O4103" t="b">
        <v>0</v>
      </c>
      <c r="P4103">
        <v>0</v>
      </c>
      <c r="Q4103" t="b">
        <v>0</v>
      </c>
      <c r="R4103" t="s">
        <v>8271</v>
      </c>
      <c r="S4103" s="4">
        <f t="shared" si="320"/>
        <v>0</v>
      </c>
      <c r="U4103" t="str">
        <f t="shared" si="323"/>
        <v>theater</v>
      </c>
      <c r="V4103" t="str">
        <f t="shared" si="324"/>
        <v>plays</v>
      </c>
    </row>
    <row r="4104" spans="1:22" ht="45" x14ac:dyDescent="0.25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v>42505.848067129627</v>
      </c>
      <c r="K4104">
        <v>1460751673</v>
      </c>
      <c r="L4104">
        <f t="shared" si="321"/>
        <v>2016</v>
      </c>
      <c r="M4104" t="str">
        <f t="shared" si="322"/>
        <v>Apr</v>
      </c>
      <c r="N4104" s="13">
        <v>42475.848067129627</v>
      </c>
      <c r="O4104" t="b">
        <v>0</v>
      </c>
      <c r="P4104">
        <v>6</v>
      </c>
      <c r="Q4104" t="b">
        <v>0</v>
      </c>
      <c r="R4104" t="s">
        <v>8271</v>
      </c>
      <c r="S4104" s="4">
        <f t="shared" si="320"/>
        <v>27.4</v>
      </c>
      <c r="U4104" t="str">
        <f t="shared" si="323"/>
        <v>theater</v>
      </c>
      <c r="V4104" t="str">
        <f t="shared" si="324"/>
        <v>plays</v>
      </c>
    </row>
    <row r="4105" spans="1:22" ht="45" x14ac:dyDescent="0.25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v>42242.772222222222</v>
      </c>
      <c r="K4105">
        <v>1435953566</v>
      </c>
      <c r="L4105">
        <f t="shared" si="321"/>
        <v>2015</v>
      </c>
      <c r="M4105" t="str">
        <f t="shared" si="322"/>
        <v>Jul</v>
      </c>
      <c r="N4105" s="13">
        <v>42188.83293981482</v>
      </c>
      <c r="O4105" t="b">
        <v>0</v>
      </c>
      <c r="P4105">
        <v>6</v>
      </c>
      <c r="Q4105" t="b">
        <v>0</v>
      </c>
      <c r="R4105" t="s">
        <v>8271</v>
      </c>
      <c r="S4105" s="4">
        <f t="shared" si="320"/>
        <v>10</v>
      </c>
      <c r="U4105" t="str">
        <f t="shared" si="323"/>
        <v>theater</v>
      </c>
      <c r="V4105" t="str">
        <f t="shared" si="324"/>
        <v>plays</v>
      </c>
    </row>
    <row r="4106" spans="1:22" ht="45" x14ac:dyDescent="0.25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v>42670.278171296297</v>
      </c>
      <c r="K4106">
        <v>1474958434</v>
      </c>
      <c r="L4106">
        <f t="shared" si="321"/>
        <v>2016</v>
      </c>
      <c r="M4106" t="str">
        <f t="shared" si="322"/>
        <v>Sep</v>
      </c>
      <c r="N4106" s="13">
        <v>42640.278171296297</v>
      </c>
      <c r="O4106" t="b">
        <v>0</v>
      </c>
      <c r="P4106">
        <v>14</v>
      </c>
      <c r="Q4106" t="b">
        <v>0</v>
      </c>
      <c r="R4106" t="s">
        <v>8271</v>
      </c>
      <c r="S4106" s="4">
        <f t="shared" si="320"/>
        <v>21.366666666666667</v>
      </c>
      <c r="U4106" t="str">
        <f t="shared" si="323"/>
        <v>theater</v>
      </c>
      <c r="V4106" t="str">
        <f t="shared" si="324"/>
        <v>plays</v>
      </c>
    </row>
    <row r="4107" spans="1:22" ht="60" x14ac:dyDescent="0.25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v>42730.010520833333</v>
      </c>
      <c r="K4107">
        <v>1479860109</v>
      </c>
      <c r="L4107">
        <f t="shared" si="321"/>
        <v>2016</v>
      </c>
      <c r="M4107" t="str">
        <f t="shared" si="322"/>
        <v>Nov</v>
      </c>
      <c r="N4107" s="13">
        <v>42697.010520833333</v>
      </c>
      <c r="O4107" t="b">
        <v>0</v>
      </c>
      <c r="P4107">
        <v>6</v>
      </c>
      <c r="Q4107" t="b">
        <v>0</v>
      </c>
      <c r="R4107" t="s">
        <v>8271</v>
      </c>
      <c r="S4107" s="4">
        <f t="shared" si="320"/>
        <v>6.9696969696969697</v>
      </c>
      <c r="U4107" t="str">
        <f t="shared" si="323"/>
        <v>theater</v>
      </c>
      <c r="V4107" t="str">
        <f t="shared" si="324"/>
        <v>plays</v>
      </c>
    </row>
    <row r="4108" spans="1:22" ht="60" x14ac:dyDescent="0.25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v>42096.041666666672</v>
      </c>
      <c r="K4108">
        <v>1424221866</v>
      </c>
      <c r="L4108">
        <f t="shared" si="321"/>
        <v>2015</v>
      </c>
      <c r="M4108" t="str">
        <f t="shared" si="322"/>
        <v>Feb</v>
      </c>
      <c r="N4108" s="13">
        <v>42053.049375000002</v>
      </c>
      <c r="O4108" t="b">
        <v>0</v>
      </c>
      <c r="P4108">
        <v>33</v>
      </c>
      <c r="Q4108" t="b">
        <v>0</v>
      </c>
      <c r="R4108" t="s">
        <v>8271</v>
      </c>
      <c r="S4108" s="4">
        <f t="shared" si="320"/>
        <v>70.599999999999994</v>
      </c>
      <c r="U4108" t="str">
        <f t="shared" si="323"/>
        <v>theater</v>
      </c>
      <c r="V4108" t="str">
        <f t="shared" si="324"/>
        <v>plays</v>
      </c>
    </row>
    <row r="4109" spans="1:22" ht="60" x14ac:dyDescent="0.25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v>41906.916678240741</v>
      </c>
      <c r="K4109">
        <v>1409608801</v>
      </c>
      <c r="L4109">
        <f t="shared" si="321"/>
        <v>2014</v>
      </c>
      <c r="M4109" t="str">
        <f t="shared" si="322"/>
        <v>Sep</v>
      </c>
      <c r="N4109" s="13">
        <v>41883.916678240741</v>
      </c>
      <c r="O4109" t="b">
        <v>0</v>
      </c>
      <c r="P4109">
        <v>4</v>
      </c>
      <c r="Q4109" t="b">
        <v>0</v>
      </c>
      <c r="R4109" t="s">
        <v>8271</v>
      </c>
      <c r="S4109" s="4">
        <f t="shared" si="320"/>
        <v>2.0499999999999998</v>
      </c>
      <c r="U4109" t="str">
        <f t="shared" si="323"/>
        <v>theater</v>
      </c>
      <c r="V4109" t="str">
        <f t="shared" si="324"/>
        <v>plays</v>
      </c>
    </row>
    <row r="4110" spans="1:22" ht="45" x14ac:dyDescent="0.25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v>42797.208333333328</v>
      </c>
      <c r="K4110">
        <v>1485909937</v>
      </c>
      <c r="L4110">
        <f t="shared" si="321"/>
        <v>2017</v>
      </c>
      <c r="M4110" t="str">
        <f t="shared" si="322"/>
        <v>Feb</v>
      </c>
      <c r="N4110" s="13">
        <v>42767.031678240746</v>
      </c>
      <c r="O4110" t="b">
        <v>0</v>
      </c>
      <c r="P4110">
        <v>1</v>
      </c>
      <c r="Q4110" t="b">
        <v>0</v>
      </c>
      <c r="R4110" t="s">
        <v>8271</v>
      </c>
      <c r="S4110" s="4">
        <f t="shared" si="320"/>
        <v>1.9666666666666666</v>
      </c>
      <c r="U4110" t="str">
        <f t="shared" si="323"/>
        <v>theater</v>
      </c>
      <c r="V4110" t="str">
        <f t="shared" si="324"/>
        <v>plays</v>
      </c>
    </row>
    <row r="4111" spans="1:22" ht="45" x14ac:dyDescent="0.25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v>42337.581064814818</v>
      </c>
      <c r="K4111">
        <v>1446209804</v>
      </c>
      <c r="L4111">
        <f t="shared" si="321"/>
        <v>2015</v>
      </c>
      <c r="M4111" t="str">
        <f t="shared" si="322"/>
        <v>Oct</v>
      </c>
      <c r="N4111" s="13">
        <v>42307.539398148147</v>
      </c>
      <c r="O4111" t="b">
        <v>0</v>
      </c>
      <c r="P4111">
        <v>0</v>
      </c>
      <c r="Q4111" t="b">
        <v>0</v>
      </c>
      <c r="R4111" t="s">
        <v>8271</v>
      </c>
      <c r="S4111" s="4">
        <f t="shared" si="320"/>
        <v>0</v>
      </c>
      <c r="U4111" t="str">
        <f t="shared" si="323"/>
        <v>theater</v>
      </c>
      <c r="V4111" t="str">
        <f t="shared" si="324"/>
        <v>plays</v>
      </c>
    </row>
    <row r="4112" spans="1:22" ht="60" x14ac:dyDescent="0.25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v>42572.626747685179</v>
      </c>
      <c r="K4112">
        <v>1463929351</v>
      </c>
      <c r="L4112">
        <f t="shared" si="321"/>
        <v>2016</v>
      </c>
      <c r="M4112" t="str">
        <f t="shared" si="322"/>
        <v>May</v>
      </c>
      <c r="N4112" s="13">
        <v>42512.626747685179</v>
      </c>
      <c r="O4112" t="b">
        <v>0</v>
      </c>
      <c r="P4112">
        <v>6</v>
      </c>
      <c r="Q4112" t="b">
        <v>0</v>
      </c>
      <c r="R4112" t="s">
        <v>8271</v>
      </c>
      <c r="S4112" s="4">
        <f t="shared" si="320"/>
        <v>28.666666666666668</v>
      </c>
      <c r="U4112" t="str">
        <f t="shared" si="323"/>
        <v>theater</v>
      </c>
      <c r="V4112" t="str">
        <f t="shared" si="324"/>
        <v>plays</v>
      </c>
    </row>
    <row r="4113" spans="1:22" ht="45" x14ac:dyDescent="0.25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v>42059.135879629626</v>
      </c>
      <c r="K4113">
        <v>1422155740</v>
      </c>
      <c r="L4113">
        <f t="shared" si="321"/>
        <v>2015</v>
      </c>
      <c r="M4113" t="str">
        <f t="shared" si="322"/>
        <v>Jan</v>
      </c>
      <c r="N4113" s="13">
        <v>42029.135879629626</v>
      </c>
      <c r="O4113" t="b">
        <v>0</v>
      </c>
      <c r="P4113">
        <v>6</v>
      </c>
      <c r="Q4113" t="b">
        <v>0</v>
      </c>
      <c r="R4113" t="s">
        <v>8271</v>
      </c>
      <c r="S4113" s="4">
        <f t="shared" si="320"/>
        <v>3.1333333333333333</v>
      </c>
      <c r="U4113" t="str">
        <f t="shared" si="323"/>
        <v>theater</v>
      </c>
      <c r="V4113" t="str">
        <f t="shared" si="324"/>
        <v>plays</v>
      </c>
    </row>
    <row r="4114" spans="1:22" ht="60" x14ac:dyDescent="0.25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v>42428</v>
      </c>
      <c r="K4114">
        <v>1454280186</v>
      </c>
      <c r="L4114">
        <f t="shared" si="321"/>
        <v>2016</v>
      </c>
      <c r="M4114" t="str">
        <f t="shared" si="322"/>
        <v>Jan</v>
      </c>
      <c r="N4114" s="13">
        <v>42400.946597222224</v>
      </c>
      <c r="O4114" t="b">
        <v>0</v>
      </c>
      <c r="P4114">
        <v>1</v>
      </c>
      <c r="Q4114" t="b">
        <v>0</v>
      </c>
      <c r="R4114" t="s">
        <v>8271</v>
      </c>
      <c r="S4114" s="4">
        <f t="shared" si="320"/>
        <v>0.04</v>
      </c>
      <c r="U4114" t="str">
        <f t="shared" si="323"/>
        <v>theater</v>
      </c>
      <c r="V4114" t="str">
        <f t="shared" si="324"/>
        <v>plays</v>
      </c>
    </row>
    <row r="4115" spans="1:22" ht="60" x14ac:dyDescent="0.25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v>42377.273611111115</v>
      </c>
      <c r="K4115">
        <v>1450619123</v>
      </c>
      <c r="L4115">
        <f t="shared" si="321"/>
        <v>2015</v>
      </c>
      <c r="M4115" t="str">
        <f t="shared" si="322"/>
        <v>Dec</v>
      </c>
      <c r="N4115" s="13">
        <v>42358.573182870372</v>
      </c>
      <c r="O4115" t="b">
        <v>0</v>
      </c>
      <c r="P4115">
        <v>3</v>
      </c>
      <c r="Q4115" t="b">
        <v>0</v>
      </c>
      <c r="R4115" t="s">
        <v>8271</v>
      </c>
      <c r="S4115" s="4">
        <f t="shared" si="320"/>
        <v>0.2</v>
      </c>
      <c r="U4115" t="str">
        <f t="shared" si="323"/>
        <v>theater</v>
      </c>
      <c r="V4115" t="str">
        <f t="shared" si="324"/>
        <v>plays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S1:S1048576 T1:V1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7B8D-6A6A-4DA3-919A-9EAB4B00DF07}">
  <dimension ref="A1:F14"/>
  <sheetViews>
    <sheetView workbookViewId="0">
      <selection activeCell="D10" sqref="D1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5" t="s">
        <v>8223</v>
      </c>
      <c r="B1" t="s">
        <v>8322</v>
      </c>
    </row>
    <row r="3" spans="1:6" x14ac:dyDescent="0.25">
      <c r="A3" s="5" t="s">
        <v>8321</v>
      </c>
      <c r="B3" s="5" t="s">
        <v>8323</v>
      </c>
    </row>
    <row r="4" spans="1:6" x14ac:dyDescent="0.25">
      <c r="A4" s="5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25">
      <c r="A5" s="6" t="s">
        <v>8311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6" t="s">
        <v>8312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6" t="s">
        <v>8313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6" t="s">
        <v>8314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8315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6" t="s">
        <v>8316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6" t="s">
        <v>8317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6" t="s">
        <v>8318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6" t="s">
        <v>8319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6" t="s">
        <v>8320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59FD-B3A1-43B7-92B3-E8BE335A825B}">
  <dimension ref="A1:F47"/>
  <sheetViews>
    <sheetView workbookViewId="0">
      <selection activeCell="M36" sqref="M36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5" t="s">
        <v>8223</v>
      </c>
      <c r="B1" t="s">
        <v>8322</v>
      </c>
    </row>
    <row r="2" spans="1:6" x14ac:dyDescent="0.25">
      <c r="A2" s="5" t="s">
        <v>8365</v>
      </c>
      <c r="B2" t="s">
        <v>8322</v>
      </c>
    </row>
    <row r="4" spans="1:6" x14ac:dyDescent="0.25">
      <c r="A4" s="5" t="s">
        <v>8321</v>
      </c>
      <c r="B4" s="5" t="s">
        <v>8323</v>
      </c>
    </row>
    <row r="5" spans="1:6" x14ac:dyDescent="0.25">
      <c r="A5" s="5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25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8325</v>
      </c>
      <c r="B7" s="7"/>
      <c r="C7" s="7"/>
      <c r="D7" s="7">
        <v>20</v>
      </c>
      <c r="E7" s="7"/>
      <c r="F7" s="7">
        <v>20</v>
      </c>
    </row>
    <row r="8" spans="1:6" x14ac:dyDescent="0.25">
      <c r="A8" s="6" t="s">
        <v>8326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8327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8328</v>
      </c>
      <c r="B10" s="7">
        <v>40</v>
      </c>
      <c r="C10" s="7"/>
      <c r="D10" s="7"/>
      <c r="E10" s="7"/>
      <c r="F10" s="7">
        <v>40</v>
      </c>
    </row>
    <row r="11" spans="1:6" x14ac:dyDescent="0.25">
      <c r="A11" s="6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25">
      <c r="A12" s="6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8331</v>
      </c>
      <c r="B13" s="7">
        <v>40</v>
      </c>
      <c r="C13" s="7"/>
      <c r="D13" s="7"/>
      <c r="E13" s="7"/>
      <c r="F13" s="7">
        <v>40</v>
      </c>
    </row>
    <row r="14" spans="1:6" x14ac:dyDescent="0.25">
      <c r="A14" s="6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5">
      <c r="A15" s="6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5">
      <c r="A17" s="6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25">
      <c r="A19" s="6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5">
      <c r="A20" s="6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5">
      <c r="A22" s="6" t="s">
        <v>8340</v>
      </c>
      <c r="B22" s="7">
        <v>20</v>
      </c>
      <c r="C22" s="7"/>
      <c r="D22" s="7"/>
      <c r="E22" s="7"/>
      <c r="F22" s="7">
        <v>20</v>
      </c>
    </row>
    <row r="23" spans="1:6" x14ac:dyDescent="0.25">
      <c r="A23" s="6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5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8344</v>
      </c>
      <c r="B26" s="7">
        <v>60</v>
      </c>
      <c r="C26" s="7"/>
      <c r="D26" s="7"/>
      <c r="E26" s="7"/>
      <c r="F26" s="7">
        <v>60</v>
      </c>
    </row>
    <row r="27" spans="1:6" x14ac:dyDescent="0.25">
      <c r="A27" s="6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5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5">
      <c r="A31" s="6" t="s">
        <v>8349</v>
      </c>
      <c r="B31" s="7">
        <v>40</v>
      </c>
      <c r="C31" s="7"/>
      <c r="D31" s="7"/>
      <c r="E31" s="7"/>
      <c r="F31" s="7">
        <v>40</v>
      </c>
    </row>
    <row r="32" spans="1:6" x14ac:dyDescent="0.25">
      <c r="A32" s="6" t="s">
        <v>8350</v>
      </c>
      <c r="B32" s="7">
        <v>20</v>
      </c>
      <c r="C32" s="7"/>
      <c r="D32" s="7"/>
      <c r="E32" s="7"/>
      <c r="F32" s="7">
        <v>20</v>
      </c>
    </row>
    <row r="33" spans="1:6" x14ac:dyDescent="0.25">
      <c r="A33" s="6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25">
      <c r="A35" s="6" t="s">
        <v>8353</v>
      </c>
      <c r="B35" s="7"/>
      <c r="C35" s="7"/>
      <c r="D35" s="7">
        <v>40</v>
      </c>
      <c r="E35" s="7"/>
      <c r="F35" s="7">
        <v>40</v>
      </c>
    </row>
    <row r="36" spans="1:6" x14ac:dyDescent="0.25">
      <c r="A36" s="6" t="s">
        <v>8354</v>
      </c>
      <c r="B36" s="7">
        <v>60</v>
      </c>
      <c r="C36" s="7"/>
      <c r="D36" s="7"/>
      <c r="E36" s="7"/>
      <c r="F36" s="7">
        <v>60</v>
      </c>
    </row>
    <row r="37" spans="1:6" x14ac:dyDescent="0.25">
      <c r="A37" s="6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5">
      <c r="A38" s="6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5">
      <c r="A39" s="6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5">
      <c r="A40" s="6" t="s">
        <v>8358</v>
      </c>
      <c r="B40" s="7">
        <v>80</v>
      </c>
      <c r="C40" s="7"/>
      <c r="D40" s="7"/>
      <c r="E40" s="7"/>
      <c r="F40" s="7">
        <v>80</v>
      </c>
    </row>
    <row r="41" spans="1:6" x14ac:dyDescent="0.25">
      <c r="A41" s="6" t="s">
        <v>8359</v>
      </c>
      <c r="B41" s="7">
        <v>60</v>
      </c>
      <c r="C41" s="7"/>
      <c r="D41" s="7"/>
      <c r="E41" s="7"/>
      <c r="F41" s="7">
        <v>60</v>
      </c>
    </row>
    <row r="42" spans="1:6" x14ac:dyDescent="0.25">
      <c r="A42" s="6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5">
      <c r="A43" s="6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5">
      <c r="A45" s="6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5">
      <c r="A46" s="6" t="s">
        <v>8364</v>
      </c>
      <c r="B46" s="7"/>
      <c r="C46" s="7"/>
      <c r="D46" s="7">
        <v>20</v>
      </c>
      <c r="E46" s="7"/>
      <c r="F46" s="7">
        <v>20</v>
      </c>
    </row>
    <row r="47" spans="1:6" x14ac:dyDescent="0.25">
      <c r="A47" s="6" t="s">
        <v>8320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8AD7-2A82-432F-8EC6-B03693B04336}">
  <dimension ref="A1:E18"/>
  <sheetViews>
    <sheetView workbookViewId="0">
      <selection activeCell="K32" sqref="K32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24.5703125" bestFit="1" customWidth="1"/>
    <col min="8" max="8" width="13.5703125" bestFit="1" customWidth="1"/>
    <col min="9" max="9" width="24.5703125" bestFit="1" customWidth="1"/>
    <col min="10" max="10" width="18.5703125" bestFit="1" customWidth="1"/>
    <col min="11" max="11" width="29.7109375" bestFit="1" customWidth="1"/>
    <col min="12" max="12" width="15.5703125" bestFit="1" customWidth="1"/>
    <col min="13" max="14" width="14.5703125" bestFit="1" customWidth="1"/>
    <col min="15" max="17" width="15.5703125" bestFit="1" customWidth="1"/>
    <col min="18" max="18" width="14.5703125" bestFit="1" customWidth="1"/>
    <col min="19" max="21" width="15.5703125" bestFit="1" customWidth="1"/>
    <col min="22" max="22" width="14.5703125" bestFit="1" customWidth="1"/>
    <col min="23" max="23" width="15.5703125" bestFit="1" customWidth="1"/>
    <col min="24" max="25" width="14.5703125" bestFit="1" customWidth="1"/>
    <col min="26" max="31" width="15.5703125" bestFit="1" customWidth="1"/>
    <col min="32" max="33" width="14.5703125" bestFit="1" customWidth="1"/>
    <col min="34" max="34" width="15.5703125" bestFit="1" customWidth="1"/>
    <col min="35" max="36" width="14.5703125" bestFit="1" customWidth="1"/>
    <col min="37" max="37" width="15.5703125" bestFit="1" customWidth="1"/>
    <col min="38" max="38" width="14.5703125" bestFit="1" customWidth="1"/>
    <col min="39" max="40" width="15.5703125" bestFit="1" customWidth="1"/>
    <col min="41" max="41" width="14.5703125" bestFit="1" customWidth="1"/>
    <col min="42" max="46" width="15.5703125" bestFit="1" customWidth="1"/>
    <col min="47" max="49" width="14.5703125" bestFit="1" customWidth="1"/>
    <col min="50" max="51" width="15.5703125" bestFit="1" customWidth="1"/>
    <col min="52" max="52" width="14.5703125" bestFit="1" customWidth="1"/>
    <col min="53" max="53" width="15.5703125" bestFit="1" customWidth="1"/>
    <col min="54" max="56" width="14.5703125" bestFit="1" customWidth="1"/>
    <col min="57" max="57" width="15.5703125" bestFit="1" customWidth="1"/>
    <col min="58" max="58" width="14.5703125" bestFit="1" customWidth="1"/>
    <col min="59" max="59" width="15.5703125" bestFit="1" customWidth="1"/>
    <col min="60" max="62" width="14.5703125" bestFit="1" customWidth="1"/>
    <col min="63" max="63" width="15.5703125" bestFit="1" customWidth="1"/>
    <col min="64" max="64" width="14.5703125" bestFit="1" customWidth="1"/>
    <col min="65" max="66" width="15.5703125" bestFit="1" customWidth="1"/>
    <col min="67" max="67" width="14.5703125" bestFit="1" customWidth="1"/>
    <col min="68" max="68" width="15.5703125" bestFit="1" customWidth="1"/>
    <col min="69" max="69" width="14.5703125" bestFit="1" customWidth="1"/>
    <col min="70" max="71" width="15.5703125" bestFit="1" customWidth="1"/>
    <col min="72" max="72" width="14.5703125" bestFit="1" customWidth="1"/>
    <col min="73" max="78" width="15.5703125" bestFit="1" customWidth="1"/>
    <col min="79" max="80" width="14.5703125" bestFit="1" customWidth="1"/>
    <col min="81" max="84" width="15.5703125" bestFit="1" customWidth="1"/>
    <col min="85" max="85" width="14.5703125" bestFit="1" customWidth="1"/>
    <col min="86" max="88" width="15.5703125" bestFit="1" customWidth="1"/>
    <col min="89" max="90" width="14.5703125" bestFit="1" customWidth="1"/>
    <col min="91" max="92" width="15.5703125" bestFit="1" customWidth="1"/>
    <col min="93" max="94" width="14.5703125" bestFit="1" customWidth="1"/>
    <col min="95" max="95" width="15.5703125" bestFit="1" customWidth="1"/>
    <col min="96" max="97" width="14.5703125" bestFit="1" customWidth="1"/>
    <col min="98" max="104" width="15.5703125" bestFit="1" customWidth="1"/>
    <col min="105" max="108" width="14.5703125" bestFit="1" customWidth="1"/>
    <col min="109" max="115" width="15.5703125" bestFit="1" customWidth="1"/>
    <col min="116" max="118" width="14.5703125" bestFit="1" customWidth="1"/>
    <col min="119" max="120" width="15.5703125" bestFit="1" customWidth="1"/>
    <col min="121" max="121" width="14.5703125" bestFit="1" customWidth="1"/>
    <col min="122" max="122" width="15.5703125" bestFit="1" customWidth="1"/>
    <col min="123" max="125" width="14.5703125" bestFit="1" customWidth="1"/>
    <col min="126" max="129" width="15.5703125" bestFit="1" customWidth="1"/>
    <col min="130" max="133" width="14.5703125" bestFit="1" customWidth="1"/>
    <col min="134" max="141" width="15.5703125" bestFit="1" customWidth="1"/>
    <col min="142" max="142" width="14.5703125" bestFit="1" customWidth="1"/>
    <col min="143" max="143" width="15.5703125" bestFit="1" customWidth="1"/>
    <col min="144" max="144" width="14.5703125" bestFit="1" customWidth="1"/>
    <col min="145" max="147" width="15.5703125" bestFit="1" customWidth="1"/>
    <col min="148" max="149" width="14.5703125" bestFit="1" customWidth="1"/>
    <col min="150" max="150" width="15.5703125" bestFit="1" customWidth="1"/>
    <col min="151" max="152" width="14.5703125" bestFit="1" customWidth="1"/>
    <col min="153" max="155" width="15.5703125" bestFit="1" customWidth="1"/>
    <col min="156" max="156" width="14.5703125" bestFit="1" customWidth="1"/>
    <col min="157" max="158" width="15.5703125" bestFit="1" customWidth="1"/>
    <col min="159" max="160" width="14.5703125" bestFit="1" customWidth="1"/>
    <col min="161" max="162" width="15.5703125" bestFit="1" customWidth="1"/>
    <col min="163" max="163" width="14.5703125" bestFit="1" customWidth="1"/>
    <col min="164" max="164" width="15.5703125" bestFit="1" customWidth="1"/>
    <col min="165" max="165" width="14.5703125" bestFit="1" customWidth="1"/>
    <col min="166" max="166" width="15.5703125" bestFit="1" customWidth="1"/>
    <col min="167" max="167" width="14.5703125" bestFit="1" customWidth="1"/>
    <col min="168" max="169" width="15.5703125" bestFit="1" customWidth="1"/>
    <col min="170" max="173" width="14.5703125" bestFit="1" customWidth="1"/>
    <col min="174" max="176" width="15.5703125" bestFit="1" customWidth="1"/>
    <col min="177" max="177" width="14.5703125" bestFit="1" customWidth="1"/>
    <col min="178" max="178" width="15.5703125" bestFit="1" customWidth="1"/>
    <col min="179" max="179" width="14.5703125" bestFit="1" customWidth="1"/>
    <col min="180" max="180" width="15.5703125" bestFit="1" customWidth="1"/>
    <col min="181" max="181" width="14.5703125" bestFit="1" customWidth="1"/>
    <col min="182" max="183" width="15.5703125" bestFit="1" customWidth="1"/>
    <col min="184" max="184" width="14.5703125" bestFit="1" customWidth="1"/>
    <col min="185" max="186" width="15.5703125" bestFit="1" customWidth="1"/>
    <col min="187" max="188" width="14.5703125" bestFit="1" customWidth="1"/>
    <col min="189" max="192" width="15.5703125" bestFit="1" customWidth="1"/>
    <col min="193" max="193" width="14.5703125" bestFit="1" customWidth="1"/>
    <col min="194" max="203" width="15.5703125" bestFit="1" customWidth="1"/>
    <col min="204" max="205" width="14.5703125" bestFit="1" customWidth="1"/>
    <col min="206" max="210" width="15.5703125" bestFit="1" customWidth="1"/>
    <col min="211" max="211" width="14.5703125" bestFit="1" customWidth="1"/>
    <col min="212" max="212" width="15.5703125" bestFit="1" customWidth="1"/>
    <col min="213" max="213" width="14.5703125" bestFit="1" customWidth="1"/>
    <col min="214" max="216" width="15.5703125" bestFit="1" customWidth="1"/>
    <col min="217" max="217" width="14.5703125" bestFit="1" customWidth="1"/>
    <col min="218" max="219" width="15.5703125" bestFit="1" customWidth="1"/>
    <col min="220" max="220" width="14.5703125" bestFit="1" customWidth="1"/>
    <col min="221" max="221" width="15.5703125" bestFit="1" customWidth="1"/>
    <col min="222" max="224" width="14.5703125" bestFit="1" customWidth="1"/>
    <col min="225" max="225" width="15.5703125" bestFit="1" customWidth="1"/>
    <col min="226" max="226" width="14.5703125" bestFit="1" customWidth="1"/>
    <col min="227" max="229" width="15.5703125" bestFit="1" customWidth="1"/>
    <col min="230" max="231" width="14.5703125" bestFit="1" customWidth="1"/>
    <col min="232" max="232" width="15.5703125" bestFit="1" customWidth="1"/>
    <col min="233" max="233" width="14.5703125" bestFit="1" customWidth="1"/>
    <col min="234" max="236" width="15.5703125" bestFit="1" customWidth="1"/>
    <col min="237" max="237" width="14.5703125" bestFit="1" customWidth="1"/>
    <col min="238" max="242" width="15.5703125" bestFit="1" customWidth="1"/>
    <col min="243" max="243" width="14.5703125" bestFit="1" customWidth="1"/>
    <col min="244" max="244" width="15.5703125" bestFit="1" customWidth="1"/>
    <col min="245" max="245" width="14.5703125" bestFit="1" customWidth="1"/>
    <col min="246" max="257" width="15.5703125" bestFit="1" customWidth="1"/>
    <col min="258" max="261" width="14.5703125" bestFit="1" customWidth="1"/>
    <col min="262" max="264" width="15.5703125" bestFit="1" customWidth="1"/>
    <col min="265" max="265" width="14.5703125" bestFit="1" customWidth="1"/>
    <col min="266" max="273" width="15.5703125" bestFit="1" customWidth="1"/>
    <col min="274" max="274" width="14.5703125" bestFit="1" customWidth="1"/>
    <col min="275" max="275" width="15.5703125" bestFit="1" customWidth="1"/>
    <col min="276" max="277" width="14.5703125" bestFit="1" customWidth="1"/>
    <col min="278" max="280" width="15.5703125" bestFit="1" customWidth="1"/>
    <col min="281" max="281" width="14.5703125" bestFit="1" customWidth="1"/>
    <col min="282" max="285" width="15.5703125" bestFit="1" customWidth="1"/>
    <col min="286" max="286" width="14.5703125" bestFit="1" customWidth="1"/>
    <col min="287" max="291" width="15.5703125" bestFit="1" customWidth="1"/>
    <col min="292" max="294" width="14.5703125" bestFit="1" customWidth="1"/>
    <col min="295" max="297" width="15.5703125" bestFit="1" customWidth="1"/>
    <col min="298" max="300" width="14.5703125" bestFit="1" customWidth="1"/>
    <col min="301" max="305" width="15.5703125" bestFit="1" customWidth="1"/>
    <col min="306" max="306" width="14.5703125" bestFit="1" customWidth="1"/>
    <col min="307" max="307" width="15.5703125" bestFit="1" customWidth="1"/>
    <col min="308" max="309" width="14.5703125" bestFit="1" customWidth="1"/>
    <col min="310" max="311" width="15.5703125" bestFit="1" customWidth="1"/>
    <col min="312" max="312" width="14.5703125" bestFit="1" customWidth="1"/>
    <col min="313" max="317" width="15.5703125" bestFit="1" customWidth="1"/>
    <col min="318" max="318" width="14.5703125" bestFit="1" customWidth="1"/>
    <col min="319" max="321" width="15.5703125" bestFit="1" customWidth="1"/>
    <col min="322" max="322" width="14.5703125" bestFit="1" customWidth="1"/>
    <col min="323" max="323" width="15.5703125" bestFit="1" customWidth="1"/>
    <col min="324" max="324" width="14.5703125" bestFit="1" customWidth="1"/>
    <col min="325" max="326" width="15.5703125" bestFit="1" customWidth="1"/>
    <col min="327" max="329" width="14.5703125" bestFit="1" customWidth="1"/>
    <col min="330" max="331" width="15.5703125" bestFit="1" customWidth="1"/>
    <col min="332" max="333" width="14.5703125" bestFit="1" customWidth="1"/>
    <col min="334" max="334" width="15.5703125" bestFit="1" customWidth="1"/>
    <col min="335" max="335" width="14.5703125" bestFit="1" customWidth="1"/>
    <col min="336" max="339" width="15.5703125" bestFit="1" customWidth="1"/>
    <col min="340" max="341" width="14.5703125" bestFit="1" customWidth="1"/>
    <col min="342" max="344" width="15.5703125" bestFit="1" customWidth="1"/>
    <col min="345" max="345" width="14.5703125" bestFit="1" customWidth="1"/>
    <col min="346" max="353" width="15.5703125" bestFit="1" customWidth="1"/>
    <col min="354" max="354" width="14.5703125" bestFit="1" customWidth="1"/>
    <col min="355" max="357" width="15.5703125" bestFit="1" customWidth="1"/>
    <col min="358" max="359" width="14.5703125" bestFit="1" customWidth="1"/>
    <col min="360" max="362" width="15.5703125" bestFit="1" customWidth="1"/>
    <col min="363" max="363" width="14.5703125" bestFit="1" customWidth="1"/>
    <col min="364" max="365" width="15.5703125" bestFit="1" customWidth="1"/>
    <col min="366" max="367" width="14.5703125" bestFit="1" customWidth="1"/>
    <col min="368" max="368" width="15.5703125" bestFit="1" customWidth="1"/>
    <col min="369" max="371" width="14.5703125" bestFit="1" customWidth="1"/>
    <col min="372" max="372" width="15.5703125" bestFit="1" customWidth="1"/>
    <col min="373" max="373" width="14.5703125" bestFit="1" customWidth="1"/>
    <col min="374" max="375" width="15.5703125" bestFit="1" customWidth="1"/>
    <col min="376" max="376" width="14.5703125" bestFit="1" customWidth="1"/>
    <col min="377" max="379" width="15.5703125" bestFit="1" customWidth="1"/>
    <col min="380" max="381" width="14.5703125" bestFit="1" customWidth="1"/>
    <col min="382" max="383" width="15.5703125" bestFit="1" customWidth="1"/>
    <col min="384" max="384" width="14.5703125" bestFit="1" customWidth="1"/>
    <col min="385" max="385" width="15.5703125" bestFit="1" customWidth="1"/>
    <col min="386" max="386" width="14.5703125" bestFit="1" customWidth="1"/>
    <col min="387" max="388" width="15.5703125" bestFit="1" customWidth="1"/>
    <col min="389" max="390" width="14.5703125" bestFit="1" customWidth="1"/>
    <col min="391" max="397" width="15.5703125" bestFit="1" customWidth="1"/>
    <col min="398" max="398" width="14.5703125" bestFit="1" customWidth="1"/>
    <col min="399" max="399" width="15.5703125" bestFit="1" customWidth="1"/>
    <col min="400" max="400" width="14.5703125" bestFit="1" customWidth="1"/>
    <col min="401" max="401" width="15.5703125" bestFit="1" customWidth="1"/>
    <col min="402" max="402" width="14.5703125" bestFit="1" customWidth="1"/>
    <col min="403" max="408" width="15.5703125" bestFit="1" customWidth="1"/>
    <col min="409" max="409" width="14.5703125" bestFit="1" customWidth="1"/>
    <col min="410" max="411" width="15.5703125" bestFit="1" customWidth="1"/>
    <col min="412" max="412" width="14.5703125" bestFit="1" customWidth="1"/>
    <col min="413" max="413" width="15.5703125" bestFit="1" customWidth="1"/>
    <col min="414" max="415" width="14.5703125" bestFit="1" customWidth="1"/>
    <col min="416" max="420" width="15.5703125" bestFit="1" customWidth="1"/>
    <col min="421" max="421" width="14.5703125" bestFit="1" customWidth="1"/>
    <col min="422" max="424" width="15.5703125" bestFit="1" customWidth="1"/>
    <col min="425" max="425" width="14.5703125" bestFit="1" customWidth="1"/>
    <col min="426" max="431" width="15.5703125" bestFit="1" customWidth="1"/>
    <col min="432" max="432" width="14.5703125" bestFit="1" customWidth="1"/>
    <col min="433" max="433" width="15.5703125" bestFit="1" customWidth="1"/>
    <col min="434" max="434" width="14.5703125" bestFit="1" customWidth="1"/>
    <col min="435" max="439" width="15.5703125" bestFit="1" customWidth="1"/>
    <col min="440" max="441" width="14.5703125" bestFit="1" customWidth="1"/>
    <col min="442" max="443" width="15.5703125" bestFit="1" customWidth="1"/>
    <col min="444" max="446" width="14.5703125" bestFit="1" customWidth="1"/>
    <col min="447" max="451" width="15.5703125" bestFit="1" customWidth="1"/>
    <col min="452" max="453" width="14.5703125" bestFit="1" customWidth="1"/>
    <col min="454" max="455" width="15.5703125" bestFit="1" customWidth="1"/>
    <col min="456" max="456" width="14.5703125" bestFit="1" customWidth="1"/>
    <col min="457" max="458" width="15.5703125" bestFit="1" customWidth="1"/>
    <col min="459" max="460" width="14.5703125" bestFit="1" customWidth="1"/>
    <col min="461" max="466" width="15.5703125" bestFit="1" customWidth="1"/>
    <col min="467" max="467" width="14.5703125" bestFit="1" customWidth="1"/>
    <col min="468" max="472" width="15.5703125" bestFit="1" customWidth="1"/>
    <col min="473" max="473" width="14.5703125" bestFit="1" customWidth="1"/>
    <col min="474" max="475" width="15.5703125" bestFit="1" customWidth="1"/>
    <col min="476" max="476" width="14.5703125" bestFit="1" customWidth="1"/>
    <col min="477" max="477" width="15.5703125" bestFit="1" customWidth="1"/>
    <col min="478" max="478" width="14.5703125" bestFit="1" customWidth="1"/>
    <col min="479" max="481" width="15.5703125" bestFit="1" customWidth="1"/>
    <col min="482" max="482" width="14.5703125" bestFit="1" customWidth="1"/>
    <col min="483" max="483" width="15.5703125" bestFit="1" customWidth="1"/>
    <col min="484" max="484" width="14.5703125" bestFit="1" customWidth="1"/>
    <col min="485" max="485" width="15.5703125" bestFit="1" customWidth="1"/>
    <col min="486" max="487" width="14.5703125" bestFit="1" customWidth="1"/>
    <col min="488" max="490" width="15.5703125" bestFit="1" customWidth="1"/>
    <col min="491" max="491" width="14.5703125" bestFit="1" customWidth="1"/>
    <col min="492" max="498" width="15.5703125" bestFit="1" customWidth="1"/>
    <col min="499" max="500" width="14.5703125" bestFit="1" customWidth="1"/>
    <col min="501" max="501" width="15.5703125" bestFit="1" customWidth="1"/>
    <col min="502" max="503" width="14.5703125" bestFit="1" customWidth="1"/>
    <col min="504" max="505" width="15.5703125" bestFit="1" customWidth="1"/>
    <col min="506" max="510" width="14.5703125" bestFit="1" customWidth="1"/>
    <col min="511" max="514" width="15.5703125" bestFit="1" customWidth="1"/>
    <col min="515" max="515" width="14.5703125" bestFit="1" customWidth="1"/>
    <col min="516" max="518" width="15.5703125" bestFit="1" customWidth="1"/>
    <col min="519" max="521" width="14.5703125" bestFit="1" customWidth="1"/>
    <col min="522" max="524" width="15.5703125" bestFit="1" customWidth="1"/>
    <col min="525" max="525" width="14.5703125" bestFit="1" customWidth="1"/>
    <col min="526" max="542" width="15.5703125" bestFit="1" customWidth="1"/>
    <col min="543" max="543" width="14.5703125" bestFit="1" customWidth="1"/>
    <col min="544" max="544" width="15.5703125" bestFit="1" customWidth="1"/>
    <col min="545" max="545" width="14.5703125" bestFit="1" customWidth="1"/>
    <col min="546" max="550" width="15.5703125" bestFit="1" customWidth="1"/>
    <col min="551" max="551" width="14.5703125" bestFit="1" customWidth="1"/>
    <col min="552" max="560" width="15.5703125" bestFit="1" customWidth="1"/>
    <col min="561" max="561" width="14.5703125" bestFit="1" customWidth="1"/>
    <col min="562" max="571" width="15.5703125" bestFit="1" customWidth="1"/>
    <col min="572" max="572" width="14.5703125" bestFit="1" customWidth="1"/>
    <col min="573" max="577" width="15.5703125" bestFit="1" customWidth="1"/>
    <col min="578" max="578" width="14.5703125" bestFit="1" customWidth="1"/>
    <col min="579" max="582" width="15.5703125" bestFit="1" customWidth="1"/>
    <col min="583" max="583" width="14.5703125" bestFit="1" customWidth="1"/>
    <col min="584" max="585" width="15.5703125" bestFit="1" customWidth="1"/>
    <col min="586" max="586" width="14.5703125" bestFit="1" customWidth="1"/>
    <col min="587" max="588" width="15.5703125" bestFit="1" customWidth="1"/>
    <col min="589" max="589" width="14.5703125" bestFit="1" customWidth="1"/>
    <col min="590" max="590" width="15.5703125" bestFit="1" customWidth="1"/>
    <col min="591" max="591" width="14.5703125" bestFit="1" customWidth="1"/>
    <col min="592" max="593" width="15.5703125" bestFit="1" customWidth="1"/>
    <col min="594" max="595" width="14.5703125" bestFit="1" customWidth="1"/>
    <col min="596" max="599" width="15.5703125" bestFit="1" customWidth="1"/>
    <col min="600" max="600" width="14.5703125" bestFit="1" customWidth="1"/>
    <col min="601" max="610" width="15.5703125" bestFit="1" customWidth="1"/>
    <col min="611" max="611" width="14.5703125" bestFit="1" customWidth="1"/>
    <col min="612" max="614" width="15.5703125" bestFit="1" customWidth="1"/>
    <col min="615" max="615" width="14.5703125" bestFit="1" customWidth="1"/>
    <col min="616" max="620" width="15.5703125" bestFit="1" customWidth="1"/>
    <col min="621" max="621" width="14.5703125" bestFit="1" customWidth="1"/>
    <col min="622" max="627" width="15.5703125" bestFit="1" customWidth="1"/>
    <col min="628" max="628" width="14.5703125" bestFit="1" customWidth="1"/>
    <col min="629" max="630" width="15.5703125" bestFit="1" customWidth="1"/>
    <col min="631" max="633" width="14.5703125" bestFit="1" customWidth="1"/>
    <col min="634" max="634" width="15.5703125" bestFit="1" customWidth="1"/>
    <col min="635" max="636" width="14.5703125" bestFit="1" customWidth="1"/>
    <col min="637" max="637" width="15.5703125" bestFit="1" customWidth="1"/>
    <col min="638" max="638" width="14.5703125" bestFit="1" customWidth="1"/>
    <col min="639" max="639" width="15.5703125" bestFit="1" customWidth="1"/>
    <col min="640" max="641" width="14.5703125" bestFit="1" customWidth="1"/>
    <col min="642" max="642" width="15.5703125" bestFit="1" customWidth="1"/>
    <col min="643" max="643" width="14.5703125" bestFit="1" customWidth="1"/>
    <col min="644" max="651" width="15.5703125" bestFit="1" customWidth="1"/>
    <col min="652" max="652" width="14.5703125" bestFit="1" customWidth="1"/>
    <col min="653" max="659" width="15.5703125" bestFit="1" customWidth="1"/>
    <col min="660" max="660" width="14.5703125" bestFit="1" customWidth="1"/>
    <col min="661" max="661" width="15.5703125" bestFit="1" customWidth="1"/>
    <col min="662" max="662" width="14.5703125" bestFit="1" customWidth="1"/>
    <col min="663" max="669" width="15.5703125" bestFit="1" customWidth="1"/>
    <col min="670" max="670" width="14.5703125" bestFit="1" customWidth="1"/>
    <col min="671" max="671" width="15.5703125" bestFit="1" customWidth="1"/>
    <col min="672" max="672" width="14.5703125" bestFit="1" customWidth="1"/>
    <col min="673" max="676" width="15.5703125" bestFit="1" customWidth="1"/>
    <col min="677" max="677" width="14.5703125" bestFit="1" customWidth="1"/>
    <col min="678" max="686" width="15.5703125" bestFit="1" customWidth="1"/>
    <col min="687" max="687" width="14.5703125" bestFit="1" customWidth="1"/>
    <col min="688" max="689" width="15.5703125" bestFit="1" customWidth="1"/>
    <col min="690" max="690" width="14.5703125" bestFit="1" customWidth="1"/>
    <col min="691" max="692" width="15.5703125" bestFit="1" customWidth="1"/>
    <col min="693" max="693" width="14.5703125" bestFit="1" customWidth="1"/>
    <col min="694" max="708" width="15.5703125" bestFit="1" customWidth="1"/>
    <col min="709" max="709" width="14.5703125" bestFit="1" customWidth="1"/>
    <col min="710" max="718" width="15.5703125" bestFit="1" customWidth="1"/>
    <col min="719" max="720" width="14.5703125" bestFit="1" customWidth="1"/>
    <col min="721" max="722" width="15.5703125" bestFit="1" customWidth="1"/>
    <col min="723" max="723" width="14.5703125" bestFit="1" customWidth="1"/>
    <col min="724" max="724" width="15.5703125" bestFit="1" customWidth="1"/>
    <col min="725" max="726" width="14.5703125" bestFit="1" customWidth="1"/>
    <col min="727" max="730" width="15.5703125" bestFit="1" customWidth="1"/>
    <col min="731" max="731" width="14.5703125" bestFit="1" customWidth="1"/>
    <col min="732" max="744" width="15.5703125" bestFit="1" customWidth="1"/>
    <col min="745" max="746" width="14.5703125" bestFit="1" customWidth="1"/>
    <col min="747" max="748" width="15.5703125" bestFit="1" customWidth="1"/>
    <col min="749" max="751" width="14.5703125" bestFit="1" customWidth="1"/>
    <col min="752" max="760" width="15.5703125" bestFit="1" customWidth="1"/>
    <col min="761" max="761" width="14.5703125" bestFit="1" customWidth="1"/>
    <col min="762" max="769" width="15.5703125" bestFit="1" customWidth="1"/>
    <col min="770" max="770" width="14.5703125" bestFit="1" customWidth="1"/>
    <col min="771" max="780" width="15.5703125" bestFit="1" customWidth="1"/>
    <col min="781" max="781" width="14.5703125" bestFit="1" customWidth="1"/>
    <col min="782" max="789" width="15.5703125" bestFit="1" customWidth="1"/>
    <col min="790" max="791" width="14.5703125" bestFit="1" customWidth="1"/>
    <col min="792" max="795" width="15.5703125" bestFit="1" customWidth="1"/>
    <col min="796" max="797" width="14.5703125" bestFit="1" customWidth="1"/>
    <col min="798" max="798" width="15.5703125" bestFit="1" customWidth="1"/>
    <col min="799" max="799" width="14.5703125" bestFit="1" customWidth="1"/>
    <col min="800" max="801" width="15.5703125" bestFit="1" customWidth="1"/>
    <col min="802" max="802" width="14.5703125" bestFit="1" customWidth="1"/>
    <col min="803" max="811" width="15.5703125" bestFit="1" customWidth="1"/>
    <col min="812" max="812" width="14.5703125" bestFit="1" customWidth="1"/>
    <col min="813" max="821" width="15.5703125" bestFit="1" customWidth="1"/>
    <col min="822" max="822" width="14.5703125" bestFit="1" customWidth="1"/>
    <col min="823" max="845" width="15.5703125" bestFit="1" customWidth="1"/>
    <col min="846" max="849" width="14.5703125" bestFit="1" customWidth="1"/>
    <col min="850" max="850" width="15.5703125" bestFit="1" customWidth="1"/>
    <col min="851" max="852" width="14.5703125" bestFit="1" customWidth="1"/>
    <col min="853" max="854" width="15.5703125" bestFit="1" customWidth="1"/>
    <col min="855" max="855" width="14.5703125" bestFit="1" customWidth="1"/>
    <col min="856" max="857" width="15.5703125" bestFit="1" customWidth="1"/>
    <col min="858" max="858" width="14.5703125" bestFit="1" customWidth="1"/>
    <col min="859" max="861" width="15.5703125" bestFit="1" customWidth="1"/>
    <col min="862" max="862" width="14.5703125" bestFit="1" customWidth="1"/>
    <col min="863" max="863" width="15.5703125" bestFit="1" customWidth="1"/>
    <col min="864" max="864" width="14.5703125" bestFit="1" customWidth="1"/>
    <col min="865" max="865" width="15.5703125" bestFit="1" customWidth="1"/>
    <col min="866" max="867" width="14.5703125" bestFit="1" customWidth="1"/>
    <col min="868" max="874" width="15.5703125" bestFit="1" customWidth="1"/>
    <col min="875" max="875" width="14.5703125" bestFit="1" customWidth="1"/>
    <col min="876" max="877" width="15.5703125" bestFit="1" customWidth="1"/>
    <col min="878" max="878" width="14.5703125" bestFit="1" customWidth="1"/>
    <col min="879" max="879" width="15.5703125" bestFit="1" customWidth="1"/>
    <col min="880" max="881" width="14.5703125" bestFit="1" customWidth="1"/>
    <col min="882" max="890" width="15.5703125" bestFit="1" customWidth="1"/>
    <col min="891" max="891" width="14.5703125" bestFit="1" customWidth="1"/>
    <col min="892" max="898" width="15.5703125" bestFit="1" customWidth="1"/>
    <col min="899" max="899" width="14.5703125" bestFit="1" customWidth="1"/>
    <col min="900" max="901" width="15.5703125" bestFit="1" customWidth="1"/>
    <col min="902" max="902" width="14.5703125" bestFit="1" customWidth="1"/>
    <col min="903" max="903" width="15.5703125" bestFit="1" customWidth="1"/>
    <col min="904" max="904" width="14.5703125" bestFit="1" customWidth="1"/>
    <col min="905" max="905" width="15.5703125" bestFit="1" customWidth="1"/>
    <col min="906" max="906" width="14.5703125" bestFit="1" customWidth="1"/>
    <col min="907" max="911" width="15.5703125" bestFit="1" customWidth="1"/>
    <col min="912" max="912" width="14.5703125" bestFit="1" customWidth="1"/>
    <col min="913" max="915" width="15.5703125" bestFit="1" customWidth="1"/>
    <col min="916" max="916" width="14.5703125" bestFit="1" customWidth="1"/>
    <col min="917" max="917" width="15.5703125" bestFit="1" customWidth="1"/>
    <col min="918" max="918" width="14.5703125" bestFit="1" customWidth="1"/>
    <col min="919" max="921" width="15.5703125" bestFit="1" customWidth="1"/>
    <col min="922" max="922" width="14.5703125" bestFit="1" customWidth="1"/>
    <col min="923" max="925" width="15.5703125" bestFit="1" customWidth="1"/>
    <col min="926" max="927" width="14.5703125" bestFit="1" customWidth="1"/>
    <col min="928" max="929" width="15.5703125" bestFit="1" customWidth="1"/>
    <col min="930" max="930" width="14.5703125" bestFit="1" customWidth="1"/>
    <col min="931" max="931" width="15.5703125" bestFit="1" customWidth="1"/>
    <col min="932" max="932" width="14.5703125" bestFit="1" customWidth="1"/>
    <col min="933" max="935" width="15.5703125" bestFit="1" customWidth="1"/>
    <col min="936" max="936" width="14.5703125" bestFit="1" customWidth="1"/>
    <col min="937" max="942" width="15.5703125" bestFit="1" customWidth="1"/>
    <col min="943" max="943" width="14.5703125" bestFit="1" customWidth="1"/>
    <col min="944" max="944" width="15.5703125" bestFit="1" customWidth="1"/>
    <col min="945" max="945" width="14.5703125" bestFit="1" customWidth="1"/>
    <col min="946" max="947" width="15.5703125" bestFit="1" customWidth="1"/>
    <col min="948" max="951" width="14.5703125" bestFit="1" customWidth="1"/>
    <col min="952" max="953" width="15.5703125" bestFit="1" customWidth="1"/>
    <col min="954" max="954" width="14.5703125" bestFit="1" customWidth="1"/>
    <col min="955" max="958" width="15.5703125" bestFit="1" customWidth="1"/>
    <col min="959" max="961" width="14.5703125" bestFit="1" customWidth="1"/>
    <col min="962" max="962" width="15.5703125" bestFit="1" customWidth="1"/>
    <col min="963" max="963" width="14.5703125" bestFit="1" customWidth="1"/>
    <col min="964" max="970" width="15.5703125" bestFit="1" customWidth="1"/>
    <col min="971" max="971" width="14.5703125" bestFit="1" customWidth="1"/>
    <col min="972" max="972" width="15.5703125" bestFit="1" customWidth="1"/>
    <col min="973" max="974" width="14.5703125" bestFit="1" customWidth="1"/>
    <col min="975" max="975" width="15.5703125" bestFit="1" customWidth="1"/>
    <col min="976" max="976" width="14.5703125" bestFit="1" customWidth="1"/>
    <col min="977" max="986" width="15.5703125" bestFit="1" customWidth="1"/>
    <col min="987" max="987" width="14.5703125" bestFit="1" customWidth="1"/>
    <col min="988" max="988" width="15.5703125" bestFit="1" customWidth="1"/>
    <col min="989" max="989" width="14.5703125" bestFit="1" customWidth="1"/>
    <col min="990" max="991" width="15.5703125" bestFit="1" customWidth="1"/>
    <col min="992" max="993" width="14.5703125" bestFit="1" customWidth="1"/>
    <col min="994" max="996" width="15.5703125" bestFit="1" customWidth="1"/>
    <col min="997" max="997" width="14.5703125" bestFit="1" customWidth="1"/>
    <col min="998" max="1001" width="15.5703125" bestFit="1" customWidth="1"/>
    <col min="1002" max="1003" width="14.5703125" bestFit="1" customWidth="1"/>
    <col min="1004" max="1005" width="15.5703125" bestFit="1" customWidth="1"/>
    <col min="1006" max="1006" width="14.5703125" bestFit="1" customWidth="1"/>
    <col min="1007" max="1013" width="15.5703125" bestFit="1" customWidth="1"/>
    <col min="1014" max="1015" width="14.5703125" bestFit="1" customWidth="1"/>
    <col min="1016" max="1020" width="15.5703125" bestFit="1" customWidth="1"/>
    <col min="1021" max="1021" width="14.5703125" bestFit="1" customWidth="1"/>
    <col min="1022" max="1027" width="15.5703125" bestFit="1" customWidth="1"/>
    <col min="1028" max="1028" width="14.5703125" bestFit="1" customWidth="1"/>
    <col min="1029" max="1032" width="15.5703125" bestFit="1" customWidth="1"/>
    <col min="1033" max="1033" width="14.5703125" bestFit="1" customWidth="1"/>
    <col min="1034" max="1037" width="15.5703125" bestFit="1" customWidth="1"/>
    <col min="1038" max="1038" width="14.5703125" bestFit="1" customWidth="1"/>
    <col min="1039" max="1039" width="15.5703125" bestFit="1" customWidth="1"/>
    <col min="1040" max="1040" width="14.5703125" bestFit="1" customWidth="1"/>
    <col min="1041" max="1042" width="15.5703125" bestFit="1" customWidth="1"/>
    <col min="1043" max="1043" width="14.5703125" bestFit="1" customWidth="1"/>
    <col min="1044" max="1046" width="15.5703125" bestFit="1" customWidth="1"/>
    <col min="1047" max="1048" width="14.5703125" bestFit="1" customWidth="1"/>
    <col min="1049" max="1052" width="15.5703125" bestFit="1" customWidth="1"/>
    <col min="1053" max="1054" width="14.5703125" bestFit="1" customWidth="1"/>
    <col min="1055" max="1058" width="15.5703125" bestFit="1" customWidth="1"/>
    <col min="1059" max="1059" width="14.5703125" bestFit="1" customWidth="1"/>
    <col min="1060" max="1060" width="15.5703125" bestFit="1" customWidth="1"/>
    <col min="1061" max="1061" width="14.5703125" bestFit="1" customWidth="1"/>
    <col min="1062" max="1064" width="15.5703125" bestFit="1" customWidth="1"/>
    <col min="1065" max="1065" width="14.5703125" bestFit="1" customWidth="1"/>
    <col min="1066" max="1072" width="15.5703125" bestFit="1" customWidth="1"/>
    <col min="1073" max="1073" width="14.5703125" bestFit="1" customWidth="1"/>
    <col min="1074" max="1085" width="15.5703125" bestFit="1" customWidth="1"/>
    <col min="1086" max="1086" width="14.5703125" bestFit="1" customWidth="1"/>
    <col min="1087" max="1087" width="15.5703125" bestFit="1" customWidth="1"/>
    <col min="1088" max="1088" width="14.5703125" bestFit="1" customWidth="1"/>
    <col min="1089" max="1089" width="15.5703125" bestFit="1" customWidth="1"/>
    <col min="1090" max="1090" width="14.5703125" bestFit="1" customWidth="1"/>
    <col min="1091" max="1091" width="15.5703125" bestFit="1" customWidth="1"/>
    <col min="1092" max="1092" width="14.5703125" bestFit="1" customWidth="1"/>
    <col min="1093" max="1112" width="15.5703125" bestFit="1" customWidth="1"/>
    <col min="1113" max="1115" width="14.5703125" bestFit="1" customWidth="1"/>
    <col min="1116" max="1119" width="15.5703125" bestFit="1" customWidth="1"/>
    <col min="1120" max="1120" width="14.5703125" bestFit="1" customWidth="1"/>
    <col min="1121" max="1127" width="15.5703125" bestFit="1" customWidth="1"/>
    <col min="1128" max="1128" width="14.5703125" bestFit="1" customWidth="1"/>
    <col min="1129" max="1135" width="15.5703125" bestFit="1" customWidth="1"/>
    <col min="1136" max="1136" width="14.5703125" bestFit="1" customWidth="1"/>
    <col min="1137" max="1141" width="15.5703125" bestFit="1" customWidth="1"/>
    <col min="1142" max="1142" width="14.5703125" bestFit="1" customWidth="1"/>
    <col min="1143" max="1143" width="15.5703125" bestFit="1" customWidth="1"/>
    <col min="1144" max="1144" width="14.5703125" bestFit="1" customWidth="1"/>
    <col min="1145" max="1145" width="15.5703125" bestFit="1" customWidth="1"/>
    <col min="1146" max="1147" width="14.5703125" bestFit="1" customWidth="1"/>
    <col min="1148" max="1149" width="15.5703125" bestFit="1" customWidth="1"/>
    <col min="1150" max="1150" width="14.5703125" bestFit="1" customWidth="1"/>
    <col min="1151" max="1152" width="15.5703125" bestFit="1" customWidth="1"/>
    <col min="1153" max="1153" width="14.5703125" bestFit="1" customWidth="1"/>
    <col min="1154" max="1156" width="15.5703125" bestFit="1" customWidth="1"/>
    <col min="1157" max="1158" width="14.5703125" bestFit="1" customWidth="1"/>
    <col min="1159" max="1159" width="15.5703125" bestFit="1" customWidth="1"/>
    <col min="1160" max="1160" width="14.5703125" bestFit="1" customWidth="1"/>
    <col min="1161" max="1164" width="15.5703125" bestFit="1" customWidth="1"/>
    <col min="1165" max="1165" width="14.5703125" bestFit="1" customWidth="1"/>
    <col min="1166" max="1170" width="15.5703125" bestFit="1" customWidth="1"/>
    <col min="1171" max="1171" width="14.5703125" bestFit="1" customWidth="1"/>
    <col min="1172" max="1173" width="15.5703125" bestFit="1" customWidth="1"/>
    <col min="1174" max="1174" width="14.5703125" bestFit="1" customWidth="1"/>
    <col min="1175" max="1175" width="15.5703125" bestFit="1" customWidth="1"/>
    <col min="1176" max="1177" width="14.5703125" bestFit="1" customWidth="1"/>
    <col min="1178" max="1179" width="15.5703125" bestFit="1" customWidth="1"/>
    <col min="1180" max="1180" width="14.5703125" bestFit="1" customWidth="1"/>
    <col min="1181" max="1182" width="15.5703125" bestFit="1" customWidth="1"/>
    <col min="1183" max="1183" width="14.5703125" bestFit="1" customWidth="1"/>
    <col min="1184" max="1185" width="15.5703125" bestFit="1" customWidth="1"/>
    <col min="1186" max="1186" width="14.5703125" bestFit="1" customWidth="1"/>
    <col min="1187" max="1187" width="15.5703125" bestFit="1" customWidth="1"/>
    <col min="1188" max="1190" width="14.5703125" bestFit="1" customWidth="1"/>
    <col min="1191" max="1191" width="15.5703125" bestFit="1" customWidth="1"/>
    <col min="1192" max="1192" width="14.5703125" bestFit="1" customWidth="1"/>
    <col min="1193" max="1194" width="15.5703125" bestFit="1" customWidth="1"/>
    <col min="1195" max="1195" width="14.5703125" bestFit="1" customWidth="1"/>
    <col min="1196" max="1197" width="15.5703125" bestFit="1" customWidth="1"/>
    <col min="1198" max="1198" width="14.5703125" bestFit="1" customWidth="1"/>
    <col min="1199" max="1200" width="15.5703125" bestFit="1" customWidth="1"/>
    <col min="1201" max="1202" width="14.5703125" bestFit="1" customWidth="1"/>
    <col min="1203" max="1204" width="15.5703125" bestFit="1" customWidth="1"/>
    <col min="1205" max="1205" width="14.5703125" bestFit="1" customWidth="1"/>
    <col min="1206" max="1210" width="15.5703125" bestFit="1" customWidth="1"/>
    <col min="1211" max="1211" width="14.5703125" bestFit="1" customWidth="1"/>
    <col min="1212" max="1213" width="15.5703125" bestFit="1" customWidth="1"/>
    <col min="1214" max="1215" width="14.5703125" bestFit="1" customWidth="1"/>
    <col min="1216" max="1222" width="15.5703125" bestFit="1" customWidth="1"/>
    <col min="1223" max="1223" width="14.5703125" bestFit="1" customWidth="1"/>
    <col min="1224" max="1231" width="15.5703125" bestFit="1" customWidth="1"/>
    <col min="1232" max="1232" width="14.5703125" bestFit="1" customWidth="1"/>
    <col min="1233" max="1240" width="15.5703125" bestFit="1" customWidth="1"/>
    <col min="1241" max="1242" width="14.5703125" bestFit="1" customWidth="1"/>
    <col min="1243" max="1246" width="15.5703125" bestFit="1" customWidth="1"/>
    <col min="1247" max="1248" width="14.5703125" bestFit="1" customWidth="1"/>
    <col min="1249" max="1256" width="15.5703125" bestFit="1" customWidth="1"/>
    <col min="1257" max="1257" width="14.5703125" bestFit="1" customWidth="1"/>
    <col min="1258" max="1259" width="15.5703125" bestFit="1" customWidth="1"/>
    <col min="1260" max="1262" width="14.5703125" bestFit="1" customWidth="1"/>
    <col min="1263" max="1265" width="15.5703125" bestFit="1" customWidth="1"/>
    <col min="1266" max="1267" width="14.5703125" bestFit="1" customWidth="1"/>
    <col min="1268" max="1275" width="15.5703125" bestFit="1" customWidth="1"/>
    <col min="1276" max="1276" width="14.5703125" bestFit="1" customWidth="1"/>
    <col min="1277" max="1278" width="15.5703125" bestFit="1" customWidth="1"/>
    <col min="1279" max="1279" width="14.5703125" bestFit="1" customWidth="1"/>
    <col min="1280" max="1288" width="15.5703125" bestFit="1" customWidth="1"/>
    <col min="1289" max="1289" width="14.5703125" bestFit="1" customWidth="1"/>
    <col min="1290" max="1294" width="15.5703125" bestFit="1" customWidth="1"/>
    <col min="1295" max="1296" width="14.5703125" bestFit="1" customWidth="1"/>
    <col min="1297" max="1301" width="15.5703125" bestFit="1" customWidth="1"/>
    <col min="1302" max="1302" width="14.5703125" bestFit="1" customWidth="1"/>
    <col min="1303" max="1310" width="15.5703125" bestFit="1" customWidth="1"/>
    <col min="1311" max="1311" width="14.5703125" bestFit="1" customWidth="1"/>
    <col min="1312" max="1312" width="15.5703125" bestFit="1" customWidth="1"/>
    <col min="1313" max="1313" width="14.5703125" bestFit="1" customWidth="1"/>
    <col min="1314" max="1315" width="15.5703125" bestFit="1" customWidth="1"/>
    <col min="1316" max="1318" width="14.5703125" bestFit="1" customWidth="1"/>
    <col min="1319" max="1322" width="15.5703125" bestFit="1" customWidth="1"/>
    <col min="1323" max="1323" width="14.5703125" bestFit="1" customWidth="1"/>
    <col min="1324" max="1326" width="15.5703125" bestFit="1" customWidth="1"/>
    <col min="1327" max="1327" width="14.5703125" bestFit="1" customWidth="1"/>
    <col min="1328" max="1337" width="15.5703125" bestFit="1" customWidth="1"/>
    <col min="1338" max="1338" width="14.5703125" bestFit="1" customWidth="1"/>
    <col min="1339" max="1341" width="15.5703125" bestFit="1" customWidth="1"/>
    <col min="1342" max="1342" width="14.5703125" bestFit="1" customWidth="1"/>
    <col min="1343" max="1353" width="15.5703125" bestFit="1" customWidth="1"/>
    <col min="1354" max="1355" width="14.5703125" bestFit="1" customWidth="1"/>
    <col min="1356" max="1359" width="15.5703125" bestFit="1" customWidth="1"/>
    <col min="1360" max="1360" width="14.5703125" bestFit="1" customWidth="1"/>
    <col min="1361" max="1363" width="15.5703125" bestFit="1" customWidth="1"/>
    <col min="1364" max="1364" width="14.5703125" bestFit="1" customWidth="1"/>
    <col min="1365" max="1367" width="15.5703125" bestFit="1" customWidth="1"/>
    <col min="1368" max="1368" width="14.5703125" bestFit="1" customWidth="1"/>
    <col min="1369" max="1373" width="15.5703125" bestFit="1" customWidth="1"/>
    <col min="1374" max="1374" width="14.5703125" bestFit="1" customWidth="1"/>
    <col min="1375" max="1375" width="15.5703125" bestFit="1" customWidth="1"/>
    <col min="1376" max="1376" width="14.5703125" bestFit="1" customWidth="1"/>
    <col min="1377" max="1383" width="15.5703125" bestFit="1" customWidth="1"/>
    <col min="1384" max="1385" width="14.5703125" bestFit="1" customWidth="1"/>
    <col min="1386" max="1388" width="15.5703125" bestFit="1" customWidth="1"/>
    <col min="1389" max="1389" width="14.5703125" bestFit="1" customWidth="1"/>
    <col min="1390" max="1392" width="15.5703125" bestFit="1" customWidth="1"/>
    <col min="1393" max="1394" width="14.5703125" bestFit="1" customWidth="1"/>
    <col min="1395" max="1404" width="15.5703125" bestFit="1" customWidth="1"/>
    <col min="1405" max="1405" width="14.5703125" bestFit="1" customWidth="1"/>
    <col min="1406" max="1407" width="15.5703125" bestFit="1" customWidth="1"/>
    <col min="1408" max="1410" width="14.5703125" bestFit="1" customWidth="1"/>
    <col min="1411" max="1412" width="15.5703125" bestFit="1" customWidth="1"/>
    <col min="1413" max="1415" width="14.5703125" bestFit="1" customWidth="1"/>
    <col min="1416" max="1420" width="15.5703125" bestFit="1" customWidth="1"/>
    <col min="1421" max="1421" width="14.5703125" bestFit="1" customWidth="1"/>
    <col min="1422" max="1424" width="15.5703125" bestFit="1" customWidth="1"/>
    <col min="1425" max="1425" width="14.5703125" bestFit="1" customWidth="1"/>
    <col min="1426" max="1426" width="15.5703125" bestFit="1" customWidth="1"/>
    <col min="1427" max="1427" width="14.5703125" bestFit="1" customWidth="1"/>
    <col min="1428" max="1434" width="15.5703125" bestFit="1" customWidth="1"/>
    <col min="1435" max="1435" width="14.5703125" bestFit="1" customWidth="1"/>
    <col min="1436" max="1437" width="15.5703125" bestFit="1" customWidth="1"/>
    <col min="1438" max="1438" width="14.5703125" bestFit="1" customWidth="1"/>
    <col min="1439" max="1442" width="15.5703125" bestFit="1" customWidth="1"/>
    <col min="1443" max="1444" width="14.5703125" bestFit="1" customWidth="1"/>
    <col min="1445" max="1453" width="15.5703125" bestFit="1" customWidth="1"/>
    <col min="1454" max="1454" width="14.5703125" bestFit="1" customWidth="1"/>
    <col min="1455" max="1459" width="15.5703125" bestFit="1" customWidth="1"/>
    <col min="1460" max="1460" width="14.5703125" bestFit="1" customWidth="1"/>
    <col min="1461" max="1473" width="15.5703125" bestFit="1" customWidth="1"/>
    <col min="1474" max="1476" width="14.5703125" bestFit="1" customWidth="1"/>
    <col min="1477" max="1484" width="15.5703125" bestFit="1" customWidth="1"/>
    <col min="1485" max="1485" width="14.5703125" bestFit="1" customWidth="1"/>
    <col min="1486" max="1489" width="15.5703125" bestFit="1" customWidth="1"/>
    <col min="1490" max="1490" width="14.5703125" bestFit="1" customWidth="1"/>
    <col min="1491" max="1492" width="15.5703125" bestFit="1" customWidth="1"/>
    <col min="1493" max="1493" width="14.5703125" bestFit="1" customWidth="1"/>
    <col min="1494" max="1504" width="15.5703125" bestFit="1" customWidth="1"/>
    <col min="1505" max="1505" width="14.5703125" bestFit="1" customWidth="1"/>
    <col min="1506" max="1508" width="15.5703125" bestFit="1" customWidth="1"/>
    <col min="1509" max="1509" width="14.5703125" bestFit="1" customWidth="1"/>
    <col min="1510" max="1515" width="15.5703125" bestFit="1" customWidth="1"/>
    <col min="1516" max="1516" width="14.5703125" bestFit="1" customWidth="1"/>
    <col min="1517" max="1520" width="15.5703125" bestFit="1" customWidth="1"/>
    <col min="1521" max="1523" width="14.5703125" bestFit="1" customWidth="1"/>
    <col min="1524" max="1526" width="15.5703125" bestFit="1" customWidth="1"/>
    <col min="1527" max="1528" width="14.5703125" bestFit="1" customWidth="1"/>
    <col min="1529" max="1530" width="15.5703125" bestFit="1" customWidth="1"/>
    <col min="1531" max="1532" width="14.5703125" bestFit="1" customWidth="1"/>
    <col min="1533" max="1533" width="15.5703125" bestFit="1" customWidth="1"/>
    <col min="1534" max="1535" width="14.5703125" bestFit="1" customWidth="1"/>
    <col min="1536" max="1539" width="15.5703125" bestFit="1" customWidth="1"/>
    <col min="1540" max="1541" width="14.5703125" bestFit="1" customWidth="1"/>
    <col min="1542" max="1547" width="15.5703125" bestFit="1" customWidth="1"/>
    <col min="1548" max="1548" width="14.5703125" bestFit="1" customWidth="1"/>
    <col min="1549" max="1562" width="15.5703125" bestFit="1" customWidth="1"/>
    <col min="1563" max="1563" width="14.5703125" bestFit="1" customWidth="1"/>
    <col min="1564" max="1569" width="15.5703125" bestFit="1" customWidth="1"/>
    <col min="1570" max="1572" width="14.5703125" bestFit="1" customWidth="1"/>
    <col min="1573" max="1584" width="15.5703125" bestFit="1" customWidth="1"/>
    <col min="1585" max="1585" width="14.5703125" bestFit="1" customWidth="1"/>
    <col min="1586" max="1591" width="15.5703125" bestFit="1" customWidth="1"/>
    <col min="1592" max="1592" width="14.5703125" bestFit="1" customWidth="1"/>
    <col min="1593" max="1593" width="15.5703125" bestFit="1" customWidth="1"/>
    <col min="1594" max="1594" width="14.5703125" bestFit="1" customWidth="1"/>
    <col min="1595" max="1599" width="15.5703125" bestFit="1" customWidth="1"/>
    <col min="1600" max="1600" width="14.5703125" bestFit="1" customWidth="1"/>
    <col min="1601" max="1602" width="15.5703125" bestFit="1" customWidth="1"/>
    <col min="1603" max="1604" width="14.5703125" bestFit="1" customWidth="1"/>
    <col min="1605" max="1607" width="15.5703125" bestFit="1" customWidth="1"/>
    <col min="1608" max="1609" width="14.5703125" bestFit="1" customWidth="1"/>
    <col min="1610" max="1611" width="15.5703125" bestFit="1" customWidth="1"/>
    <col min="1612" max="1612" width="14.5703125" bestFit="1" customWidth="1"/>
    <col min="1613" max="1622" width="15.5703125" bestFit="1" customWidth="1"/>
    <col min="1623" max="1623" width="14.5703125" bestFit="1" customWidth="1"/>
    <col min="1624" max="1630" width="15.5703125" bestFit="1" customWidth="1"/>
    <col min="1631" max="1631" width="14.5703125" bestFit="1" customWidth="1"/>
    <col min="1632" max="1632" width="15.5703125" bestFit="1" customWidth="1"/>
    <col min="1633" max="1633" width="14.5703125" bestFit="1" customWidth="1"/>
    <col min="1634" max="1637" width="15.5703125" bestFit="1" customWidth="1"/>
    <col min="1638" max="1639" width="14.5703125" bestFit="1" customWidth="1"/>
    <col min="1640" max="1640" width="15.5703125" bestFit="1" customWidth="1"/>
    <col min="1641" max="1641" width="14.5703125" bestFit="1" customWidth="1"/>
    <col min="1642" max="1644" width="15.5703125" bestFit="1" customWidth="1"/>
    <col min="1645" max="1645" width="14.5703125" bestFit="1" customWidth="1"/>
    <col min="1646" max="1646" width="15.5703125" bestFit="1" customWidth="1"/>
    <col min="1647" max="1647" width="14.5703125" bestFit="1" customWidth="1"/>
    <col min="1648" max="1650" width="15.5703125" bestFit="1" customWidth="1"/>
    <col min="1651" max="1651" width="14.5703125" bestFit="1" customWidth="1"/>
    <col min="1652" max="1656" width="15.5703125" bestFit="1" customWidth="1"/>
    <col min="1657" max="1657" width="14.5703125" bestFit="1" customWidth="1"/>
    <col min="1658" max="1659" width="15.5703125" bestFit="1" customWidth="1"/>
    <col min="1660" max="1661" width="14.5703125" bestFit="1" customWidth="1"/>
    <col min="1662" max="1672" width="15.5703125" bestFit="1" customWidth="1"/>
    <col min="1673" max="1673" width="14.5703125" bestFit="1" customWidth="1"/>
    <col min="1674" max="1675" width="15.5703125" bestFit="1" customWidth="1"/>
    <col min="1676" max="1676" width="14.5703125" bestFit="1" customWidth="1"/>
    <col min="1677" max="1685" width="15.5703125" bestFit="1" customWidth="1"/>
    <col min="1686" max="1686" width="14.5703125" bestFit="1" customWidth="1"/>
    <col min="1687" max="1690" width="15.5703125" bestFit="1" customWidth="1"/>
    <col min="1691" max="1691" width="14.5703125" bestFit="1" customWidth="1"/>
    <col min="1692" max="1692" width="15.5703125" bestFit="1" customWidth="1"/>
    <col min="1693" max="1693" width="14.5703125" bestFit="1" customWidth="1"/>
    <col min="1694" max="1697" width="15.5703125" bestFit="1" customWidth="1"/>
    <col min="1698" max="1698" width="14.5703125" bestFit="1" customWidth="1"/>
    <col min="1699" max="1701" width="15.5703125" bestFit="1" customWidth="1"/>
    <col min="1702" max="1702" width="14.5703125" bestFit="1" customWidth="1"/>
    <col min="1703" max="1703" width="15.5703125" bestFit="1" customWidth="1"/>
    <col min="1704" max="1704" width="14.5703125" bestFit="1" customWidth="1"/>
    <col min="1705" max="1710" width="15.5703125" bestFit="1" customWidth="1"/>
    <col min="1711" max="1712" width="14.5703125" bestFit="1" customWidth="1"/>
    <col min="1713" max="1715" width="15.5703125" bestFit="1" customWidth="1"/>
    <col min="1716" max="1717" width="14.5703125" bestFit="1" customWidth="1"/>
    <col min="1718" max="1719" width="15.5703125" bestFit="1" customWidth="1"/>
    <col min="1720" max="1721" width="14.5703125" bestFit="1" customWidth="1"/>
    <col min="1722" max="1724" width="15.5703125" bestFit="1" customWidth="1"/>
    <col min="1725" max="1725" width="14.5703125" bestFit="1" customWidth="1"/>
    <col min="1726" max="1729" width="15.5703125" bestFit="1" customWidth="1"/>
    <col min="1730" max="1730" width="14.5703125" bestFit="1" customWidth="1"/>
    <col min="1731" max="1734" width="15.5703125" bestFit="1" customWidth="1"/>
    <col min="1735" max="1735" width="14.5703125" bestFit="1" customWidth="1"/>
    <col min="1736" max="1740" width="15.5703125" bestFit="1" customWidth="1"/>
    <col min="1741" max="1742" width="14.5703125" bestFit="1" customWidth="1"/>
    <col min="1743" max="1746" width="15.5703125" bestFit="1" customWidth="1"/>
    <col min="1747" max="1747" width="14.5703125" bestFit="1" customWidth="1"/>
    <col min="1748" max="1750" width="15.5703125" bestFit="1" customWidth="1"/>
    <col min="1751" max="1751" width="14.5703125" bestFit="1" customWidth="1"/>
    <col min="1752" max="1752" width="15.5703125" bestFit="1" customWidth="1"/>
    <col min="1753" max="1753" width="14.5703125" bestFit="1" customWidth="1"/>
    <col min="1754" max="1755" width="15.5703125" bestFit="1" customWidth="1"/>
    <col min="1756" max="1756" width="14.5703125" bestFit="1" customWidth="1"/>
    <col min="1757" max="1761" width="15.5703125" bestFit="1" customWidth="1"/>
    <col min="1762" max="1762" width="14.5703125" bestFit="1" customWidth="1"/>
    <col min="1763" max="1765" width="15.5703125" bestFit="1" customWidth="1"/>
    <col min="1766" max="1766" width="14.5703125" bestFit="1" customWidth="1"/>
    <col min="1767" max="1767" width="15.5703125" bestFit="1" customWidth="1"/>
    <col min="1768" max="1768" width="14.5703125" bestFit="1" customWidth="1"/>
    <col min="1769" max="1778" width="15.5703125" bestFit="1" customWidth="1"/>
    <col min="1779" max="1779" width="14.5703125" bestFit="1" customWidth="1"/>
    <col min="1780" max="1781" width="15.5703125" bestFit="1" customWidth="1"/>
    <col min="1782" max="1782" width="14.5703125" bestFit="1" customWidth="1"/>
    <col min="1783" max="1784" width="15.5703125" bestFit="1" customWidth="1"/>
    <col min="1785" max="1785" width="14.5703125" bestFit="1" customWidth="1"/>
    <col min="1786" max="1793" width="15.5703125" bestFit="1" customWidth="1"/>
    <col min="1794" max="1794" width="14.5703125" bestFit="1" customWidth="1"/>
    <col min="1795" max="1796" width="15.5703125" bestFit="1" customWidth="1"/>
    <col min="1797" max="1797" width="14.5703125" bestFit="1" customWidth="1"/>
    <col min="1798" max="1800" width="15.5703125" bestFit="1" customWidth="1"/>
    <col min="1801" max="1801" width="14.5703125" bestFit="1" customWidth="1"/>
    <col min="1802" max="1804" width="15.5703125" bestFit="1" customWidth="1"/>
    <col min="1805" max="1805" width="14.5703125" bestFit="1" customWidth="1"/>
    <col min="1806" max="1808" width="15.5703125" bestFit="1" customWidth="1"/>
    <col min="1809" max="1809" width="14.5703125" bestFit="1" customWidth="1"/>
    <col min="1810" max="1812" width="15.5703125" bestFit="1" customWidth="1"/>
    <col min="1813" max="1813" width="14.5703125" bestFit="1" customWidth="1"/>
    <col min="1814" max="1816" width="15.5703125" bestFit="1" customWidth="1"/>
    <col min="1817" max="1817" width="14.5703125" bestFit="1" customWidth="1"/>
    <col min="1818" max="1821" width="15.5703125" bestFit="1" customWidth="1"/>
    <col min="1822" max="1822" width="14.5703125" bestFit="1" customWidth="1"/>
    <col min="1823" max="1824" width="15.5703125" bestFit="1" customWidth="1"/>
    <col min="1825" max="1825" width="14.5703125" bestFit="1" customWidth="1"/>
    <col min="1826" max="1830" width="15.5703125" bestFit="1" customWidth="1"/>
    <col min="1831" max="1831" width="14.5703125" bestFit="1" customWidth="1"/>
    <col min="1832" max="1833" width="15.5703125" bestFit="1" customWidth="1"/>
    <col min="1834" max="1834" width="14.5703125" bestFit="1" customWidth="1"/>
    <col min="1835" max="1836" width="15.5703125" bestFit="1" customWidth="1"/>
    <col min="1837" max="1838" width="14.5703125" bestFit="1" customWidth="1"/>
    <col min="1839" max="1840" width="15.5703125" bestFit="1" customWidth="1"/>
    <col min="1841" max="1841" width="14.5703125" bestFit="1" customWidth="1"/>
    <col min="1842" max="1849" width="15.5703125" bestFit="1" customWidth="1"/>
    <col min="1850" max="1852" width="14.5703125" bestFit="1" customWidth="1"/>
    <col min="1853" max="1855" width="15.5703125" bestFit="1" customWidth="1"/>
    <col min="1856" max="1857" width="14.5703125" bestFit="1" customWidth="1"/>
    <col min="1858" max="1871" width="15.5703125" bestFit="1" customWidth="1"/>
    <col min="1872" max="1872" width="14.5703125" bestFit="1" customWidth="1"/>
    <col min="1873" max="1877" width="15.5703125" bestFit="1" customWidth="1"/>
    <col min="1878" max="1878" width="14.5703125" bestFit="1" customWidth="1"/>
    <col min="1879" max="1881" width="15.5703125" bestFit="1" customWidth="1"/>
    <col min="1882" max="1883" width="14.5703125" bestFit="1" customWidth="1"/>
    <col min="1884" max="1886" width="15.5703125" bestFit="1" customWidth="1"/>
    <col min="1887" max="1888" width="14.5703125" bestFit="1" customWidth="1"/>
    <col min="1889" max="1889" width="15.5703125" bestFit="1" customWidth="1"/>
    <col min="1890" max="1891" width="14.5703125" bestFit="1" customWidth="1"/>
    <col min="1892" max="1892" width="15.5703125" bestFit="1" customWidth="1"/>
    <col min="1893" max="1893" width="14.5703125" bestFit="1" customWidth="1"/>
    <col min="1894" max="1895" width="15.5703125" bestFit="1" customWidth="1"/>
    <col min="1896" max="1898" width="14.5703125" bestFit="1" customWidth="1"/>
    <col min="1899" max="1901" width="15.5703125" bestFit="1" customWidth="1"/>
    <col min="1902" max="1902" width="14.5703125" bestFit="1" customWidth="1"/>
    <col min="1903" max="1904" width="15.5703125" bestFit="1" customWidth="1"/>
    <col min="1905" max="1905" width="14.5703125" bestFit="1" customWidth="1"/>
    <col min="1906" max="1906" width="15.5703125" bestFit="1" customWidth="1"/>
    <col min="1907" max="1907" width="14.5703125" bestFit="1" customWidth="1"/>
    <col min="1908" max="1916" width="15.5703125" bestFit="1" customWidth="1"/>
    <col min="1917" max="1917" width="14.5703125" bestFit="1" customWidth="1"/>
    <col min="1918" max="1920" width="15.5703125" bestFit="1" customWidth="1"/>
    <col min="1921" max="1921" width="14.5703125" bestFit="1" customWidth="1"/>
    <col min="1922" max="1922" width="15.5703125" bestFit="1" customWidth="1"/>
    <col min="1923" max="1923" width="14.5703125" bestFit="1" customWidth="1"/>
    <col min="1924" max="1926" width="15.5703125" bestFit="1" customWidth="1"/>
    <col min="1927" max="1928" width="14.5703125" bestFit="1" customWidth="1"/>
    <col min="1929" max="1932" width="15.5703125" bestFit="1" customWidth="1"/>
    <col min="1933" max="1933" width="14.5703125" bestFit="1" customWidth="1"/>
    <col min="1934" max="1937" width="15.5703125" bestFit="1" customWidth="1"/>
    <col min="1938" max="1938" width="14.5703125" bestFit="1" customWidth="1"/>
    <col min="1939" max="1941" width="15.5703125" bestFit="1" customWidth="1"/>
    <col min="1942" max="1942" width="14.5703125" bestFit="1" customWidth="1"/>
    <col min="1943" max="1944" width="15.5703125" bestFit="1" customWidth="1"/>
    <col min="1945" max="1945" width="14.5703125" bestFit="1" customWidth="1"/>
    <col min="1946" max="1947" width="15.5703125" bestFit="1" customWidth="1"/>
    <col min="1948" max="1948" width="14.5703125" bestFit="1" customWidth="1"/>
    <col min="1949" max="1951" width="15.5703125" bestFit="1" customWidth="1"/>
    <col min="1952" max="1952" width="14.5703125" bestFit="1" customWidth="1"/>
    <col min="1953" max="1955" width="15.5703125" bestFit="1" customWidth="1"/>
    <col min="1956" max="1956" width="14.5703125" bestFit="1" customWidth="1"/>
    <col min="1957" max="1958" width="15.5703125" bestFit="1" customWidth="1"/>
    <col min="1959" max="1959" width="14.5703125" bestFit="1" customWidth="1"/>
    <col min="1960" max="1963" width="15.5703125" bestFit="1" customWidth="1"/>
    <col min="1964" max="1966" width="14.5703125" bestFit="1" customWidth="1"/>
    <col min="1967" max="1968" width="15.5703125" bestFit="1" customWidth="1"/>
    <col min="1969" max="1970" width="14.5703125" bestFit="1" customWidth="1"/>
    <col min="1971" max="1973" width="15.5703125" bestFit="1" customWidth="1"/>
    <col min="1974" max="1974" width="14.5703125" bestFit="1" customWidth="1"/>
    <col min="1975" max="1978" width="15.5703125" bestFit="1" customWidth="1"/>
    <col min="1979" max="1979" width="14.5703125" bestFit="1" customWidth="1"/>
    <col min="1980" max="1982" width="15.5703125" bestFit="1" customWidth="1"/>
    <col min="1983" max="1983" width="14.5703125" bestFit="1" customWidth="1"/>
    <col min="1984" max="1988" width="15.5703125" bestFit="1" customWidth="1"/>
    <col min="1989" max="1993" width="14.5703125" bestFit="1" customWidth="1"/>
    <col min="1994" max="1996" width="15.5703125" bestFit="1" customWidth="1"/>
    <col min="1997" max="1997" width="14.5703125" bestFit="1" customWidth="1"/>
    <col min="1998" max="2005" width="15.5703125" bestFit="1" customWidth="1"/>
    <col min="2006" max="2006" width="14.5703125" bestFit="1" customWidth="1"/>
    <col min="2007" max="2009" width="15.5703125" bestFit="1" customWidth="1"/>
    <col min="2010" max="2011" width="14.5703125" bestFit="1" customWidth="1"/>
    <col min="2012" max="2015" width="15.5703125" bestFit="1" customWidth="1"/>
    <col min="2016" max="2017" width="14.5703125" bestFit="1" customWidth="1"/>
    <col min="2018" max="2030" width="15.5703125" bestFit="1" customWidth="1"/>
    <col min="2031" max="2031" width="14.5703125" bestFit="1" customWidth="1"/>
    <col min="2032" max="2036" width="15.5703125" bestFit="1" customWidth="1"/>
    <col min="2037" max="2037" width="14.5703125" bestFit="1" customWidth="1"/>
    <col min="2038" max="2041" width="15.5703125" bestFit="1" customWidth="1"/>
    <col min="2042" max="2042" width="14.5703125" bestFit="1" customWidth="1"/>
    <col min="2043" max="2045" width="15.5703125" bestFit="1" customWidth="1"/>
    <col min="2046" max="2048" width="14.5703125" bestFit="1" customWidth="1"/>
    <col min="2049" max="2049" width="15.5703125" bestFit="1" customWidth="1"/>
    <col min="2050" max="2051" width="14.5703125" bestFit="1" customWidth="1"/>
    <col min="2052" max="2053" width="15.5703125" bestFit="1" customWidth="1"/>
    <col min="2054" max="2054" width="14.5703125" bestFit="1" customWidth="1"/>
    <col min="2055" max="2055" width="15.5703125" bestFit="1" customWidth="1"/>
    <col min="2056" max="2056" width="14.5703125" bestFit="1" customWidth="1"/>
    <col min="2057" max="2061" width="15.5703125" bestFit="1" customWidth="1"/>
    <col min="2062" max="2062" width="14.5703125" bestFit="1" customWidth="1"/>
    <col min="2063" max="2063" width="15.5703125" bestFit="1" customWidth="1"/>
    <col min="2064" max="2064" width="14.5703125" bestFit="1" customWidth="1"/>
    <col min="2065" max="2066" width="15.5703125" bestFit="1" customWidth="1"/>
    <col min="2067" max="2067" width="14.5703125" bestFit="1" customWidth="1"/>
    <col min="2068" max="2070" width="15.5703125" bestFit="1" customWidth="1"/>
    <col min="2071" max="2071" width="14.5703125" bestFit="1" customWidth="1"/>
    <col min="2072" max="2075" width="15.5703125" bestFit="1" customWidth="1"/>
    <col min="2076" max="2077" width="14.5703125" bestFit="1" customWidth="1"/>
    <col min="2078" max="2080" width="15.5703125" bestFit="1" customWidth="1"/>
    <col min="2081" max="2083" width="14.5703125" bestFit="1" customWidth="1"/>
    <col min="2084" max="2084" width="15.5703125" bestFit="1" customWidth="1"/>
    <col min="2085" max="2086" width="14.5703125" bestFit="1" customWidth="1"/>
    <col min="2087" max="2089" width="15.5703125" bestFit="1" customWidth="1"/>
    <col min="2090" max="2091" width="14.5703125" bestFit="1" customWidth="1"/>
    <col min="2092" max="2092" width="15.5703125" bestFit="1" customWidth="1"/>
    <col min="2093" max="2094" width="14.5703125" bestFit="1" customWidth="1"/>
    <col min="2095" max="2095" width="15.5703125" bestFit="1" customWidth="1"/>
    <col min="2096" max="2096" width="14.5703125" bestFit="1" customWidth="1"/>
    <col min="2097" max="2098" width="15.5703125" bestFit="1" customWidth="1"/>
    <col min="2099" max="2101" width="14.5703125" bestFit="1" customWidth="1"/>
    <col min="2102" max="2105" width="15.5703125" bestFit="1" customWidth="1"/>
    <col min="2106" max="2107" width="14.5703125" bestFit="1" customWidth="1"/>
    <col min="2108" max="2112" width="15.5703125" bestFit="1" customWidth="1"/>
    <col min="2113" max="2113" width="14.5703125" bestFit="1" customWidth="1"/>
    <col min="2114" max="2114" width="15.5703125" bestFit="1" customWidth="1"/>
    <col min="2115" max="2116" width="14.5703125" bestFit="1" customWidth="1"/>
    <col min="2117" max="2119" width="15.5703125" bestFit="1" customWidth="1"/>
    <col min="2120" max="2120" width="14.5703125" bestFit="1" customWidth="1"/>
    <col min="2121" max="2133" width="15.5703125" bestFit="1" customWidth="1"/>
    <col min="2134" max="2134" width="14.5703125" bestFit="1" customWidth="1"/>
    <col min="2135" max="2136" width="15.5703125" bestFit="1" customWidth="1"/>
    <col min="2137" max="2139" width="14.5703125" bestFit="1" customWidth="1"/>
    <col min="2140" max="2141" width="15.5703125" bestFit="1" customWidth="1"/>
    <col min="2142" max="2142" width="14.5703125" bestFit="1" customWidth="1"/>
    <col min="2143" max="2144" width="15.5703125" bestFit="1" customWidth="1"/>
    <col min="2145" max="2145" width="14.5703125" bestFit="1" customWidth="1"/>
    <col min="2146" max="2148" width="15.5703125" bestFit="1" customWidth="1"/>
    <col min="2149" max="2150" width="14.5703125" bestFit="1" customWidth="1"/>
    <col min="2151" max="2152" width="15.5703125" bestFit="1" customWidth="1"/>
    <col min="2153" max="2153" width="14.5703125" bestFit="1" customWidth="1"/>
    <col min="2154" max="2167" width="15.5703125" bestFit="1" customWidth="1"/>
    <col min="2168" max="2168" width="14.5703125" bestFit="1" customWidth="1"/>
    <col min="2169" max="2171" width="15.5703125" bestFit="1" customWidth="1"/>
    <col min="2172" max="2172" width="14.5703125" bestFit="1" customWidth="1"/>
    <col min="2173" max="2173" width="15.5703125" bestFit="1" customWidth="1"/>
    <col min="2174" max="2174" width="14.5703125" bestFit="1" customWidth="1"/>
    <col min="2175" max="2176" width="15.5703125" bestFit="1" customWidth="1"/>
    <col min="2177" max="2177" width="14.5703125" bestFit="1" customWidth="1"/>
    <col min="2178" max="2187" width="15.5703125" bestFit="1" customWidth="1"/>
    <col min="2188" max="2188" width="14.5703125" bestFit="1" customWidth="1"/>
    <col min="2189" max="2189" width="15.5703125" bestFit="1" customWidth="1"/>
    <col min="2190" max="2190" width="14.5703125" bestFit="1" customWidth="1"/>
    <col min="2191" max="2193" width="15.5703125" bestFit="1" customWidth="1"/>
    <col min="2194" max="2194" width="14.5703125" bestFit="1" customWidth="1"/>
    <col min="2195" max="2196" width="15.5703125" bestFit="1" customWidth="1"/>
    <col min="2197" max="2197" width="14.5703125" bestFit="1" customWidth="1"/>
    <col min="2198" max="2198" width="15.5703125" bestFit="1" customWidth="1"/>
    <col min="2199" max="2200" width="14.5703125" bestFit="1" customWidth="1"/>
    <col min="2201" max="2202" width="15.5703125" bestFit="1" customWidth="1"/>
    <col min="2203" max="2205" width="14.5703125" bestFit="1" customWidth="1"/>
    <col min="2206" max="2206" width="15.5703125" bestFit="1" customWidth="1"/>
    <col min="2207" max="2208" width="14.5703125" bestFit="1" customWidth="1"/>
    <col min="2209" max="2209" width="15.5703125" bestFit="1" customWidth="1"/>
    <col min="2210" max="2212" width="14.5703125" bestFit="1" customWidth="1"/>
    <col min="2213" max="2218" width="15.5703125" bestFit="1" customWidth="1"/>
    <col min="2219" max="2219" width="14.5703125" bestFit="1" customWidth="1"/>
    <col min="2220" max="2223" width="15.5703125" bestFit="1" customWidth="1"/>
    <col min="2224" max="2224" width="14.5703125" bestFit="1" customWidth="1"/>
    <col min="2225" max="2226" width="15.5703125" bestFit="1" customWidth="1"/>
    <col min="2227" max="2229" width="14.5703125" bestFit="1" customWidth="1"/>
    <col min="2230" max="2231" width="15.5703125" bestFit="1" customWidth="1"/>
    <col min="2232" max="2232" width="14.5703125" bestFit="1" customWidth="1"/>
    <col min="2233" max="2233" width="15.5703125" bestFit="1" customWidth="1"/>
    <col min="2234" max="2236" width="14.5703125" bestFit="1" customWidth="1"/>
    <col min="2237" max="2237" width="15.5703125" bestFit="1" customWidth="1"/>
    <col min="2238" max="2238" width="14.5703125" bestFit="1" customWidth="1"/>
    <col min="2239" max="2242" width="15.5703125" bestFit="1" customWidth="1"/>
    <col min="2243" max="2243" width="14.5703125" bestFit="1" customWidth="1"/>
    <col min="2244" max="2244" width="15.5703125" bestFit="1" customWidth="1"/>
    <col min="2245" max="2245" width="14.5703125" bestFit="1" customWidth="1"/>
    <col min="2246" max="2247" width="15.5703125" bestFit="1" customWidth="1"/>
    <col min="2248" max="2249" width="14.5703125" bestFit="1" customWidth="1"/>
    <col min="2250" max="2254" width="15.5703125" bestFit="1" customWidth="1"/>
    <col min="2255" max="2255" width="14.5703125" bestFit="1" customWidth="1"/>
    <col min="2256" max="2257" width="15.5703125" bestFit="1" customWidth="1"/>
    <col min="2258" max="2258" width="14.5703125" bestFit="1" customWidth="1"/>
    <col min="2259" max="2260" width="15.5703125" bestFit="1" customWidth="1"/>
    <col min="2261" max="2261" width="14.5703125" bestFit="1" customWidth="1"/>
    <col min="2262" max="2275" width="15.5703125" bestFit="1" customWidth="1"/>
    <col min="2276" max="2277" width="14.5703125" bestFit="1" customWidth="1"/>
    <col min="2278" max="2278" width="15.5703125" bestFit="1" customWidth="1"/>
    <col min="2279" max="2280" width="14.5703125" bestFit="1" customWidth="1"/>
    <col min="2281" max="2283" width="15.5703125" bestFit="1" customWidth="1"/>
    <col min="2284" max="2284" width="14.5703125" bestFit="1" customWidth="1"/>
    <col min="2285" max="2287" width="15.5703125" bestFit="1" customWidth="1"/>
    <col min="2288" max="2290" width="14.5703125" bestFit="1" customWidth="1"/>
    <col min="2291" max="2297" width="15.5703125" bestFit="1" customWidth="1"/>
    <col min="2298" max="2298" width="14.5703125" bestFit="1" customWidth="1"/>
    <col min="2299" max="2299" width="15.5703125" bestFit="1" customWidth="1"/>
    <col min="2300" max="2300" width="14.5703125" bestFit="1" customWidth="1"/>
    <col min="2301" max="2313" width="15.5703125" bestFit="1" customWidth="1"/>
    <col min="2314" max="2314" width="14.5703125" bestFit="1" customWidth="1"/>
    <col min="2315" max="2316" width="15.5703125" bestFit="1" customWidth="1"/>
    <col min="2317" max="2317" width="14.5703125" bestFit="1" customWidth="1"/>
    <col min="2318" max="2322" width="15.5703125" bestFit="1" customWidth="1"/>
    <col min="2323" max="2323" width="14.5703125" bestFit="1" customWidth="1"/>
    <col min="2324" max="2326" width="15.5703125" bestFit="1" customWidth="1"/>
    <col min="2327" max="2327" width="14.5703125" bestFit="1" customWidth="1"/>
    <col min="2328" max="2328" width="15.5703125" bestFit="1" customWidth="1"/>
    <col min="2329" max="2329" width="14.5703125" bestFit="1" customWidth="1"/>
    <col min="2330" max="2332" width="15.5703125" bestFit="1" customWidth="1"/>
    <col min="2333" max="2333" width="14.5703125" bestFit="1" customWidth="1"/>
    <col min="2334" max="2337" width="15.5703125" bestFit="1" customWidth="1"/>
    <col min="2338" max="2338" width="14.5703125" bestFit="1" customWidth="1"/>
    <col min="2339" max="2343" width="15.5703125" bestFit="1" customWidth="1"/>
    <col min="2344" max="2345" width="14.5703125" bestFit="1" customWidth="1"/>
    <col min="2346" max="2347" width="15.5703125" bestFit="1" customWidth="1"/>
    <col min="2348" max="2348" width="14.5703125" bestFit="1" customWidth="1"/>
    <col min="2349" max="2349" width="15.5703125" bestFit="1" customWidth="1"/>
    <col min="2350" max="2350" width="14.5703125" bestFit="1" customWidth="1"/>
    <col min="2351" max="2353" width="15.5703125" bestFit="1" customWidth="1"/>
    <col min="2354" max="2355" width="14.5703125" bestFit="1" customWidth="1"/>
    <col min="2356" max="2356" width="15.5703125" bestFit="1" customWidth="1"/>
    <col min="2357" max="2357" width="14.5703125" bestFit="1" customWidth="1"/>
    <col min="2358" max="2360" width="15.5703125" bestFit="1" customWidth="1"/>
    <col min="2361" max="2361" width="14.5703125" bestFit="1" customWidth="1"/>
    <col min="2362" max="2365" width="15.5703125" bestFit="1" customWidth="1"/>
    <col min="2366" max="2366" width="14.5703125" bestFit="1" customWidth="1"/>
    <col min="2367" max="2368" width="15.5703125" bestFit="1" customWidth="1"/>
    <col min="2369" max="2369" width="14.5703125" bestFit="1" customWidth="1"/>
    <col min="2370" max="2370" width="15.5703125" bestFit="1" customWidth="1"/>
    <col min="2371" max="2373" width="14.5703125" bestFit="1" customWidth="1"/>
    <col min="2374" max="2375" width="15.5703125" bestFit="1" customWidth="1"/>
    <col min="2376" max="2376" width="14.5703125" bestFit="1" customWidth="1"/>
    <col min="2377" max="2377" width="15.5703125" bestFit="1" customWidth="1"/>
    <col min="2378" max="2379" width="14.5703125" bestFit="1" customWidth="1"/>
    <col min="2380" max="2387" width="15.5703125" bestFit="1" customWidth="1"/>
    <col min="2388" max="2388" width="14.5703125" bestFit="1" customWidth="1"/>
    <col min="2389" max="2391" width="15.5703125" bestFit="1" customWidth="1"/>
    <col min="2392" max="2392" width="14.5703125" bestFit="1" customWidth="1"/>
    <col min="2393" max="2398" width="15.5703125" bestFit="1" customWidth="1"/>
    <col min="2399" max="2399" width="14.5703125" bestFit="1" customWidth="1"/>
    <col min="2400" max="2404" width="15.5703125" bestFit="1" customWidth="1"/>
    <col min="2405" max="2405" width="14.5703125" bestFit="1" customWidth="1"/>
    <col min="2406" max="2409" width="15.5703125" bestFit="1" customWidth="1"/>
    <col min="2410" max="2410" width="14.5703125" bestFit="1" customWidth="1"/>
    <col min="2411" max="2411" width="15.5703125" bestFit="1" customWidth="1"/>
    <col min="2412" max="2413" width="14.5703125" bestFit="1" customWidth="1"/>
    <col min="2414" max="2415" width="15.5703125" bestFit="1" customWidth="1"/>
    <col min="2416" max="2416" width="14.5703125" bestFit="1" customWidth="1"/>
    <col min="2417" max="2417" width="15.5703125" bestFit="1" customWidth="1"/>
    <col min="2418" max="2418" width="14.5703125" bestFit="1" customWidth="1"/>
    <col min="2419" max="2422" width="15.5703125" bestFit="1" customWidth="1"/>
    <col min="2423" max="2423" width="14.5703125" bestFit="1" customWidth="1"/>
    <col min="2424" max="2424" width="15.5703125" bestFit="1" customWidth="1"/>
    <col min="2425" max="2425" width="14.5703125" bestFit="1" customWidth="1"/>
    <col min="2426" max="2433" width="15.5703125" bestFit="1" customWidth="1"/>
    <col min="2434" max="2435" width="14.5703125" bestFit="1" customWidth="1"/>
    <col min="2436" max="2436" width="15.5703125" bestFit="1" customWidth="1"/>
    <col min="2437" max="2438" width="14.5703125" bestFit="1" customWidth="1"/>
    <col min="2439" max="2444" width="15.5703125" bestFit="1" customWidth="1"/>
    <col min="2445" max="2445" width="14.5703125" bestFit="1" customWidth="1"/>
    <col min="2446" max="2448" width="15.5703125" bestFit="1" customWidth="1"/>
    <col min="2449" max="2449" width="14.5703125" bestFit="1" customWidth="1"/>
    <col min="2450" max="2451" width="15.5703125" bestFit="1" customWidth="1"/>
    <col min="2452" max="2452" width="14.5703125" bestFit="1" customWidth="1"/>
    <col min="2453" max="2454" width="15.5703125" bestFit="1" customWidth="1"/>
    <col min="2455" max="2457" width="14.5703125" bestFit="1" customWidth="1"/>
    <col min="2458" max="2471" width="15.5703125" bestFit="1" customWidth="1"/>
    <col min="2472" max="2473" width="14.5703125" bestFit="1" customWidth="1"/>
    <col min="2474" max="2474" width="15.5703125" bestFit="1" customWidth="1"/>
    <col min="2475" max="2475" width="14.5703125" bestFit="1" customWidth="1"/>
    <col min="2476" max="2484" width="15.5703125" bestFit="1" customWidth="1"/>
    <col min="2485" max="2485" width="14.5703125" bestFit="1" customWidth="1"/>
    <col min="2486" max="2491" width="15.5703125" bestFit="1" customWidth="1"/>
    <col min="2492" max="2494" width="14.5703125" bestFit="1" customWidth="1"/>
    <col min="2495" max="2503" width="15.5703125" bestFit="1" customWidth="1"/>
    <col min="2504" max="2505" width="14.5703125" bestFit="1" customWidth="1"/>
    <col min="2506" max="2507" width="15.5703125" bestFit="1" customWidth="1"/>
    <col min="2508" max="2509" width="14.5703125" bestFit="1" customWidth="1"/>
    <col min="2510" max="2511" width="15.5703125" bestFit="1" customWidth="1"/>
    <col min="2512" max="2512" width="14.5703125" bestFit="1" customWidth="1"/>
    <col min="2513" max="2516" width="15.5703125" bestFit="1" customWidth="1"/>
    <col min="2517" max="2517" width="14.5703125" bestFit="1" customWidth="1"/>
    <col min="2518" max="2521" width="15.5703125" bestFit="1" customWidth="1"/>
    <col min="2522" max="2522" width="14.5703125" bestFit="1" customWidth="1"/>
    <col min="2523" max="2526" width="15.5703125" bestFit="1" customWidth="1"/>
    <col min="2527" max="2527" width="14.5703125" bestFit="1" customWidth="1"/>
    <col min="2528" max="2532" width="15.5703125" bestFit="1" customWidth="1"/>
    <col min="2533" max="2534" width="14.5703125" bestFit="1" customWidth="1"/>
    <col min="2535" max="2539" width="15.5703125" bestFit="1" customWidth="1"/>
    <col min="2540" max="2540" width="14.5703125" bestFit="1" customWidth="1"/>
    <col min="2541" max="2555" width="15.5703125" bestFit="1" customWidth="1"/>
    <col min="2556" max="2556" width="14.5703125" bestFit="1" customWidth="1"/>
    <col min="2557" max="2562" width="15.5703125" bestFit="1" customWidth="1"/>
    <col min="2563" max="2563" width="14.5703125" bestFit="1" customWidth="1"/>
    <col min="2564" max="2564" width="15.5703125" bestFit="1" customWidth="1"/>
    <col min="2565" max="2566" width="14.5703125" bestFit="1" customWidth="1"/>
    <col min="2567" max="2572" width="15.5703125" bestFit="1" customWidth="1"/>
    <col min="2573" max="2574" width="14.5703125" bestFit="1" customWidth="1"/>
    <col min="2575" max="2577" width="15.5703125" bestFit="1" customWidth="1"/>
    <col min="2578" max="2578" width="14.5703125" bestFit="1" customWidth="1"/>
    <col min="2579" max="2582" width="15.5703125" bestFit="1" customWidth="1"/>
    <col min="2583" max="2583" width="14.5703125" bestFit="1" customWidth="1"/>
    <col min="2584" max="2598" width="15.5703125" bestFit="1" customWidth="1"/>
    <col min="2599" max="2599" width="14.5703125" bestFit="1" customWidth="1"/>
    <col min="2600" max="2601" width="15.5703125" bestFit="1" customWidth="1"/>
    <col min="2602" max="2603" width="14.5703125" bestFit="1" customWidth="1"/>
    <col min="2604" max="2608" width="15.5703125" bestFit="1" customWidth="1"/>
    <col min="2609" max="2609" width="14.5703125" bestFit="1" customWidth="1"/>
    <col min="2610" max="2611" width="15.5703125" bestFit="1" customWidth="1"/>
    <col min="2612" max="2612" width="14.5703125" bestFit="1" customWidth="1"/>
    <col min="2613" max="2615" width="15.5703125" bestFit="1" customWidth="1"/>
    <col min="2616" max="2617" width="14.5703125" bestFit="1" customWidth="1"/>
    <col min="2618" max="2622" width="15.5703125" bestFit="1" customWidth="1"/>
    <col min="2623" max="2624" width="14.5703125" bestFit="1" customWidth="1"/>
    <col min="2625" max="2632" width="15.5703125" bestFit="1" customWidth="1"/>
    <col min="2633" max="2633" width="14.5703125" bestFit="1" customWidth="1"/>
    <col min="2634" max="2649" width="15.5703125" bestFit="1" customWidth="1"/>
    <col min="2650" max="2650" width="14.5703125" bestFit="1" customWidth="1"/>
    <col min="2651" max="2651" width="15.5703125" bestFit="1" customWidth="1"/>
    <col min="2652" max="2652" width="14.5703125" bestFit="1" customWidth="1"/>
    <col min="2653" max="2654" width="15.5703125" bestFit="1" customWidth="1"/>
    <col min="2655" max="2655" width="14.5703125" bestFit="1" customWidth="1"/>
    <col min="2656" max="2657" width="15.5703125" bestFit="1" customWidth="1"/>
    <col min="2658" max="2658" width="14.5703125" bestFit="1" customWidth="1"/>
    <col min="2659" max="2664" width="15.5703125" bestFit="1" customWidth="1"/>
    <col min="2665" max="2665" width="14.5703125" bestFit="1" customWidth="1"/>
    <col min="2666" max="2669" width="15.5703125" bestFit="1" customWidth="1"/>
    <col min="2670" max="2672" width="14.5703125" bestFit="1" customWidth="1"/>
    <col min="2673" max="2673" width="15.5703125" bestFit="1" customWidth="1"/>
    <col min="2674" max="2674" width="14.5703125" bestFit="1" customWidth="1"/>
    <col min="2675" max="2676" width="15.5703125" bestFit="1" customWidth="1"/>
    <col min="2677" max="2679" width="14.5703125" bestFit="1" customWidth="1"/>
    <col min="2680" max="2683" width="15.5703125" bestFit="1" customWidth="1"/>
    <col min="2684" max="2684" width="14.5703125" bestFit="1" customWidth="1"/>
    <col min="2685" max="2688" width="15.5703125" bestFit="1" customWidth="1"/>
    <col min="2689" max="2689" width="14.5703125" bestFit="1" customWidth="1"/>
    <col min="2690" max="2693" width="15.5703125" bestFit="1" customWidth="1"/>
    <col min="2694" max="2694" width="14.5703125" bestFit="1" customWidth="1"/>
    <col min="2695" max="2700" width="15.5703125" bestFit="1" customWidth="1"/>
    <col min="2701" max="2703" width="14.5703125" bestFit="1" customWidth="1"/>
    <col min="2704" max="2704" width="15.5703125" bestFit="1" customWidth="1"/>
    <col min="2705" max="2705" width="14.5703125" bestFit="1" customWidth="1"/>
    <col min="2706" max="2706" width="15.5703125" bestFit="1" customWidth="1"/>
    <col min="2707" max="2708" width="14.5703125" bestFit="1" customWidth="1"/>
    <col min="2709" max="2711" width="15.5703125" bestFit="1" customWidth="1"/>
    <col min="2712" max="2713" width="14.5703125" bestFit="1" customWidth="1"/>
    <col min="2714" max="2714" width="15.5703125" bestFit="1" customWidth="1"/>
    <col min="2715" max="2715" width="14.5703125" bestFit="1" customWidth="1"/>
    <col min="2716" max="2718" width="15.5703125" bestFit="1" customWidth="1"/>
    <col min="2719" max="2719" width="14.5703125" bestFit="1" customWidth="1"/>
    <col min="2720" max="2721" width="15.5703125" bestFit="1" customWidth="1"/>
    <col min="2722" max="2722" width="14.5703125" bestFit="1" customWidth="1"/>
    <col min="2723" max="2723" width="15.5703125" bestFit="1" customWidth="1"/>
    <col min="2724" max="2724" width="14.5703125" bestFit="1" customWidth="1"/>
    <col min="2725" max="2728" width="15.5703125" bestFit="1" customWidth="1"/>
    <col min="2729" max="2729" width="14.5703125" bestFit="1" customWidth="1"/>
    <col min="2730" max="2734" width="15.5703125" bestFit="1" customWidth="1"/>
    <col min="2735" max="2735" width="14.5703125" bestFit="1" customWidth="1"/>
    <col min="2736" max="2740" width="15.5703125" bestFit="1" customWidth="1"/>
    <col min="2741" max="2741" width="14.5703125" bestFit="1" customWidth="1"/>
    <col min="2742" max="2745" width="15.5703125" bestFit="1" customWidth="1"/>
    <col min="2746" max="2747" width="14.5703125" bestFit="1" customWidth="1"/>
    <col min="2748" max="2752" width="15.5703125" bestFit="1" customWidth="1"/>
    <col min="2753" max="2754" width="14.5703125" bestFit="1" customWidth="1"/>
    <col min="2755" max="2755" width="15.5703125" bestFit="1" customWidth="1"/>
    <col min="2756" max="2756" width="14.5703125" bestFit="1" customWidth="1"/>
    <col min="2757" max="2760" width="15.5703125" bestFit="1" customWidth="1"/>
    <col min="2761" max="2761" width="14.5703125" bestFit="1" customWidth="1"/>
    <col min="2762" max="2770" width="15.5703125" bestFit="1" customWidth="1"/>
    <col min="2771" max="2771" width="14.5703125" bestFit="1" customWidth="1"/>
    <col min="2772" max="2773" width="15.5703125" bestFit="1" customWidth="1"/>
    <col min="2774" max="2774" width="14.5703125" bestFit="1" customWidth="1"/>
    <col min="2775" max="2775" width="15.5703125" bestFit="1" customWidth="1"/>
    <col min="2776" max="2778" width="14.5703125" bestFit="1" customWidth="1"/>
    <col min="2779" max="2782" width="15.5703125" bestFit="1" customWidth="1"/>
    <col min="2783" max="2783" width="14.5703125" bestFit="1" customWidth="1"/>
    <col min="2784" max="2791" width="15.5703125" bestFit="1" customWidth="1"/>
    <col min="2792" max="2792" width="14.5703125" bestFit="1" customWidth="1"/>
    <col min="2793" max="2794" width="15.5703125" bestFit="1" customWidth="1"/>
    <col min="2795" max="2795" width="14.5703125" bestFit="1" customWidth="1"/>
    <col min="2796" max="2797" width="15.5703125" bestFit="1" customWidth="1"/>
    <col min="2798" max="2798" width="14.5703125" bestFit="1" customWidth="1"/>
    <col min="2799" max="2805" width="15.5703125" bestFit="1" customWidth="1"/>
    <col min="2806" max="2807" width="14.5703125" bestFit="1" customWidth="1"/>
    <col min="2808" max="2808" width="15.5703125" bestFit="1" customWidth="1"/>
    <col min="2809" max="2810" width="14.5703125" bestFit="1" customWidth="1"/>
    <col min="2811" max="2811" width="15.5703125" bestFit="1" customWidth="1"/>
    <col min="2812" max="2812" width="14.5703125" bestFit="1" customWidth="1"/>
    <col min="2813" max="2814" width="15.5703125" bestFit="1" customWidth="1"/>
    <col min="2815" max="2815" width="14.5703125" bestFit="1" customWidth="1"/>
    <col min="2816" max="2817" width="15.5703125" bestFit="1" customWidth="1"/>
    <col min="2818" max="2818" width="14.5703125" bestFit="1" customWidth="1"/>
    <col min="2819" max="2821" width="15.5703125" bestFit="1" customWidth="1"/>
    <col min="2822" max="2824" width="14.5703125" bestFit="1" customWidth="1"/>
    <col min="2825" max="2825" width="15.5703125" bestFit="1" customWidth="1"/>
    <col min="2826" max="2826" width="14.5703125" bestFit="1" customWidth="1"/>
    <col min="2827" max="2833" width="15.5703125" bestFit="1" customWidth="1"/>
    <col min="2834" max="2835" width="14.5703125" bestFit="1" customWidth="1"/>
    <col min="2836" max="2837" width="15.5703125" bestFit="1" customWidth="1"/>
    <col min="2838" max="2839" width="14.5703125" bestFit="1" customWidth="1"/>
    <col min="2840" max="2841" width="15.5703125" bestFit="1" customWidth="1"/>
    <col min="2842" max="2842" width="14.5703125" bestFit="1" customWidth="1"/>
    <col min="2843" max="2845" width="15.5703125" bestFit="1" customWidth="1"/>
    <col min="2846" max="2847" width="14.5703125" bestFit="1" customWidth="1"/>
    <col min="2848" max="2850" width="15.5703125" bestFit="1" customWidth="1"/>
    <col min="2851" max="2851" width="14.5703125" bestFit="1" customWidth="1"/>
    <col min="2852" max="2852" width="15.5703125" bestFit="1" customWidth="1"/>
    <col min="2853" max="2854" width="14.5703125" bestFit="1" customWidth="1"/>
    <col min="2855" max="2862" width="15.5703125" bestFit="1" customWidth="1"/>
    <col min="2863" max="2866" width="14.5703125" bestFit="1" customWidth="1"/>
    <col min="2867" max="2867" width="15.5703125" bestFit="1" customWidth="1"/>
    <col min="2868" max="2868" width="14.5703125" bestFit="1" customWidth="1"/>
    <col min="2869" max="2873" width="15.5703125" bestFit="1" customWidth="1"/>
    <col min="2874" max="2875" width="14.5703125" bestFit="1" customWidth="1"/>
    <col min="2876" max="2879" width="15.5703125" bestFit="1" customWidth="1"/>
    <col min="2880" max="2882" width="14.5703125" bestFit="1" customWidth="1"/>
    <col min="2883" max="2883" width="15.5703125" bestFit="1" customWidth="1"/>
    <col min="2884" max="2884" width="14.5703125" bestFit="1" customWidth="1"/>
    <col min="2885" max="2887" width="15.5703125" bestFit="1" customWidth="1"/>
    <col min="2888" max="2888" width="14.5703125" bestFit="1" customWidth="1"/>
    <col min="2889" max="2889" width="15.5703125" bestFit="1" customWidth="1"/>
    <col min="2890" max="2890" width="14.5703125" bestFit="1" customWidth="1"/>
    <col min="2891" max="2891" width="15.5703125" bestFit="1" customWidth="1"/>
    <col min="2892" max="2893" width="14.5703125" bestFit="1" customWidth="1"/>
    <col min="2894" max="2897" width="15.5703125" bestFit="1" customWidth="1"/>
    <col min="2898" max="2900" width="14.5703125" bestFit="1" customWidth="1"/>
    <col min="2901" max="2905" width="15.5703125" bestFit="1" customWidth="1"/>
    <col min="2906" max="2906" width="14.5703125" bestFit="1" customWidth="1"/>
    <col min="2907" max="2911" width="15.5703125" bestFit="1" customWidth="1"/>
    <col min="2912" max="2913" width="14.5703125" bestFit="1" customWidth="1"/>
    <col min="2914" max="2914" width="15.5703125" bestFit="1" customWidth="1"/>
    <col min="2915" max="2915" width="14.5703125" bestFit="1" customWidth="1"/>
    <col min="2916" max="2918" width="15.5703125" bestFit="1" customWidth="1"/>
    <col min="2919" max="2920" width="14.5703125" bestFit="1" customWidth="1"/>
    <col min="2921" max="2921" width="15.5703125" bestFit="1" customWidth="1"/>
    <col min="2922" max="2922" width="14.5703125" bestFit="1" customWidth="1"/>
    <col min="2923" max="2923" width="15.5703125" bestFit="1" customWidth="1"/>
    <col min="2924" max="2924" width="14.5703125" bestFit="1" customWidth="1"/>
    <col min="2925" max="2931" width="15.5703125" bestFit="1" customWidth="1"/>
    <col min="2932" max="2932" width="14.5703125" bestFit="1" customWidth="1"/>
    <col min="2933" max="2940" width="15.5703125" bestFit="1" customWidth="1"/>
    <col min="2941" max="2942" width="14.5703125" bestFit="1" customWidth="1"/>
    <col min="2943" max="2945" width="15.5703125" bestFit="1" customWidth="1"/>
    <col min="2946" max="2947" width="14.5703125" bestFit="1" customWidth="1"/>
    <col min="2948" max="2952" width="15.5703125" bestFit="1" customWidth="1"/>
    <col min="2953" max="2953" width="14.5703125" bestFit="1" customWidth="1"/>
    <col min="2954" max="2955" width="15.5703125" bestFit="1" customWidth="1"/>
    <col min="2956" max="2958" width="14.5703125" bestFit="1" customWidth="1"/>
    <col min="2959" max="2960" width="15.5703125" bestFit="1" customWidth="1"/>
    <col min="2961" max="2961" width="14.5703125" bestFit="1" customWidth="1"/>
    <col min="2962" max="2962" width="15.5703125" bestFit="1" customWidth="1"/>
    <col min="2963" max="2963" width="14.5703125" bestFit="1" customWidth="1"/>
    <col min="2964" max="2968" width="15.5703125" bestFit="1" customWidth="1"/>
    <col min="2969" max="2969" width="14.5703125" bestFit="1" customWidth="1"/>
    <col min="2970" max="2976" width="15.5703125" bestFit="1" customWidth="1"/>
    <col min="2977" max="2977" width="14.5703125" bestFit="1" customWidth="1"/>
    <col min="2978" max="2981" width="15.5703125" bestFit="1" customWidth="1"/>
    <col min="2982" max="2983" width="14.5703125" bestFit="1" customWidth="1"/>
    <col min="2984" max="2986" width="15.5703125" bestFit="1" customWidth="1"/>
    <col min="2987" max="2988" width="14.5703125" bestFit="1" customWidth="1"/>
    <col min="2989" max="2993" width="15.5703125" bestFit="1" customWidth="1"/>
    <col min="2994" max="2994" width="14.5703125" bestFit="1" customWidth="1"/>
    <col min="2995" max="3002" width="15.5703125" bestFit="1" customWidth="1"/>
    <col min="3003" max="3003" width="14.5703125" bestFit="1" customWidth="1"/>
    <col min="3004" max="3005" width="15.5703125" bestFit="1" customWidth="1"/>
    <col min="3006" max="3006" width="14.5703125" bestFit="1" customWidth="1"/>
    <col min="3007" max="3010" width="15.5703125" bestFit="1" customWidth="1"/>
    <col min="3011" max="3011" width="14.5703125" bestFit="1" customWidth="1"/>
    <col min="3012" max="3012" width="15.5703125" bestFit="1" customWidth="1"/>
    <col min="3013" max="3015" width="14.5703125" bestFit="1" customWidth="1"/>
    <col min="3016" max="3019" width="15.5703125" bestFit="1" customWidth="1"/>
    <col min="3020" max="3020" width="14.5703125" bestFit="1" customWidth="1"/>
    <col min="3021" max="3025" width="15.5703125" bestFit="1" customWidth="1"/>
    <col min="3026" max="3027" width="14.5703125" bestFit="1" customWidth="1"/>
    <col min="3028" max="3029" width="15.5703125" bestFit="1" customWidth="1"/>
    <col min="3030" max="3031" width="14.5703125" bestFit="1" customWidth="1"/>
    <col min="3032" max="3037" width="15.5703125" bestFit="1" customWidth="1"/>
    <col min="3038" max="3038" width="14.5703125" bestFit="1" customWidth="1"/>
    <col min="3039" max="3039" width="15.5703125" bestFit="1" customWidth="1"/>
    <col min="3040" max="3041" width="14.5703125" bestFit="1" customWidth="1"/>
    <col min="3042" max="3044" width="15.5703125" bestFit="1" customWidth="1"/>
    <col min="3045" max="3046" width="14.5703125" bestFit="1" customWidth="1"/>
    <col min="3047" max="3050" width="15.5703125" bestFit="1" customWidth="1"/>
    <col min="3051" max="3051" width="14.5703125" bestFit="1" customWidth="1"/>
    <col min="3052" max="3053" width="15.5703125" bestFit="1" customWidth="1"/>
    <col min="3054" max="3054" width="14.5703125" bestFit="1" customWidth="1"/>
    <col min="3055" max="3059" width="15.5703125" bestFit="1" customWidth="1"/>
    <col min="3060" max="3060" width="14.5703125" bestFit="1" customWidth="1"/>
    <col min="3061" max="3071" width="15.5703125" bestFit="1" customWidth="1"/>
    <col min="3072" max="3072" width="14.5703125" bestFit="1" customWidth="1"/>
    <col min="3073" max="3082" width="15.5703125" bestFit="1" customWidth="1"/>
    <col min="3083" max="3085" width="14.5703125" bestFit="1" customWidth="1"/>
    <col min="3086" max="3086" width="15.5703125" bestFit="1" customWidth="1"/>
    <col min="3087" max="3094" width="14.5703125" bestFit="1" customWidth="1"/>
    <col min="3095" max="3095" width="15.5703125" bestFit="1" customWidth="1"/>
    <col min="3096" max="3097" width="14.5703125" bestFit="1" customWidth="1"/>
    <col min="3098" max="3098" width="15.5703125" bestFit="1" customWidth="1"/>
    <col min="3099" max="3099" width="14.5703125" bestFit="1" customWidth="1"/>
    <col min="3100" max="3100" width="15.5703125" bestFit="1" customWidth="1"/>
    <col min="3101" max="3101" width="14.5703125" bestFit="1" customWidth="1"/>
    <col min="3102" max="3109" width="15.5703125" bestFit="1" customWidth="1"/>
    <col min="3110" max="3110" width="14.5703125" bestFit="1" customWidth="1"/>
    <col min="3111" max="3118" width="15.5703125" bestFit="1" customWidth="1"/>
    <col min="3119" max="3119" width="14.5703125" bestFit="1" customWidth="1"/>
    <col min="3120" max="3130" width="15.5703125" bestFit="1" customWidth="1"/>
    <col min="3131" max="3131" width="14.5703125" bestFit="1" customWidth="1"/>
    <col min="3132" max="3132" width="15.5703125" bestFit="1" customWidth="1"/>
    <col min="3133" max="3133" width="14.5703125" bestFit="1" customWidth="1"/>
    <col min="3134" max="3134" width="15.5703125" bestFit="1" customWidth="1"/>
    <col min="3135" max="3136" width="14.5703125" bestFit="1" customWidth="1"/>
    <col min="3137" max="3140" width="15.5703125" bestFit="1" customWidth="1"/>
    <col min="3141" max="3142" width="14.5703125" bestFit="1" customWidth="1"/>
    <col min="3143" max="3143" width="15.5703125" bestFit="1" customWidth="1"/>
    <col min="3144" max="3144" width="14.5703125" bestFit="1" customWidth="1"/>
    <col min="3145" max="3145" width="15.5703125" bestFit="1" customWidth="1"/>
    <col min="3146" max="3147" width="14.5703125" bestFit="1" customWidth="1"/>
    <col min="3148" max="3148" width="15.5703125" bestFit="1" customWidth="1"/>
    <col min="3149" max="3152" width="14.5703125" bestFit="1" customWidth="1"/>
    <col min="3153" max="3163" width="15.5703125" bestFit="1" customWidth="1"/>
    <col min="3164" max="3166" width="14.5703125" bestFit="1" customWidth="1"/>
    <col min="3167" max="3173" width="15.5703125" bestFit="1" customWidth="1"/>
    <col min="3174" max="3174" width="14.5703125" bestFit="1" customWidth="1"/>
    <col min="3175" max="3176" width="15.5703125" bestFit="1" customWidth="1"/>
    <col min="3177" max="3177" width="14.5703125" bestFit="1" customWidth="1"/>
    <col min="3178" max="3181" width="15.5703125" bestFit="1" customWidth="1"/>
    <col min="3182" max="3182" width="14.5703125" bestFit="1" customWidth="1"/>
    <col min="3183" max="3183" width="15.5703125" bestFit="1" customWidth="1"/>
    <col min="3184" max="3184" width="14.5703125" bestFit="1" customWidth="1"/>
    <col min="3185" max="3188" width="15.5703125" bestFit="1" customWidth="1"/>
    <col min="3189" max="3189" width="14.5703125" bestFit="1" customWidth="1"/>
    <col min="3190" max="3196" width="15.5703125" bestFit="1" customWidth="1"/>
    <col min="3197" max="3197" width="14.5703125" bestFit="1" customWidth="1"/>
    <col min="3198" max="3198" width="15.5703125" bestFit="1" customWidth="1"/>
    <col min="3199" max="3199" width="14.5703125" bestFit="1" customWidth="1"/>
    <col min="3200" max="3200" width="15.5703125" bestFit="1" customWidth="1"/>
    <col min="3201" max="3201" width="14.5703125" bestFit="1" customWidth="1"/>
    <col min="3202" max="3203" width="15.5703125" bestFit="1" customWidth="1"/>
    <col min="3204" max="3204" width="14.5703125" bestFit="1" customWidth="1"/>
    <col min="3205" max="3208" width="15.5703125" bestFit="1" customWidth="1"/>
    <col min="3209" max="3210" width="14.5703125" bestFit="1" customWidth="1"/>
    <col min="3211" max="3213" width="15.5703125" bestFit="1" customWidth="1"/>
    <col min="3214" max="3214" width="14.5703125" bestFit="1" customWidth="1"/>
    <col min="3215" max="3216" width="15.5703125" bestFit="1" customWidth="1"/>
    <col min="3217" max="3217" width="14.5703125" bestFit="1" customWidth="1"/>
    <col min="3218" max="3232" width="15.5703125" bestFit="1" customWidth="1"/>
    <col min="3233" max="3235" width="14.5703125" bestFit="1" customWidth="1"/>
    <col min="3236" max="3239" width="15.5703125" bestFit="1" customWidth="1"/>
    <col min="3240" max="3240" width="14.5703125" bestFit="1" customWidth="1"/>
    <col min="3241" max="3242" width="15.5703125" bestFit="1" customWidth="1"/>
    <col min="3243" max="3243" width="14.5703125" bestFit="1" customWidth="1"/>
    <col min="3244" max="3247" width="15.5703125" bestFit="1" customWidth="1"/>
    <col min="3248" max="3248" width="14.5703125" bestFit="1" customWidth="1"/>
    <col min="3249" max="3249" width="15.5703125" bestFit="1" customWidth="1"/>
    <col min="3250" max="3250" width="14.5703125" bestFit="1" customWidth="1"/>
    <col min="3251" max="3254" width="15.5703125" bestFit="1" customWidth="1"/>
    <col min="3255" max="3255" width="14.5703125" bestFit="1" customWidth="1"/>
    <col min="3256" max="3257" width="15.5703125" bestFit="1" customWidth="1"/>
    <col min="3258" max="3259" width="14.5703125" bestFit="1" customWidth="1"/>
    <col min="3260" max="3260" width="15.5703125" bestFit="1" customWidth="1"/>
    <col min="3261" max="3261" width="14.5703125" bestFit="1" customWidth="1"/>
    <col min="3262" max="3262" width="15.5703125" bestFit="1" customWidth="1"/>
    <col min="3263" max="3263" width="14.5703125" bestFit="1" customWidth="1"/>
    <col min="3264" max="3272" width="15.5703125" bestFit="1" customWidth="1"/>
    <col min="3273" max="3273" width="14.5703125" bestFit="1" customWidth="1"/>
    <col min="3274" max="3279" width="15.5703125" bestFit="1" customWidth="1"/>
    <col min="3280" max="3280" width="14.5703125" bestFit="1" customWidth="1"/>
    <col min="3281" max="3284" width="15.5703125" bestFit="1" customWidth="1"/>
    <col min="3285" max="3286" width="14.5703125" bestFit="1" customWidth="1"/>
    <col min="3287" max="3287" width="15.5703125" bestFit="1" customWidth="1"/>
    <col min="3288" max="3288" width="14.5703125" bestFit="1" customWidth="1"/>
    <col min="3289" max="3292" width="15.5703125" bestFit="1" customWidth="1"/>
    <col min="3293" max="3293" width="14.5703125" bestFit="1" customWidth="1"/>
    <col min="3294" max="3296" width="15.5703125" bestFit="1" customWidth="1"/>
    <col min="3297" max="3297" width="14.5703125" bestFit="1" customWidth="1"/>
    <col min="3298" max="3298" width="15.5703125" bestFit="1" customWidth="1"/>
    <col min="3299" max="3299" width="14.5703125" bestFit="1" customWidth="1"/>
    <col min="3300" max="3305" width="15.5703125" bestFit="1" customWidth="1"/>
    <col min="3306" max="3307" width="14.5703125" bestFit="1" customWidth="1"/>
    <col min="3308" max="3308" width="15.5703125" bestFit="1" customWidth="1"/>
    <col min="3309" max="3310" width="14.5703125" bestFit="1" customWidth="1"/>
    <col min="3311" max="3311" width="15.5703125" bestFit="1" customWidth="1"/>
    <col min="3312" max="3312" width="14.5703125" bestFit="1" customWidth="1"/>
    <col min="3313" max="3317" width="15.5703125" bestFit="1" customWidth="1"/>
    <col min="3318" max="3318" width="14.5703125" bestFit="1" customWidth="1"/>
    <col min="3319" max="3322" width="15.5703125" bestFit="1" customWidth="1"/>
    <col min="3323" max="3324" width="14.5703125" bestFit="1" customWidth="1"/>
    <col min="3325" max="3328" width="15.5703125" bestFit="1" customWidth="1"/>
    <col min="3329" max="3329" width="14.5703125" bestFit="1" customWidth="1"/>
    <col min="3330" max="3334" width="15.5703125" bestFit="1" customWidth="1"/>
    <col min="3335" max="3337" width="14.5703125" bestFit="1" customWidth="1"/>
    <col min="3338" max="3340" width="15.5703125" bestFit="1" customWidth="1"/>
    <col min="3341" max="3341" width="14.5703125" bestFit="1" customWidth="1"/>
    <col min="3342" max="3345" width="15.5703125" bestFit="1" customWidth="1"/>
    <col min="3346" max="3346" width="14.5703125" bestFit="1" customWidth="1"/>
    <col min="3347" max="3348" width="15.5703125" bestFit="1" customWidth="1"/>
    <col min="3349" max="3349" width="14.5703125" bestFit="1" customWidth="1"/>
    <col min="3350" max="3353" width="15.5703125" bestFit="1" customWidth="1"/>
    <col min="3354" max="3354" width="14.5703125" bestFit="1" customWidth="1"/>
    <col min="3355" max="3356" width="15.5703125" bestFit="1" customWidth="1"/>
    <col min="3357" max="3359" width="14.5703125" bestFit="1" customWidth="1"/>
    <col min="3360" max="3363" width="15.5703125" bestFit="1" customWidth="1"/>
    <col min="3364" max="3364" width="14.5703125" bestFit="1" customWidth="1"/>
    <col min="3365" max="3368" width="15.5703125" bestFit="1" customWidth="1"/>
    <col min="3369" max="3371" width="14.5703125" bestFit="1" customWidth="1"/>
    <col min="3372" max="3374" width="15.5703125" bestFit="1" customWidth="1"/>
    <col min="3375" max="3377" width="14.5703125" bestFit="1" customWidth="1"/>
    <col min="3378" max="3382" width="15.5703125" bestFit="1" customWidth="1"/>
    <col min="3383" max="3383" width="14.5703125" bestFit="1" customWidth="1"/>
    <col min="3384" max="3387" width="15.5703125" bestFit="1" customWidth="1"/>
    <col min="3388" max="3389" width="14.5703125" bestFit="1" customWidth="1"/>
    <col min="3390" max="3395" width="15.5703125" bestFit="1" customWidth="1"/>
    <col min="3396" max="3396" width="14.5703125" bestFit="1" customWidth="1"/>
    <col min="3397" max="3397" width="15.5703125" bestFit="1" customWidth="1"/>
    <col min="3398" max="3398" width="14.5703125" bestFit="1" customWidth="1"/>
    <col min="3399" max="3403" width="15.5703125" bestFit="1" customWidth="1"/>
    <col min="3404" max="3404" width="14.5703125" bestFit="1" customWidth="1"/>
    <col min="3405" max="3408" width="15.5703125" bestFit="1" customWidth="1"/>
    <col min="3409" max="3409" width="14.5703125" bestFit="1" customWidth="1"/>
    <col min="3410" max="3421" width="15.5703125" bestFit="1" customWidth="1"/>
    <col min="3422" max="3423" width="14.5703125" bestFit="1" customWidth="1"/>
    <col min="3424" max="3427" width="15.5703125" bestFit="1" customWidth="1"/>
    <col min="3428" max="3428" width="14.5703125" bestFit="1" customWidth="1"/>
    <col min="3429" max="3431" width="15.5703125" bestFit="1" customWidth="1"/>
    <col min="3432" max="3432" width="14.5703125" bestFit="1" customWidth="1"/>
    <col min="3433" max="3435" width="15.5703125" bestFit="1" customWidth="1"/>
    <col min="3436" max="3438" width="14.5703125" bestFit="1" customWidth="1"/>
    <col min="3439" max="3441" width="15.5703125" bestFit="1" customWidth="1"/>
    <col min="3442" max="3443" width="14.5703125" bestFit="1" customWidth="1"/>
    <col min="3444" max="3447" width="15.5703125" bestFit="1" customWidth="1"/>
    <col min="3448" max="3448" width="14.5703125" bestFit="1" customWidth="1"/>
    <col min="3449" max="3456" width="15.5703125" bestFit="1" customWidth="1"/>
    <col min="3457" max="3457" width="14.5703125" bestFit="1" customWidth="1"/>
    <col min="3458" max="3460" width="15.5703125" bestFit="1" customWidth="1"/>
    <col min="3461" max="3461" width="14.5703125" bestFit="1" customWidth="1"/>
    <col min="3462" max="3464" width="15.5703125" bestFit="1" customWidth="1"/>
    <col min="3465" max="3466" width="14.5703125" bestFit="1" customWidth="1"/>
    <col min="3467" max="3469" width="15.5703125" bestFit="1" customWidth="1"/>
    <col min="3470" max="3471" width="14.5703125" bestFit="1" customWidth="1"/>
    <col min="3472" max="3473" width="15.5703125" bestFit="1" customWidth="1"/>
    <col min="3474" max="3474" width="14.5703125" bestFit="1" customWidth="1"/>
    <col min="3475" max="3479" width="15.5703125" bestFit="1" customWidth="1"/>
    <col min="3480" max="3480" width="14.5703125" bestFit="1" customWidth="1"/>
    <col min="3481" max="3482" width="15.5703125" bestFit="1" customWidth="1"/>
    <col min="3483" max="3483" width="14.5703125" bestFit="1" customWidth="1"/>
    <col min="3484" max="3484" width="15.5703125" bestFit="1" customWidth="1"/>
    <col min="3485" max="3486" width="14.5703125" bestFit="1" customWidth="1"/>
    <col min="3487" max="3487" width="15.5703125" bestFit="1" customWidth="1"/>
    <col min="3488" max="3488" width="14.5703125" bestFit="1" customWidth="1"/>
    <col min="3489" max="3490" width="15.5703125" bestFit="1" customWidth="1"/>
    <col min="3491" max="3492" width="14.5703125" bestFit="1" customWidth="1"/>
    <col min="3493" max="3499" width="15.5703125" bestFit="1" customWidth="1"/>
    <col min="3500" max="3503" width="14.5703125" bestFit="1" customWidth="1"/>
    <col min="3504" max="3507" width="15.5703125" bestFit="1" customWidth="1"/>
    <col min="3508" max="3508" width="14.5703125" bestFit="1" customWidth="1"/>
    <col min="3509" max="3509" width="15.5703125" bestFit="1" customWidth="1"/>
    <col min="3510" max="3510" width="14.5703125" bestFit="1" customWidth="1"/>
    <col min="3511" max="3519" width="15.5703125" bestFit="1" customWidth="1"/>
    <col min="3520" max="3520" width="14.5703125" bestFit="1" customWidth="1"/>
    <col min="3521" max="3522" width="15.5703125" bestFit="1" customWidth="1"/>
    <col min="3523" max="3524" width="14.5703125" bestFit="1" customWidth="1"/>
    <col min="3525" max="3527" width="15.5703125" bestFit="1" customWidth="1"/>
    <col min="3528" max="3528" width="14.5703125" bestFit="1" customWidth="1"/>
    <col min="3529" max="3536" width="15.5703125" bestFit="1" customWidth="1"/>
    <col min="3537" max="3537" width="14.5703125" bestFit="1" customWidth="1"/>
    <col min="3538" max="3543" width="15.5703125" bestFit="1" customWidth="1"/>
    <col min="3544" max="3544" width="14.5703125" bestFit="1" customWidth="1"/>
    <col min="3545" max="3546" width="15.5703125" bestFit="1" customWidth="1"/>
    <col min="3547" max="3547" width="14.5703125" bestFit="1" customWidth="1"/>
    <col min="3548" max="3548" width="15.5703125" bestFit="1" customWidth="1"/>
    <col min="3549" max="3549" width="14.5703125" bestFit="1" customWidth="1"/>
    <col min="3550" max="3550" width="15.5703125" bestFit="1" customWidth="1"/>
    <col min="3551" max="3551" width="14.5703125" bestFit="1" customWidth="1"/>
    <col min="3552" max="3552" width="15.5703125" bestFit="1" customWidth="1"/>
    <col min="3553" max="3553" width="14.5703125" bestFit="1" customWidth="1"/>
    <col min="3554" max="3559" width="15.5703125" bestFit="1" customWidth="1"/>
    <col min="3560" max="3560" width="14.5703125" bestFit="1" customWidth="1"/>
    <col min="3561" max="3561" width="15.5703125" bestFit="1" customWidth="1"/>
    <col min="3562" max="3563" width="14.5703125" bestFit="1" customWidth="1"/>
    <col min="3564" max="3564" width="15.5703125" bestFit="1" customWidth="1"/>
    <col min="3565" max="3566" width="14.5703125" bestFit="1" customWidth="1"/>
    <col min="3567" max="3570" width="15.5703125" bestFit="1" customWidth="1"/>
    <col min="3571" max="3572" width="14.5703125" bestFit="1" customWidth="1"/>
    <col min="3573" max="3573" width="15.5703125" bestFit="1" customWidth="1"/>
    <col min="3574" max="3575" width="14.5703125" bestFit="1" customWidth="1"/>
    <col min="3576" max="3579" width="15.5703125" bestFit="1" customWidth="1"/>
    <col min="3580" max="3580" width="14.5703125" bestFit="1" customWidth="1"/>
    <col min="3581" max="3585" width="15.5703125" bestFit="1" customWidth="1"/>
    <col min="3586" max="3586" width="14.5703125" bestFit="1" customWidth="1"/>
    <col min="3587" max="3589" width="15.5703125" bestFit="1" customWidth="1"/>
    <col min="3590" max="3591" width="14.5703125" bestFit="1" customWidth="1"/>
    <col min="3592" max="3594" width="15.5703125" bestFit="1" customWidth="1"/>
    <col min="3595" max="3595" width="14.5703125" bestFit="1" customWidth="1"/>
    <col min="3596" max="3597" width="15.5703125" bestFit="1" customWidth="1"/>
    <col min="3598" max="3598" width="14.5703125" bestFit="1" customWidth="1"/>
    <col min="3599" max="3599" width="15.5703125" bestFit="1" customWidth="1"/>
    <col min="3600" max="3600" width="14.5703125" bestFit="1" customWidth="1"/>
    <col min="3601" max="3606" width="15.5703125" bestFit="1" customWidth="1"/>
    <col min="3607" max="3607" width="14.5703125" bestFit="1" customWidth="1"/>
    <col min="3608" max="3611" width="15.5703125" bestFit="1" customWidth="1"/>
    <col min="3612" max="3612" width="14.5703125" bestFit="1" customWidth="1"/>
    <col min="3613" max="3617" width="15.5703125" bestFit="1" customWidth="1"/>
    <col min="3618" max="3618" width="14.5703125" bestFit="1" customWidth="1"/>
    <col min="3619" max="3627" width="15.5703125" bestFit="1" customWidth="1"/>
    <col min="3628" max="3629" width="14.5703125" bestFit="1" customWidth="1"/>
    <col min="3630" max="3636" width="15.5703125" bestFit="1" customWidth="1"/>
    <col min="3637" max="3637" width="14.5703125" bestFit="1" customWidth="1"/>
    <col min="3638" max="3639" width="15.5703125" bestFit="1" customWidth="1"/>
    <col min="3640" max="3640" width="14.5703125" bestFit="1" customWidth="1"/>
    <col min="3641" max="3643" width="15.5703125" bestFit="1" customWidth="1"/>
    <col min="3644" max="3645" width="14.5703125" bestFit="1" customWidth="1"/>
    <col min="3646" max="3647" width="15.5703125" bestFit="1" customWidth="1"/>
    <col min="3648" max="3648" width="14.5703125" bestFit="1" customWidth="1"/>
    <col min="3649" max="3649" width="15.5703125" bestFit="1" customWidth="1"/>
    <col min="3650" max="3650" width="14.5703125" bestFit="1" customWidth="1"/>
    <col min="3651" max="3651" width="15.5703125" bestFit="1" customWidth="1"/>
    <col min="3652" max="3652" width="14.5703125" bestFit="1" customWidth="1"/>
    <col min="3653" max="3656" width="15.5703125" bestFit="1" customWidth="1"/>
    <col min="3657" max="3657" width="14.5703125" bestFit="1" customWidth="1"/>
    <col min="3658" max="3659" width="15.5703125" bestFit="1" customWidth="1"/>
    <col min="3660" max="3661" width="14.5703125" bestFit="1" customWidth="1"/>
    <col min="3662" max="3664" width="15.5703125" bestFit="1" customWidth="1"/>
    <col min="3665" max="3666" width="14.5703125" bestFit="1" customWidth="1"/>
    <col min="3667" max="3668" width="15.5703125" bestFit="1" customWidth="1"/>
    <col min="3669" max="3669" width="14.5703125" bestFit="1" customWidth="1"/>
    <col min="3670" max="3672" width="15.5703125" bestFit="1" customWidth="1"/>
    <col min="3673" max="3674" width="14.5703125" bestFit="1" customWidth="1"/>
    <col min="3675" max="3675" width="15.5703125" bestFit="1" customWidth="1"/>
    <col min="3676" max="3676" width="14.5703125" bestFit="1" customWidth="1"/>
    <col min="3677" max="3680" width="15.5703125" bestFit="1" customWidth="1"/>
    <col min="3681" max="3681" width="14.5703125" bestFit="1" customWidth="1"/>
    <col min="3682" max="3691" width="15.5703125" bestFit="1" customWidth="1"/>
    <col min="3692" max="3693" width="14.5703125" bestFit="1" customWidth="1"/>
    <col min="3694" max="3694" width="15.5703125" bestFit="1" customWidth="1"/>
    <col min="3695" max="3699" width="14.5703125" bestFit="1" customWidth="1"/>
    <col min="3700" max="3701" width="15.5703125" bestFit="1" customWidth="1"/>
    <col min="3702" max="3702" width="14.5703125" bestFit="1" customWidth="1"/>
    <col min="3703" max="3704" width="15.5703125" bestFit="1" customWidth="1"/>
    <col min="3705" max="3705" width="14.5703125" bestFit="1" customWidth="1"/>
    <col min="3706" max="3708" width="15.5703125" bestFit="1" customWidth="1"/>
    <col min="3709" max="3709" width="14.5703125" bestFit="1" customWidth="1"/>
    <col min="3710" max="3711" width="15.5703125" bestFit="1" customWidth="1"/>
    <col min="3712" max="3712" width="14.5703125" bestFit="1" customWidth="1"/>
    <col min="3713" max="3717" width="15.5703125" bestFit="1" customWidth="1"/>
    <col min="3718" max="3718" width="14.5703125" bestFit="1" customWidth="1"/>
    <col min="3719" max="3723" width="15.5703125" bestFit="1" customWidth="1"/>
    <col min="3724" max="3724" width="14.5703125" bestFit="1" customWidth="1"/>
    <col min="3725" max="3727" width="15.5703125" bestFit="1" customWidth="1"/>
    <col min="3728" max="3728" width="14.5703125" bestFit="1" customWidth="1"/>
    <col min="3729" max="3730" width="15.5703125" bestFit="1" customWidth="1"/>
    <col min="3731" max="3731" width="14.5703125" bestFit="1" customWidth="1"/>
    <col min="3732" max="3732" width="15.5703125" bestFit="1" customWidth="1"/>
    <col min="3733" max="3733" width="14.5703125" bestFit="1" customWidth="1"/>
    <col min="3734" max="3736" width="15.5703125" bestFit="1" customWidth="1"/>
    <col min="3737" max="3738" width="14.5703125" bestFit="1" customWidth="1"/>
    <col min="3739" max="3744" width="15.5703125" bestFit="1" customWidth="1"/>
    <col min="3745" max="3747" width="14.5703125" bestFit="1" customWidth="1"/>
    <col min="3748" max="3749" width="15.5703125" bestFit="1" customWidth="1"/>
    <col min="3750" max="3750" width="14.5703125" bestFit="1" customWidth="1"/>
    <col min="3751" max="3753" width="15.5703125" bestFit="1" customWidth="1"/>
    <col min="3754" max="3754" width="14.5703125" bestFit="1" customWidth="1"/>
    <col min="3755" max="3757" width="15.5703125" bestFit="1" customWidth="1"/>
    <col min="3758" max="3758" width="14.5703125" bestFit="1" customWidth="1"/>
    <col min="3759" max="3768" width="15.5703125" bestFit="1" customWidth="1"/>
    <col min="3769" max="3770" width="14.5703125" bestFit="1" customWidth="1"/>
    <col min="3771" max="3776" width="15.5703125" bestFit="1" customWidth="1"/>
    <col min="3777" max="3777" width="14.5703125" bestFit="1" customWidth="1"/>
    <col min="3778" max="3779" width="15.5703125" bestFit="1" customWidth="1"/>
    <col min="3780" max="3780" width="14.5703125" bestFit="1" customWidth="1"/>
    <col min="3781" max="3787" width="15.5703125" bestFit="1" customWidth="1"/>
    <col min="3788" max="3788" width="14.5703125" bestFit="1" customWidth="1"/>
    <col min="3789" max="3790" width="15.5703125" bestFit="1" customWidth="1"/>
    <col min="3791" max="3791" width="14.5703125" bestFit="1" customWidth="1"/>
    <col min="3792" max="3795" width="15.5703125" bestFit="1" customWidth="1"/>
    <col min="3796" max="3797" width="14.5703125" bestFit="1" customWidth="1"/>
    <col min="3798" max="3800" width="15.5703125" bestFit="1" customWidth="1"/>
    <col min="3801" max="3801" width="14.5703125" bestFit="1" customWidth="1"/>
    <col min="3802" max="3803" width="15.5703125" bestFit="1" customWidth="1"/>
    <col min="3804" max="3807" width="14.5703125" bestFit="1" customWidth="1"/>
    <col min="3808" max="3811" width="15.5703125" bestFit="1" customWidth="1"/>
    <col min="3812" max="3812" width="14.5703125" bestFit="1" customWidth="1"/>
    <col min="3813" max="3814" width="15.5703125" bestFit="1" customWidth="1"/>
    <col min="3815" max="3816" width="14.5703125" bestFit="1" customWidth="1"/>
    <col min="3817" max="3818" width="15.5703125" bestFit="1" customWidth="1"/>
    <col min="3819" max="3819" width="14.5703125" bestFit="1" customWidth="1"/>
    <col min="3820" max="3824" width="15.5703125" bestFit="1" customWidth="1"/>
    <col min="3825" max="3827" width="14.5703125" bestFit="1" customWidth="1"/>
    <col min="3828" max="3833" width="15.5703125" bestFit="1" customWidth="1"/>
    <col min="3834" max="3834" width="14.5703125" bestFit="1" customWidth="1"/>
    <col min="3835" max="3836" width="15.5703125" bestFit="1" customWidth="1"/>
    <col min="3837" max="3838" width="14.5703125" bestFit="1" customWidth="1"/>
    <col min="3839" max="3844" width="15.5703125" bestFit="1" customWidth="1"/>
    <col min="3845" max="3846" width="14.5703125" bestFit="1" customWidth="1"/>
    <col min="3847" max="3848" width="15.5703125" bestFit="1" customWidth="1"/>
    <col min="3849" max="3849" width="14.5703125" bestFit="1" customWidth="1"/>
    <col min="3850" max="3851" width="15.5703125" bestFit="1" customWidth="1"/>
    <col min="3852" max="3852" width="14.5703125" bestFit="1" customWidth="1"/>
    <col min="3853" max="3853" width="15.5703125" bestFit="1" customWidth="1"/>
    <col min="3854" max="3857" width="14.5703125" bestFit="1" customWidth="1"/>
    <col min="3858" max="3863" width="15.5703125" bestFit="1" customWidth="1"/>
    <col min="3864" max="3865" width="14.5703125" bestFit="1" customWidth="1"/>
    <col min="3866" max="3866" width="15.5703125" bestFit="1" customWidth="1"/>
    <col min="3867" max="3867" width="14.5703125" bestFit="1" customWidth="1"/>
    <col min="3868" max="3870" width="15.5703125" bestFit="1" customWidth="1"/>
    <col min="3871" max="3872" width="14.5703125" bestFit="1" customWidth="1"/>
    <col min="3873" max="3883" width="15.5703125" bestFit="1" customWidth="1"/>
    <col min="3884" max="3884" width="14.5703125" bestFit="1" customWidth="1"/>
    <col min="3885" max="3890" width="15.5703125" bestFit="1" customWidth="1"/>
    <col min="3891" max="3892" width="14.5703125" bestFit="1" customWidth="1"/>
    <col min="3893" max="3896" width="15.5703125" bestFit="1" customWidth="1"/>
    <col min="3897" max="3897" width="14.5703125" bestFit="1" customWidth="1"/>
    <col min="3898" max="3898" width="15.5703125" bestFit="1" customWidth="1"/>
    <col min="3899" max="3899" width="14.5703125" bestFit="1" customWidth="1"/>
    <col min="3900" max="3901" width="15.5703125" bestFit="1" customWidth="1"/>
    <col min="3902" max="3902" width="14.5703125" bestFit="1" customWidth="1"/>
    <col min="3903" max="3903" width="15.5703125" bestFit="1" customWidth="1"/>
    <col min="3904" max="3904" width="14.5703125" bestFit="1" customWidth="1"/>
    <col min="3905" max="3907" width="15.5703125" bestFit="1" customWidth="1"/>
    <col min="3908" max="3908" width="14.5703125" bestFit="1" customWidth="1"/>
    <col min="3909" max="3909" width="15.5703125" bestFit="1" customWidth="1"/>
    <col min="3910" max="3912" width="14.5703125" bestFit="1" customWidth="1"/>
    <col min="3913" max="3913" width="15.5703125" bestFit="1" customWidth="1"/>
    <col min="3914" max="3914" width="14.5703125" bestFit="1" customWidth="1"/>
    <col min="3915" max="3925" width="15.5703125" bestFit="1" customWidth="1"/>
    <col min="3926" max="3926" width="14.5703125" bestFit="1" customWidth="1"/>
    <col min="3927" max="3933" width="15.5703125" bestFit="1" customWidth="1"/>
    <col min="3934" max="3935" width="14.5703125" bestFit="1" customWidth="1"/>
    <col min="3936" max="3939" width="15.5703125" bestFit="1" customWidth="1"/>
    <col min="3940" max="3940" width="14.5703125" bestFit="1" customWidth="1"/>
    <col min="3941" max="3946" width="15.5703125" bestFit="1" customWidth="1"/>
    <col min="3947" max="3947" width="14.5703125" bestFit="1" customWidth="1"/>
    <col min="3948" max="3955" width="15.5703125" bestFit="1" customWidth="1"/>
    <col min="3956" max="3956" width="14.5703125" bestFit="1" customWidth="1"/>
    <col min="3957" max="3960" width="15.5703125" bestFit="1" customWidth="1"/>
    <col min="3961" max="3961" width="14.5703125" bestFit="1" customWidth="1"/>
    <col min="3962" max="3962" width="15.5703125" bestFit="1" customWidth="1"/>
    <col min="3963" max="3963" width="14.5703125" bestFit="1" customWidth="1"/>
    <col min="3964" max="3966" width="15.5703125" bestFit="1" customWidth="1"/>
    <col min="3967" max="3967" width="14.5703125" bestFit="1" customWidth="1"/>
    <col min="3968" max="3968" width="15.5703125" bestFit="1" customWidth="1"/>
    <col min="3969" max="3970" width="14.5703125" bestFit="1" customWidth="1"/>
    <col min="3971" max="3973" width="15.5703125" bestFit="1" customWidth="1"/>
    <col min="3974" max="3975" width="14.5703125" bestFit="1" customWidth="1"/>
    <col min="3976" max="3985" width="15.5703125" bestFit="1" customWidth="1"/>
    <col min="3986" max="3987" width="14.5703125" bestFit="1" customWidth="1"/>
    <col min="3988" max="3989" width="15.5703125" bestFit="1" customWidth="1"/>
    <col min="3990" max="3990" width="14.5703125" bestFit="1" customWidth="1"/>
    <col min="3991" max="3991" width="15.5703125" bestFit="1" customWidth="1"/>
    <col min="3992" max="3993" width="14.5703125" bestFit="1" customWidth="1"/>
    <col min="3994" max="4006" width="15.5703125" bestFit="1" customWidth="1"/>
    <col min="4007" max="4007" width="14.5703125" bestFit="1" customWidth="1"/>
    <col min="4008" max="4011" width="15.5703125" bestFit="1" customWidth="1"/>
    <col min="4012" max="4012" width="14.5703125" bestFit="1" customWidth="1"/>
    <col min="4013" max="4013" width="15.5703125" bestFit="1" customWidth="1"/>
    <col min="4014" max="4014" width="14.5703125" bestFit="1" customWidth="1"/>
    <col min="4015" max="4017" width="15.5703125" bestFit="1" customWidth="1"/>
    <col min="4018" max="4018" width="14.5703125" bestFit="1" customWidth="1"/>
    <col min="4019" max="4022" width="15.5703125" bestFit="1" customWidth="1"/>
    <col min="4023" max="4023" width="14.5703125" bestFit="1" customWidth="1"/>
    <col min="4024" max="4024" width="15.5703125" bestFit="1" customWidth="1"/>
    <col min="4025" max="4025" width="14.5703125" bestFit="1" customWidth="1"/>
    <col min="4026" max="4026" width="15.5703125" bestFit="1" customWidth="1"/>
    <col min="4027" max="4027" width="14.5703125" bestFit="1" customWidth="1"/>
    <col min="4028" max="4035" width="15.5703125" bestFit="1" customWidth="1"/>
    <col min="4036" max="4036" width="14.5703125" bestFit="1" customWidth="1"/>
    <col min="4037" max="4039" width="15.5703125" bestFit="1" customWidth="1"/>
    <col min="4040" max="4040" width="14.5703125" bestFit="1" customWidth="1"/>
    <col min="4041" max="4045" width="15.5703125" bestFit="1" customWidth="1"/>
    <col min="4046" max="4046" width="14.5703125" bestFit="1" customWidth="1"/>
    <col min="4047" max="4047" width="15.5703125" bestFit="1" customWidth="1"/>
    <col min="4048" max="4048" width="14.5703125" bestFit="1" customWidth="1"/>
    <col min="4049" max="4049" width="15.5703125" bestFit="1" customWidth="1"/>
    <col min="4050" max="4052" width="14.5703125" bestFit="1" customWidth="1"/>
    <col min="4053" max="4053" width="15.5703125" bestFit="1" customWidth="1"/>
    <col min="4054" max="4054" width="14.5703125" bestFit="1" customWidth="1"/>
    <col min="4055" max="4059" width="15.5703125" bestFit="1" customWidth="1"/>
    <col min="4060" max="4060" width="14.5703125" bestFit="1" customWidth="1"/>
    <col min="4061" max="4061" width="15.5703125" bestFit="1" customWidth="1"/>
    <col min="4062" max="4062" width="14.5703125" bestFit="1" customWidth="1"/>
    <col min="4063" max="4066" width="15.5703125" bestFit="1" customWidth="1"/>
    <col min="4067" max="4067" width="14.5703125" bestFit="1" customWidth="1"/>
    <col min="4068" max="4068" width="15.5703125" bestFit="1" customWidth="1"/>
    <col min="4069" max="4070" width="14.5703125" bestFit="1" customWidth="1"/>
    <col min="4071" max="4074" width="15.5703125" bestFit="1" customWidth="1"/>
    <col min="4075" max="4076" width="14.5703125" bestFit="1" customWidth="1"/>
    <col min="4077" max="4077" width="15.5703125" bestFit="1" customWidth="1"/>
    <col min="4078" max="4079" width="14.5703125" bestFit="1" customWidth="1"/>
    <col min="4080" max="4084" width="15.5703125" bestFit="1" customWidth="1"/>
    <col min="4085" max="4085" width="14.5703125" bestFit="1" customWidth="1"/>
    <col min="4086" max="4086" width="15.5703125" bestFit="1" customWidth="1"/>
    <col min="4087" max="4089" width="14.5703125" bestFit="1" customWidth="1"/>
    <col min="4090" max="4091" width="15.5703125" bestFit="1" customWidth="1"/>
    <col min="4092" max="4092" width="14.5703125" bestFit="1" customWidth="1"/>
    <col min="4093" max="4095" width="15.5703125" bestFit="1" customWidth="1"/>
    <col min="4096" max="4096" width="14.5703125" bestFit="1" customWidth="1"/>
    <col min="4097" max="4098" width="15.5703125" bestFit="1" customWidth="1"/>
    <col min="4099" max="4099" width="14.5703125" bestFit="1" customWidth="1"/>
    <col min="4100" max="4103" width="15.5703125" bestFit="1" customWidth="1"/>
    <col min="4104" max="4104" width="14.5703125" bestFit="1" customWidth="1"/>
    <col min="4105" max="4106" width="15.5703125" bestFit="1" customWidth="1"/>
    <col min="4107" max="4107" width="14.5703125" bestFit="1" customWidth="1"/>
    <col min="4108" max="4108" width="15.5703125" bestFit="1" customWidth="1"/>
    <col min="4109" max="4109" width="14.5703125" bestFit="1" customWidth="1"/>
    <col min="4110" max="4111" width="15.5703125" bestFit="1" customWidth="1"/>
    <col min="4112" max="4112" width="14.5703125" bestFit="1" customWidth="1"/>
    <col min="4113" max="4115" width="15.5703125" bestFit="1" customWidth="1"/>
    <col min="4116" max="4116" width="11.28515625" bestFit="1" customWidth="1"/>
  </cols>
  <sheetData>
    <row r="1" spans="1:5" x14ac:dyDescent="0.25">
      <c r="A1" s="16" t="s">
        <v>8365</v>
      </c>
      <c r="B1" t="s" vm="1">
        <v>8368</v>
      </c>
    </row>
    <row r="2" spans="1:5" x14ac:dyDescent="0.25">
      <c r="A2" s="16" t="s">
        <v>8403</v>
      </c>
      <c r="B2" t="s" vm="2">
        <v>8368</v>
      </c>
    </row>
    <row r="4" spans="1:5" x14ac:dyDescent="0.25">
      <c r="A4" s="5" t="s">
        <v>8321</v>
      </c>
      <c r="B4" s="5" t="s">
        <v>8323</v>
      </c>
    </row>
    <row r="5" spans="1:5" x14ac:dyDescent="0.25">
      <c r="A5" s="5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25">
      <c r="A6" s="6" t="s">
        <v>8375</v>
      </c>
      <c r="B6" s="7">
        <v>182</v>
      </c>
      <c r="C6" s="7">
        <v>149</v>
      </c>
      <c r="D6" s="7">
        <v>34</v>
      </c>
      <c r="E6" s="7">
        <v>365</v>
      </c>
    </row>
    <row r="7" spans="1:5" x14ac:dyDescent="0.25">
      <c r="A7" s="6" t="s">
        <v>8374</v>
      </c>
      <c r="B7" s="7">
        <v>202</v>
      </c>
      <c r="C7" s="7">
        <v>106</v>
      </c>
      <c r="D7" s="7">
        <v>27</v>
      </c>
      <c r="E7" s="7">
        <v>335</v>
      </c>
    </row>
    <row r="8" spans="1:5" x14ac:dyDescent="0.25">
      <c r="A8" s="6" t="s">
        <v>8378</v>
      </c>
      <c r="B8" s="7">
        <v>180</v>
      </c>
      <c r="C8" s="7">
        <v>108</v>
      </c>
      <c r="D8" s="7">
        <v>28</v>
      </c>
      <c r="E8" s="7">
        <v>316</v>
      </c>
    </row>
    <row r="9" spans="1:5" x14ac:dyDescent="0.25">
      <c r="A9" s="6" t="s">
        <v>8371</v>
      </c>
      <c r="B9" s="7">
        <v>192</v>
      </c>
      <c r="C9" s="7">
        <v>102</v>
      </c>
      <c r="D9" s="7">
        <v>27</v>
      </c>
      <c r="E9" s="7">
        <v>321</v>
      </c>
    </row>
    <row r="10" spans="1:5" x14ac:dyDescent="0.25">
      <c r="A10" s="6" t="s">
        <v>8379</v>
      </c>
      <c r="B10" s="7">
        <v>234</v>
      </c>
      <c r="C10" s="7">
        <v>126</v>
      </c>
      <c r="D10" s="7">
        <v>26</v>
      </c>
      <c r="E10" s="7">
        <v>386</v>
      </c>
    </row>
    <row r="11" spans="1:5" x14ac:dyDescent="0.25">
      <c r="A11" s="6" t="s">
        <v>8377</v>
      </c>
      <c r="B11" s="7">
        <v>211</v>
      </c>
      <c r="C11" s="7">
        <v>147</v>
      </c>
      <c r="D11" s="7">
        <v>27</v>
      </c>
      <c r="E11" s="7">
        <v>385</v>
      </c>
    </row>
    <row r="12" spans="1:5" x14ac:dyDescent="0.25">
      <c r="A12" s="6" t="s">
        <v>8376</v>
      </c>
      <c r="B12" s="7">
        <v>194</v>
      </c>
      <c r="C12" s="7">
        <v>150</v>
      </c>
      <c r="D12" s="7">
        <v>43</v>
      </c>
      <c r="E12" s="7">
        <v>387</v>
      </c>
    </row>
    <row r="13" spans="1:5" x14ac:dyDescent="0.25">
      <c r="A13" s="6" t="s">
        <v>8372</v>
      </c>
      <c r="B13" s="7">
        <v>166</v>
      </c>
      <c r="C13" s="7">
        <v>134</v>
      </c>
      <c r="D13" s="7">
        <v>33</v>
      </c>
      <c r="E13" s="7">
        <v>333</v>
      </c>
    </row>
    <row r="14" spans="1:5" x14ac:dyDescent="0.25">
      <c r="A14" s="6" t="s">
        <v>8382</v>
      </c>
      <c r="B14" s="7">
        <v>147</v>
      </c>
      <c r="C14" s="7">
        <v>127</v>
      </c>
      <c r="D14" s="7">
        <v>24</v>
      </c>
      <c r="E14" s="7">
        <v>298</v>
      </c>
    </row>
    <row r="15" spans="1:5" x14ac:dyDescent="0.25">
      <c r="A15" s="6" t="s">
        <v>8381</v>
      </c>
      <c r="B15" s="7">
        <v>183</v>
      </c>
      <c r="C15" s="7">
        <v>149</v>
      </c>
      <c r="D15" s="7">
        <v>20</v>
      </c>
      <c r="E15" s="7">
        <v>352</v>
      </c>
    </row>
    <row r="16" spans="1:5" x14ac:dyDescent="0.25">
      <c r="A16" s="6" t="s">
        <v>8380</v>
      </c>
      <c r="B16" s="7">
        <v>183</v>
      </c>
      <c r="C16" s="7">
        <v>114</v>
      </c>
      <c r="D16" s="7">
        <v>37</v>
      </c>
      <c r="E16" s="7">
        <v>334</v>
      </c>
    </row>
    <row r="17" spans="1:5" x14ac:dyDescent="0.25">
      <c r="A17" s="6" t="s">
        <v>8373</v>
      </c>
      <c r="B17" s="7">
        <v>111</v>
      </c>
      <c r="C17" s="7">
        <v>118</v>
      </c>
      <c r="D17" s="7">
        <v>23</v>
      </c>
      <c r="E17" s="7">
        <v>252</v>
      </c>
    </row>
    <row r="18" spans="1:5" x14ac:dyDescent="0.25">
      <c r="A18" s="6" t="s">
        <v>8320</v>
      </c>
      <c r="B18" s="7">
        <v>2185</v>
      </c>
      <c r="C18" s="7">
        <v>1530</v>
      </c>
      <c r="D18" s="7">
        <v>349</v>
      </c>
      <c r="E18" s="7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1B45-C049-42E0-832C-B0E702D56B49}">
  <dimension ref="A1:H13"/>
  <sheetViews>
    <sheetView tabSelected="1" workbookViewId="0">
      <selection activeCell="O11" sqref="O11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14" customFormat="1" x14ac:dyDescent="0.25">
      <c r="A1" s="14" t="s">
        <v>8383</v>
      </c>
      <c r="B1" s="14" t="s">
        <v>8384</v>
      </c>
      <c r="C1" s="14" t="s">
        <v>8385</v>
      </c>
      <c r="D1" s="14" t="s">
        <v>8386</v>
      </c>
      <c r="E1" s="14" t="s">
        <v>8387</v>
      </c>
      <c r="F1" s="14" t="s">
        <v>8388</v>
      </c>
      <c r="G1" s="14" t="s">
        <v>8389</v>
      </c>
      <c r="H1" s="14" t="s">
        <v>8390</v>
      </c>
    </row>
    <row r="2" spans="1:8" x14ac:dyDescent="0.25">
      <c r="A2" t="s">
        <v>8392</v>
      </c>
      <c r="B2">
        <f>COUNTIFS(Data!D:D,"&lt;1000",Data!F:F,"successful")</f>
        <v>322</v>
      </c>
      <c r="C2">
        <f>COUNTIFS(Data!D:D,"&lt;1000",Data!F:F,"failed")</f>
        <v>113</v>
      </c>
      <c r="D2">
        <f>COUNTIFS(Data!D:D,"&lt;1000",Data!F:F,"canceled")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t="s">
        <v>8391</v>
      </c>
      <c r="B3">
        <f>COUNTIFS(Data!D:D,"&lt;5000",Data!F:F,"successful")-B2</f>
        <v>932</v>
      </c>
      <c r="C3">
        <f>COUNTIFS(Data!D:D,"&lt;5000",Data!F:F,"failed")-C2</f>
        <v>420</v>
      </c>
      <c r="D3">
        <f>COUNTIFS(Data!D:D,"&lt;5000",Data!F:F,"canceled")-D2</f>
        <v>60</v>
      </c>
      <c r="E3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25">
      <c r="A4" t="s">
        <v>8393</v>
      </c>
      <c r="B4">
        <f>COUNTIFS(Data!D:D,"&lt;10000",Data!F:F,"successful")-SUM(B2:B3)</f>
        <v>381</v>
      </c>
      <c r="C4">
        <f>COUNTIFS(Data!D:D,"&lt;10000",Data!F:F,"failed")-SUM(C2:C3)</f>
        <v>283</v>
      </c>
      <c r="D4">
        <f>COUNTIFS(Data!D:D,"&lt;10000",Data!F:F,"canceled")-SUM(D2:D3)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25">
      <c r="A5" t="s">
        <v>8394</v>
      </c>
      <c r="B5">
        <f>COUNTIFS(Data!D:D,"&lt;15000",Data!F:F,"successful")-SUM(B2:B4)</f>
        <v>168</v>
      </c>
      <c r="C5">
        <f>COUNTIFS(Data!D:D,"&lt;15000",Data!F:F,"failed")-SUM(C2:C4)</f>
        <v>144</v>
      </c>
      <c r="D5">
        <f>COUNTIFS(Data!D:D,"&lt;15000",Data!F:F,"canceled")-SUM(D2:D4)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25">
      <c r="A6" t="s">
        <v>8395</v>
      </c>
      <c r="B6">
        <f>COUNTIFS(Data!D:D,"&lt;20000",Data!F:F,"successful")-SUM(B2:B5)</f>
        <v>94</v>
      </c>
      <c r="C6">
        <f>COUNTIFS(Data!D:D,"&lt;20000",Data!F:F,"failed")-SUM(C2:C5)</f>
        <v>90</v>
      </c>
      <c r="D6">
        <f>COUNTIFS(Data!D:D,"&lt;20000",Data!F:F,"canceled")-SUM(D2:D5)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25">
      <c r="A7" t="s">
        <v>8396</v>
      </c>
      <c r="B7">
        <f>COUNTIFS(Data!D:D,"&lt;25000",Data!F:F,"successful")-SUM(B2:B6)</f>
        <v>62</v>
      </c>
      <c r="C7">
        <f>COUNTIFS(Data!D:D,"&lt;25000",Data!F:F,"failed")-SUM(C2:C6)</f>
        <v>72</v>
      </c>
      <c r="D7">
        <f>COUNTIFS(Data!D:D,"&lt;25000",Data!F:F,"canceled")-SUM(D2:D6)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t="s">
        <v>8397</v>
      </c>
      <c r="B8">
        <f>COUNTIFS(Data!D:D,"&lt;30000",Data!F:F,"successful")-SUM(B2:B7)</f>
        <v>55</v>
      </c>
      <c r="C8">
        <f>COUNTIFS(Data!D:D,"&lt;30000",Data!F:F,"failed")-SUM(C2:C7)</f>
        <v>64</v>
      </c>
      <c r="D8">
        <f>COUNTIFS(Data!D:D,"&lt;30000",Data!F:F,"canceled")-SUM(D2:D7)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t="s">
        <v>8398</v>
      </c>
      <c r="B9">
        <f>COUNTIFS(Data!D:D,"&lt;35000",Data!F:F,"successful")-SUM(B2:B8)</f>
        <v>32</v>
      </c>
      <c r="C9">
        <f>COUNTIFS(Data!D:D,"&lt;35000",Data!F:F,"failed")-SUM(C2:C8)</f>
        <v>37</v>
      </c>
      <c r="D9">
        <f>COUNTIFS(Data!D:D,"&lt;35000",Data!F:F,"canceled")-SUM(D2:D8)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t="s">
        <v>8399</v>
      </c>
      <c r="B10">
        <f>COUNTIFS(Data!D:D,"&lt;40000",Data!F:F,"successful")-SUM(B2:B9)</f>
        <v>26</v>
      </c>
      <c r="C10">
        <f>COUNTIFS(Data!D:D,"&lt;40000",Data!F:F,"failed")-SUM(C2:C9)</f>
        <v>22</v>
      </c>
      <c r="D10">
        <f>COUNTIFS(Data!D:D,"&lt;40000",Data!F:F,"canceled")-SUM(D2:D9)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t="s">
        <v>8400</v>
      </c>
      <c r="B11">
        <f>COUNTIFS(Data!D:D,"&lt;45000",Data!F:F,"successful")-SUM(B2:B10)</f>
        <v>21</v>
      </c>
      <c r="C11">
        <f>COUNTIFS(Data!D:D,"&lt;45000",Data!F:F,"failed")-SUM(C2:C10)</f>
        <v>16</v>
      </c>
      <c r="D11">
        <f>COUNTIFS(Data!D:D,"&lt;45000",Data!F:F,"canceled")-SUM(D2:D10)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t="s">
        <v>8401</v>
      </c>
      <c r="B12">
        <f>COUNTIFS(Data!D:D,"&lt;50000",Data!F:F,"successful")-SUM(B2:B11)</f>
        <v>6</v>
      </c>
      <c r="C12">
        <f>COUNTIFS(Data!D:D,"&lt;50000",Data!F:F,"failed")-SUM(C2:C11)</f>
        <v>11</v>
      </c>
      <c r="D12">
        <f>COUNTIFS(Data!D:D,"&lt;50000",Data!F:F,"canceled")-SUM(D2:D11)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t="s">
        <v>8402</v>
      </c>
      <c r="B13">
        <f>COUNTIFS(Data!D:D,"&gt;=50000",Data!F:F,"successful")</f>
        <v>86</v>
      </c>
      <c r="C13">
        <f>COUNTIFS(Data!D:D,"&gt;=50000",Data!F:F,"failed")</f>
        <v>258</v>
      </c>
      <c r="D13">
        <f>COUNTIFS(Data!D:D,"&gt;=50000",Data!F:F,"canceled")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honeticPr fontId="4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CategoryPivot</vt:lpstr>
      <vt:lpstr>SubCategoryPivot</vt:lpstr>
      <vt:lpstr>DateConversionVsStatePivot</vt:lpstr>
      <vt:lpstr>BonusCalculation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Falgun Patel</cp:lastModifiedBy>
  <dcterms:created xsi:type="dcterms:W3CDTF">2017-04-20T15:17:24Z</dcterms:created>
  <dcterms:modified xsi:type="dcterms:W3CDTF">2019-09-26T01:34:02Z</dcterms:modified>
</cp:coreProperties>
</file>