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ropbox/Estudos/Data/Python/Environments/"/>
    </mc:Choice>
  </mc:AlternateContent>
  <xr:revisionPtr revIDLastSave="0" documentId="13_ncr:1_{08F90A32-DFC4-C143-8B41-815982859F7F}" xr6:coauthVersionLast="40" xr6:coauthVersionMax="40" xr10:uidLastSave="{00000000-0000-0000-0000-000000000000}"/>
  <bookViews>
    <workbookView xWindow="440" yWindow="1040" windowWidth="28800" windowHeight="16340" activeTab="2" xr2:uid="{2184D749-8611-904A-ABE6-4596C639FEE6}"/>
  </bookViews>
  <sheets>
    <sheet name="Compilado" sheetId="1" r:id="rId1"/>
    <sheet name="ICMS" sheetId="2" r:id="rId2"/>
    <sheet name="NFCe" sheetId="9" r:id="rId3"/>
    <sheet name="IPVA" sheetId="8" r:id="rId4"/>
    <sheet name="Exemplo" sheetId="3" r:id="rId5"/>
    <sheet name="MP938 Estados" sheetId="4" r:id="rId6"/>
    <sheet name="LC173 Estado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9" i="8" l="1"/>
  <c r="M29" i="8"/>
  <c r="L29" i="8"/>
  <c r="K29" i="8"/>
  <c r="J29" i="8"/>
  <c r="I29" i="8"/>
  <c r="H29" i="8"/>
  <c r="G29" i="8"/>
  <c r="F29" i="8"/>
  <c r="E29" i="8"/>
  <c r="D29" i="8"/>
  <c r="C29" i="8"/>
  <c r="E29" i="1" l="1"/>
  <c r="M30" i="6"/>
  <c r="D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  <c r="M29" i="6"/>
  <c r="L3" i="6"/>
  <c r="L4" i="6"/>
  <c r="L5" i="6"/>
  <c r="L6" i="6"/>
  <c r="M6" i="6"/>
  <c r="L7" i="6"/>
  <c r="L8" i="6"/>
  <c r="L9" i="6"/>
  <c r="L10" i="6"/>
  <c r="M10" i="6"/>
  <c r="L11" i="6"/>
  <c r="L12" i="6"/>
  <c r="L13" i="6"/>
  <c r="L14" i="6"/>
  <c r="M14" i="6"/>
  <c r="L15" i="6"/>
  <c r="L16" i="6"/>
  <c r="L17" i="6"/>
  <c r="L18" i="6"/>
  <c r="M18" i="6"/>
  <c r="L19" i="6"/>
  <c r="L20" i="6"/>
  <c r="L21" i="6"/>
  <c r="L22" i="6"/>
  <c r="M22" i="6"/>
  <c r="L23" i="6"/>
  <c r="L24" i="6"/>
  <c r="L25" i="6"/>
  <c r="L26" i="6"/>
  <c r="M26" i="6"/>
  <c r="L27" i="6"/>
  <c r="L28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" i="6"/>
  <c r="I29" i="6"/>
  <c r="H29" i="6"/>
  <c r="J28" i="6"/>
  <c r="M28" i="6" s="1"/>
  <c r="J27" i="6"/>
  <c r="M27" i="6" s="1"/>
  <c r="J26" i="6"/>
  <c r="J25" i="6"/>
  <c r="M25" i="6" s="1"/>
  <c r="J24" i="6"/>
  <c r="M24" i="6" s="1"/>
  <c r="J23" i="6"/>
  <c r="M23" i="6" s="1"/>
  <c r="J22" i="6"/>
  <c r="J21" i="6"/>
  <c r="M21" i="6" s="1"/>
  <c r="J20" i="6"/>
  <c r="M20" i="6" s="1"/>
  <c r="J19" i="6"/>
  <c r="M19" i="6" s="1"/>
  <c r="J18" i="6"/>
  <c r="J17" i="6"/>
  <c r="M17" i="6" s="1"/>
  <c r="J16" i="6"/>
  <c r="M16" i="6" s="1"/>
  <c r="J15" i="6"/>
  <c r="M15" i="6" s="1"/>
  <c r="J14" i="6"/>
  <c r="J13" i="6"/>
  <c r="M13" i="6" s="1"/>
  <c r="J12" i="6"/>
  <c r="M12" i="6" s="1"/>
  <c r="J11" i="6"/>
  <c r="M11" i="6" s="1"/>
  <c r="J10" i="6"/>
  <c r="J9" i="6"/>
  <c r="M9" i="6" s="1"/>
  <c r="J8" i="6"/>
  <c r="M8" i="6" s="1"/>
  <c r="J7" i="6"/>
  <c r="M7" i="6" s="1"/>
  <c r="J6" i="6"/>
  <c r="J5" i="6"/>
  <c r="M5" i="6" s="1"/>
  <c r="J4" i="6"/>
  <c r="M4" i="6" s="1"/>
  <c r="J3" i="6"/>
  <c r="M3" i="6" s="1"/>
  <c r="J2" i="6"/>
  <c r="J29" i="6" l="1"/>
  <c r="M2" i="6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  <c r="C29" i="1" s="1"/>
  <c r="H41" i="4" s="1"/>
  <c r="H40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H13" i="4"/>
  <c r="G13" i="4"/>
  <c r="M29" i="2" l="1"/>
  <c r="L29" i="2"/>
  <c r="K29" i="2"/>
  <c r="J29" i="2"/>
  <c r="I29" i="2"/>
  <c r="H29" i="2"/>
  <c r="G29" i="2"/>
  <c r="F29" i="2"/>
  <c r="E29" i="2"/>
  <c r="D29" i="2"/>
  <c r="C29" i="2"/>
  <c r="B29" i="2"/>
  <c r="F3" i="3" l="1"/>
  <c r="H3" i="3" s="1"/>
  <c r="E3" i="3"/>
  <c r="E4" i="3" s="1"/>
  <c r="E5" i="3" s="1"/>
  <c r="E6" i="3" s="1"/>
  <c r="E7" i="3" s="1"/>
  <c r="G3" i="3" l="1"/>
  <c r="F4" i="3"/>
  <c r="H4" i="3" l="1"/>
  <c r="G4" i="3"/>
  <c r="F5" i="3"/>
  <c r="F6" i="3" l="1"/>
  <c r="H5" i="3"/>
  <c r="G5" i="3"/>
  <c r="F7" i="3" l="1"/>
  <c r="G6" i="3"/>
  <c r="H6" i="3"/>
  <c r="G7" i="3" l="1"/>
  <c r="H7" i="3"/>
</calcChain>
</file>

<file path=xl/sharedStrings.xml><?xml version="1.0" encoding="utf-8"?>
<sst xmlns="http://schemas.openxmlformats.org/spreadsheetml/2006/main" count="319" uniqueCount="92">
  <si>
    <t>UF</t>
  </si>
  <si>
    <t>UF_nome</t>
  </si>
  <si>
    <t>SP</t>
  </si>
  <si>
    <t>São Paulo</t>
  </si>
  <si>
    <t>janeiro</t>
  </si>
  <si>
    <t>fevereiro</t>
  </si>
  <si>
    <t>março</t>
  </si>
  <si>
    <t>abril</t>
  </si>
  <si>
    <t>maio</t>
  </si>
  <si>
    <t>2019 Acumulado</t>
  </si>
  <si>
    <t>2020 Acumulado</t>
  </si>
  <si>
    <t>Perda de Arrecadação</t>
  </si>
  <si>
    <t>Percentual</t>
  </si>
  <si>
    <t>Absoluto</t>
  </si>
  <si>
    <t>Recursos MP938</t>
  </si>
  <si>
    <t>Recursos LC 173</t>
  </si>
  <si>
    <t>Suspensão de Dívida LC173</t>
  </si>
  <si>
    <t>CE</t>
  </si>
  <si>
    <t>Ceará</t>
  </si>
  <si>
    <t>AC</t>
  </si>
  <si>
    <t>AL</t>
  </si>
  <si>
    <t>AM</t>
  </si>
  <si>
    <t>AP</t>
  </si>
  <si>
    <t>BA</t>
  </si>
  <si>
    <t>DF</t>
  </si>
  <si>
    <t>ES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</si>
  <si>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</si>
  <si>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</si>
  <si>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</si>
  <si>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</si>
  <si>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</si>
  <si>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</si>
  <si>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</si>
  <si>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</si>
  <si>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</si>
  <si>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</si>
  <si>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</si>
  <si>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</si>
  <si>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</si>
  <si>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</si>
  <si>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</si>
  <si>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</si>
  <si>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</si>
  <si>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</si>
  <si>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Acre</t>
  </si>
  <si>
    <t>Alagoas</t>
  </si>
  <si>
    <t>Amazonas</t>
  </si>
  <si>
    <t>Amapá</t>
  </si>
  <si>
    <t>Bahia</t>
  </si>
  <si>
    <t>Distrito Federal</t>
  </si>
  <si>
    <t>Espírito Santo</t>
  </si>
  <si>
    <t>Goiás</t>
  </si>
  <si>
    <t>Maranhão</t>
  </si>
  <si>
    <t>Minas Gerais</t>
  </si>
  <si>
    <t>Mato Grosso do Sul</t>
  </si>
  <si>
    <t>Mato Grosso</t>
  </si>
  <si>
    <t>Pará</t>
  </si>
  <si>
    <t>Paraíba</t>
  </si>
  <si>
    <t>Pernambuco</t>
  </si>
  <si>
    <t>Piauí</t>
  </si>
  <si>
    <t>Paraná</t>
  </si>
  <si>
    <t>Rio de Janeiro</t>
  </si>
  <si>
    <t>Rio Grande do Norte</t>
  </si>
  <si>
    <t>Rondônia</t>
  </si>
  <si>
    <t>Roraima</t>
  </si>
  <si>
    <t>Rio Grande do Sul</t>
  </si>
  <si>
    <t>Santa Catarina</t>
  </si>
  <si>
    <t>Sergipe</t>
  </si>
  <si>
    <t>Tocantins</t>
  </si>
  <si>
    <t>TD</t>
  </si>
  <si>
    <t>Todos os Estados</t>
  </si>
  <si>
    <t>TOTAL</t>
  </si>
  <si>
    <t>AFE
Valor da diferença positiva de Junho
Data do crédito: 07/07/2020</t>
  </si>
  <si>
    <t>AFE
Valor da diferença positiva de Maio
Data do crédito: 05/06/2020</t>
  </si>
  <si>
    <t>AFE
Valor da diferença positiva de abril
Data do crédito: 07/05/2020</t>
  </si>
  <si>
    <t>AFE
Valor da diferença positiva de março
Data do crédito: 14/04/2020</t>
  </si>
  <si>
    <t>Sigla da UF</t>
  </si>
  <si>
    <t>Unidade da Federação</t>
  </si>
  <si>
    <t>Apoio Financeiro Pela União Aos Entes Federativos Que Recebem o Fundo de Participação dos Estados - FPE e o Fundo de Participação dos Municípios - FPM - Medida Provisória nº 938, de 02/04/2020  (Programa 0903 Ação 00S3)</t>
  </si>
  <si>
    <t>COORDENAÇÃO-GERAL DE ANÁLISE, INFORMAÇÕES E EXECUÇÃO DE E TRANSFERÊNCIAS FINANCEIRAS INTERGOVERNAMENTAIS - COINT</t>
  </si>
  <si>
    <t>SECRETARIA DO TESOURO NACIONAL - STN</t>
  </si>
  <si>
    <t>MINISTÉRIO DA ECONOMIA - ME</t>
  </si>
  <si>
    <t>https://www.gov.br/tesouronacional/pt-br/estados-e-municipios/transferencias-a-estados-e-municipios/transferencias-constitucionais-e-legais#liberacoes</t>
  </si>
  <si>
    <t>Estado</t>
  </si>
  <si>
    <t>Sigla</t>
  </si>
  <si>
    <t>Parcela 1 (junho)
Art 5º - I - a</t>
  </si>
  <si>
    <t>Parcela 1 (junho)
Art 5º - II - a</t>
  </si>
  <si>
    <t>Total 1 - EE junho</t>
  </si>
  <si>
    <t>Parcela 2 (julho)
Art 5º - I - a</t>
  </si>
  <si>
    <t>Parcela 2 (julho)
Art 5º - II - a</t>
  </si>
  <si>
    <t>Total 1 - EE julho</t>
  </si>
  <si>
    <t>DiaMes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</si>
</sst>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&quot;R$&quot;\ #,##0.00;[Red]\-&quot;R$&quot;\ #,##0.00"/>
    <numFmt numFmtId="167" formatCode="_-* #,##0.00_-;\-* #,##0.0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4F81BD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4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/>
    <xf numFmtId="17" fontId="0" fillId="0" borderId="0" xfId="0" applyNumberFormat="1" applyAlignment="1">
      <alignment horizontal="center"/>
    </xf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0" borderId="0" xfId="0" applyBorder="1" applyAlignment="1">
      <alignment horizontal="center"/>
    </xf>
    <xf numFmtId="43" fontId="2" fillId="2" borderId="0" xfId="1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0" xfId="0" applyNumberFormat="1"/>
    <xf numFmtId="3" fontId="0" fillId="0" borderId="0" xfId="0" applyNumberFormat="1"/>
    <xf numFmtId="0" fontId="3" fillId="3" borderId="0" xfId="3" applyFill="1"/>
    <xf numFmtId="4" fontId="3" fillId="3" borderId="0" xfId="3" applyNumberFormat="1" applyFill="1"/>
    <xf numFmtId="4" fontId="0" fillId="3" borderId="0" xfId="4" applyFont="1" applyFill="1"/>
    <xf numFmtId="166" fontId="5" fillId="4" borderId="1" xfId="3" applyNumberFormat="1" applyFont="1" applyFill="1" applyBorder="1"/>
    <xf numFmtId="166" fontId="5" fillId="4" borderId="2" xfId="3" applyNumberFormat="1" applyFont="1" applyFill="1" applyBorder="1" applyAlignment="1">
      <alignment horizontal="center" vertical="center" wrapText="1"/>
    </xf>
    <xf numFmtId="0" fontId="3" fillId="3" borderId="3" xfId="3" applyFill="1" applyBorder="1"/>
    <xf numFmtId="4" fontId="0" fillId="0" borderId="4" xfId="4" applyFont="1" applyBorder="1"/>
    <xf numFmtId="0" fontId="3" fillId="0" borderId="5" xfId="3" applyBorder="1" applyAlignment="1">
      <alignment horizontal="center"/>
    </xf>
    <xf numFmtId="0" fontId="3" fillId="0" borderId="6" xfId="3" applyBorder="1"/>
    <xf numFmtId="4" fontId="0" fillId="0" borderId="7" xfId="4" applyFont="1" applyBorder="1"/>
    <xf numFmtId="0" fontId="3" fillId="0" borderId="8" xfId="3" applyBorder="1" applyAlignment="1">
      <alignment horizontal="center"/>
    </xf>
    <xf numFmtId="0" fontId="3" fillId="0" borderId="9" xfId="3" applyBorder="1"/>
    <xf numFmtId="4" fontId="0" fillId="0" borderId="2" xfId="4" applyFont="1" applyBorder="1"/>
    <xf numFmtId="0" fontId="3" fillId="0" borderId="10" xfId="3" applyBorder="1" applyAlignment="1">
      <alignment horizontal="center"/>
    </xf>
    <xf numFmtId="0" fontId="3" fillId="0" borderId="11" xfId="3" applyBorder="1"/>
    <xf numFmtId="17" fontId="5" fillId="4" borderId="12" xfId="3" applyNumberFormat="1" applyFont="1" applyFill="1" applyBorder="1" applyAlignment="1">
      <alignment horizontal="center" vertical="center" wrapText="1"/>
    </xf>
    <xf numFmtId="0" fontId="5" fillId="4" borderId="13" xfId="3" applyFont="1" applyFill="1" applyBorder="1" applyAlignment="1">
      <alignment horizontal="center" vertical="center" wrapText="1"/>
    </xf>
    <xf numFmtId="0" fontId="5" fillId="4" borderId="14" xfId="3" applyFont="1" applyFill="1" applyBorder="1" applyAlignment="1">
      <alignment horizontal="center" vertical="center" wrapText="1"/>
    </xf>
    <xf numFmtId="0" fontId="6" fillId="3" borderId="0" xfId="5" applyFill="1"/>
    <xf numFmtId="0" fontId="4" fillId="0" borderId="1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/>
    <xf numFmtId="0" fontId="4" fillId="0" borderId="19" xfId="0" applyFont="1" applyBorder="1" applyAlignment="1">
      <alignment horizontal="center"/>
    </xf>
    <xf numFmtId="167" fontId="7" fillId="0" borderId="18" xfId="0" applyNumberFormat="1" applyFont="1" applyBorder="1"/>
    <xf numFmtId="167" fontId="7" fillId="0" borderId="19" xfId="0" applyNumberFormat="1" applyFont="1" applyBorder="1"/>
    <xf numFmtId="167" fontId="7" fillId="0" borderId="20" xfId="0" applyNumberFormat="1" applyFont="1" applyBorder="1"/>
    <xf numFmtId="0" fontId="4" fillId="0" borderId="18" xfId="0" applyFont="1" applyBorder="1"/>
    <xf numFmtId="0" fontId="7" fillId="0" borderId="0" xfId="0" applyFont="1"/>
    <xf numFmtId="167" fontId="8" fillId="0" borderId="21" xfId="0" applyNumberFormat="1" applyFont="1" applyBorder="1" applyAlignment="1">
      <alignment vertical="center"/>
    </xf>
    <xf numFmtId="167" fontId="8" fillId="0" borderId="10" xfId="0" applyNumberFormat="1" applyFont="1" applyBorder="1" applyAlignment="1">
      <alignment vertical="center"/>
    </xf>
    <xf numFmtId="167" fontId="8" fillId="0" borderId="22" xfId="0" applyNumberFormat="1" applyFont="1" applyBorder="1" applyAlignment="1">
      <alignment vertical="center"/>
    </xf>
    <xf numFmtId="0" fontId="9" fillId="5" borderId="23" xfId="0" applyFont="1" applyFill="1" applyBorder="1" applyAlignment="1">
      <alignment horizontal="center" vertical="center" wrapText="1"/>
    </xf>
    <xf numFmtId="0" fontId="7" fillId="3" borderId="18" xfId="0" applyFont="1" applyFill="1" applyBorder="1"/>
    <xf numFmtId="0" fontId="4" fillId="3" borderId="24" xfId="0" applyFont="1" applyFill="1" applyBorder="1" applyAlignment="1">
      <alignment horizontal="center"/>
    </xf>
    <xf numFmtId="43" fontId="7" fillId="3" borderId="18" xfId="1" applyFont="1" applyFill="1" applyBorder="1"/>
    <xf numFmtId="43" fontId="7" fillId="3" borderId="24" xfId="1" applyFont="1" applyFill="1" applyBorder="1"/>
    <xf numFmtId="43" fontId="7" fillId="3" borderId="20" xfId="1" applyFont="1" applyFill="1" applyBorder="1"/>
    <xf numFmtId="0" fontId="7" fillId="3" borderId="25" xfId="0" applyFont="1" applyFill="1" applyBorder="1"/>
    <xf numFmtId="0" fontId="4" fillId="3" borderId="26" xfId="0" applyFont="1" applyFill="1" applyBorder="1" applyAlignment="1">
      <alignment horizontal="center"/>
    </xf>
    <xf numFmtId="0" fontId="4" fillId="3" borderId="25" xfId="0" applyFont="1" applyFill="1" applyBorder="1"/>
    <xf numFmtId="0" fontId="7" fillId="3" borderId="0" xfId="0" applyFont="1" applyFill="1"/>
    <xf numFmtId="43" fontId="8" fillId="3" borderId="21" xfId="1" applyFont="1" applyFill="1" applyBorder="1" applyAlignment="1">
      <alignment vertical="center"/>
    </xf>
    <xf numFmtId="43" fontId="0" fillId="0" borderId="27" xfId="1" applyFont="1" applyFill="1" applyBorder="1" applyAlignment="1"/>
    <xf numFmtId="43" fontId="0" fillId="0" borderId="28" xfId="1" applyFont="1" applyFill="1" applyBorder="1" applyAlignment="1"/>
    <xf numFmtId="43" fontId="0" fillId="0" borderId="29" xfId="1" applyFont="1" applyFill="1" applyBorder="1" applyAlignment="1"/>
    <xf numFmtId="43" fontId="0" fillId="0" borderId="0" xfId="1" applyFont="1" applyFill="1" applyBorder="1" applyAlignment="1"/>
    <xf numFmtId="0" fontId="3" fillId="3" borderId="0" xfId="3" applyFill="1" applyAlignment="1">
      <alignment horizontal="left" wrapText="1"/>
    </xf>
    <xf numFmtId="16" fontId="0" fillId="0" borderId="0" xfId="0" applyNumberFormat="1"/>
    <xf numFmtId="4" fontId="0" fillId="0" borderId="0" xfId="0" applyNumberFormat="1"/>
  </cellXfs>
  <cellStyles count="6">
    <cellStyle name="Hiperlink" xfId="5" builtinId="8"/>
    <cellStyle name="Normal" xfId="0" builtinId="0"/>
    <cellStyle name="Normal 2" xfId="3" xr:uid="{5049A83F-5323-184E-9B83-9705F044B262}"/>
    <cellStyle name="Porcentagem" xfId="2" builtinId="5"/>
    <cellStyle name="Vírgula" xfId="1" builtinId="3"/>
    <cellStyle name="Vírgula 2" xfId="4" xr:uid="{3DE61BAD-80F9-F947-87B0-51AC013547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Exemplo!$H$3:$H$7</c:f>
              <c:numCache>
                <c:formatCode>_(* #,##0.00_);_(* \(#,##0.00\);_(* "-"??_);_(@_)</c:formatCode>
                <c:ptCount val="5"/>
                <c:pt idx="0">
                  <c:v>0.62512046197999993</c:v>
                </c:pt>
                <c:pt idx="1">
                  <c:v>1.1467874611000006</c:v>
                </c:pt>
                <c:pt idx="2">
                  <c:v>1.9311672285800014</c:v>
                </c:pt>
                <c:pt idx="3">
                  <c:v>0.28683253093999639</c:v>
                </c:pt>
                <c:pt idx="4">
                  <c:v>-2.4461247075499983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4406192"/>
        <c:axId val="119440744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Exemplo!$B$3:$B$7</c:f>
              <c:strCache>
                <c:ptCount val="5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</c:strCache>
            </c:strRef>
          </c:cat>
          <c:val>
            <c:numRef>
              <c:f>Exemplo!$G$3:$G$7</c:f>
              <c:numCache>
                <c:formatCode>0.0%</c:formatCode>
                <c:ptCount val="5"/>
                <c:pt idx="0">
                  <c:v>4.9487427667612494E-2</c:v>
                </c:pt>
                <c:pt idx="1">
                  <c:v>4.7424335380691796E-2</c:v>
                </c:pt>
                <c:pt idx="2">
                  <c:v>5.4041435842205665E-2</c:v>
                </c:pt>
                <c:pt idx="3">
                  <c:v>5.9738632502150946E-3</c:v>
                </c:pt>
                <c:pt idx="4">
                  <c:v>-4.0773726938619914E-2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A9-F846-8D07-ED0656FD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8603760"/>
        <c:axId val="1198601280"/>
      </c:lineChart>
      <c:catAx>
        <c:axId val="119440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7440"/>
        <c:crosses val="autoZero"/>
        <c:auto val="1"/>
        <c:lblAlgn val="ctr"/>
        <c:lblOffset val="100"/>
        <c:noMultiLvlLbl val="0"/>
      </c:catAx>
      <c:valAx>
        <c:axId val="119440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406192"/>
        <c:crosses val="autoZero"/>
        <c:crossBetween val="between"/>
      </c:valAx>
      <c:valAx>
        <c:axId val="1198601280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603760"/>
        <c:crosses val="max"/>
        <c:crossBetween val="between"/>
      </c:valAx>
      <c:catAx>
        <c:axId val="1198603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86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146050</xdr:colOff>
      <xdr:row>9</xdr:row>
      <xdr:rowOff>82550</xdr:rowOff>
    </xdr:from>
    <xdr:to>
      <xdr:col>6</xdr:col>
      <xdr:colOff>1333500</xdr:colOff>
      <xdr:row>29</xdr:row>
      <xdr:rowOff>165100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87A27F-8092-5F4C-8E28-C3CB318CC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95250</xdr:rowOff>
    </xdr:from>
    <xdr:ext cx="2022475" cy="361694"/>
    <xdr:pic>
      <xdr:nvPicPr>
        <xdr:cNvPr id="2" name="Imagem 1" descr="logohorizontal.jpg">
          <a:extLst>
            <a:ext uri="{FF2B5EF4-FFF2-40B4-BE49-F238E27FC236}">
              <a16:creationId xmlns:a16="http://schemas.microsoft.com/office/drawing/2014/main" id="{B584B1C6-69BA-C441-A2DC-6EFCF9734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95250"/>
          <a:ext cx="2022475" cy="3616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gov.br/tesouronacional/pt-br/estados-e-municipios/transferencias-a-estados-e-municipios/transferencias-constitucionais-e-lega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335A9-A7F8-2F4A-87B2-B1443864BF02}">
  <dimension ref="A1:E29"/>
  <sheetViews>
    <sheetView workbookViewId="0">
      <selection activeCell="B6" sqref="B6"/>
    </sheetView>
  </sheetViews>
  <sheetFormatPr baseColWidth="10" defaultRowHeight="16" x14ac:dyDescent="0.2"/>
  <cols>
    <col min="2" max="2" width="18.1640625" bestFit="1" customWidth="1"/>
    <col min="3" max="3" width="16.6640625" bestFit="1" customWidth="1"/>
    <col min="4" max="4" width="17.6640625" bestFit="1" customWidth="1"/>
    <col min="5" max="5" width="23.5" bestFit="1" customWidth="1"/>
  </cols>
  <sheetData>
    <row r="1" spans="1:5" x14ac:dyDescent="0.2">
      <c r="A1" s="10" t="s">
        <v>0</v>
      </c>
      <c r="B1" s="10" t="s">
        <v>1</v>
      </c>
      <c r="C1" s="1" t="s">
        <v>14</v>
      </c>
      <c r="D1" s="1" t="s">
        <v>15</v>
      </c>
      <c r="E1" s="1" t="s">
        <v>16</v>
      </c>
    </row>
    <row r="2" spans="1:5" x14ac:dyDescent="0.2">
      <c r="A2" s="10" t="s">
        <v>19</v>
      </c>
      <c r="B2" s="10" t="s">
        <v>44</v>
      </c>
      <c r="C2" s="5">
        <f>VLOOKUP(A2,'MP938 Estados'!$G$13:$H$39,2,)</f>
        <v>176289423.88999999</v>
      </c>
      <c r="D2" s="1">
        <f>VLOOKUP(A2,'LC173 Estados'!$L$2:$M$28,2,0)</f>
        <v>204491938.44</v>
      </c>
      <c r="E2" s="5">
        <v>22739787.07</v>
      </c>
    </row>
    <row r="3" spans="1:5" x14ac:dyDescent="0.2">
      <c r="A3" s="10" t="s">
        <v>20</v>
      </c>
      <c r="B3" s="10" t="s">
        <v>45</v>
      </c>
      <c r="C3" s="5">
        <f>VLOOKUP(A3,'MP938 Estados'!$G$13:$H$39,2,)</f>
        <v>212922219.39000005</v>
      </c>
      <c r="D3" s="1">
        <f>VLOOKUP(A3,'LC173 Estados'!$L$2:$M$28,2,0)</f>
        <v>289516587.47035646</v>
      </c>
      <c r="E3" s="5">
        <v>31066373.748571426</v>
      </c>
    </row>
    <row r="4" spans="1:5" x14ac:dyDescent="0.2">
      <c r="A4" s="10" t="s">
        <v>21</v>
      </c>
      <c r="B4" s="10" t="s">
        <v>46</v>
      </c>
      <c r="C4" s="5">
        <f>VLOOKUP(A4,'MP938 Estados'!$G$13:$H$39,2,)</f>
        <v>157885802.68000001</v>
      </c>
      <c r="D4" s="1">
        <f>VLOOKUP(A4,'LC173 Estados'!$L$2:$M$28,2,0)</f>
        <v>477823179.5619089</v>
      </c>
      <c r="E4" s="5">
        <v>24838586.86857143</v>
      </c>
    </row>
    <row r="5" spans="1:5" x14ac:dyDescent="0.2">
      <c r="A5" s="10" t="s">
        <v>22</v>
      </c>
      <c r="B5" s="10" t="s">
        <v>47</v>
      </c>
      <c r="C5" s="5">
        <f>VLOOKUP(A5,'MP938 Estados'!$G$13:$H$39,2,)</f>
        <v>162252603.16000003</v>
      </c>
      <c r="D5" s="1">
        <f>VLOOKUP(A5,'LC173 Estados'!$L$2:$M$28,2,0)</f>
        <v>257749651.9847787</v>
      </c>
      <c r="E5" s="5">
        <v>20913678.251428567</v>
      </c>
    </row>
    <row r="6" spans="1:5" x14ac:dyDescent="0.2">
      <c r="A6" s="10" t="s">
        <v>23</v>
      </c>
      <c r="B6" s="10" t="s">
        <v>48</v>
      </c>
      <c r="C6" s="5">
        <f>VLOOKUP(A6,'MP938 Estados'!$G$13:$H$39,2,)</f>
        <v>432576148.98000002</v>
      </c>
      <c r="D6" s="1">
        <f>VLOOKUP(A6,'LC173 Estados'!$L$2:$M$28,2,0)</f>
        <v>1006313367.7198069</v>
      </c>
      <c r="E6" s="5">
        <v>79831888.271428555</v>
      </c>
    </row>
    <row r="7" spans="1:5" x14ac:dyDescent="0.2">
      <c r="A7" s="10" t="s">
        <v>17</v>
      </c>
      <c r="B7" s="10" t="s">
        <v>18</v>
      </c>
      <c r="C7" s="5">
        <f>VLOOKUP(A7,'MP938 Estados'!$G$13:$H$39,2,)</f>
        <v>336103853.30000001</v>
      </c>
      <c r="D7" s="1">
        <f>VLOOKUP(A7,'LC173 Estados'!$L$2:$M$28,2,0)</f>
        <v>619042101.76766968</v>
      </c>
      <c r="E7" s="5">
        <v>44847774.600000009</v>
      </c>
    </row>
    <row r="8" spans="1:5" x14ac:dyDescent="0.2">
      <c r="A8" s="10" t="s">
        <v>24</v>
      </c>
      <c r="B8" s="10" t="s">
        <v>49</v>
      </c>
      <c r="C8" s="5">
        <f>VLOOKUP(A8,'MP938 Estados'!$G$13:$H$39,2,)</f>
        <v>32646327.340000004</v>
      </c>
      <c r="D8" s="1">
        <f>VLOOKUP(A8,'LC173 Estados'!$L$2:$M$28,2,0)</f>
        <v>335246144.07219708</v>
      </c>
      <c r="E8" s="5">
        <v>33783427.332857139</v>
      </c>
    </row>
    <row r="9" spans="1:5" x14ac:dyDescent="0.2">
      <c r="A9" s="10" t="s">
        <v>25</v>
      </c>
      <c r="B9" s="10" t="s">
        <v>50</v>
      </c>
      <c r="C9" s="5">
        <f>VLOOKUP(A9,'MP938 Estados'!$G$13:$H$39,2,)</f>
        <v>86403425.319999993</v>
      </c>
      <c r="D9" s="1">
        <f>VLOOKUP(A9,'LC173 Estados'!$L$2:$M$28,2,0)</f>
        <v>455593049.65774012</v>
      </c>
      <c r="E9" s="5">
        <v>40529506.174285717</v>
      </c>
    </row>
    <row r="10" spans="1:5" x14ac:dyDescent="0.2">
      <c r="A10" s="10" t="s">
        <v>26</v>
      </c>
      <c r="B10" s="10" t="s">
        <v>51</v>
      </c>
      <c r="C10" s="5">
        <f>VLOOKUP(A10,'MP938 Estados'!$G$13:$H$39,2,)</f>
        <v>132566915.56</v>
      </c>
      <c r="D10" s="1">
        <f>VLOOKUP(A10,'LC173 Estados'!$L$2:$M$28,2,0)</f>
        <v>655435150.78064585</v>
      </c>
      <c r="E10" s="5">
        <v>90625733.644285709</v>
      </c>
    </row>
    <row r="11" spans="1:5" x14ac:dyDescent="0.2">
      <c r="A11" s="10" t="s">
        <v>27</v>
      </c>
      <c r="B11" s="10" t="s">
        <v>52</v>
      </c>
      <c r="C11" s="5">
        <f>VLOOKUP(A11,'MP938 Estados'!$G$13:$H$39,2,)</f>
        <v>337509341.88</v>
      </c>
      <c r="D11" s="1">
        <f>VLOOKUP(A11,'LC173 Estados'!$L$2:$M$28,2,0)</f>
        <v>502283012.26718497</v>
      </c>
      <c r="E11" s="5">
        <v>49402858.32571429</v>
      </c>
    </row>
    <row r="12" spans="1:5" x14ac:dyDescent="0.2">
      <c r="A12" s="10" t="s">
        <v>28</v>
      </c>
      <c r="B12" s="10" t="s">
        <v>53</v>
      </c>
      <c r="C12" s="5">
        <f>VLOOKUP(A12,'MP938 Estados'!$G$13:$H$39,2,)</f>
        <v>221373939.50999999</v>
      </c>
      <c r="D12" s="1">
        <f>VLOOKUP(A12,'LC173 Estados'!$L$2:$M$28,2,0)</f>
        <v>1718884228.8182034</v>
      </c>
      <c r="E12" s="5">
        <v>57961052.284285702</v>
      </c>
    </row>
    <row r="13" spans="1:5" x14ac:dyDescent="0.2">
      <c r="A13" s="10" t="s">
        <v>29</v>
      </c>
      <c r="B13" s="10" t="s">
        <v>54</v>
      </c>
      <c r="C13" s="5">
        <f>VLOOKUP(A13,'MP938 Estados'!$G$13:$H$39,2,)</f>
        <v>70506279.129999995</v>
      </c>
      <c r="D13" s="1">
        <f>VLOOKUP(A13,'LC173 Estados'!$L$2:$M$28,2,0)</f>
        <v>351395985.20950371</v>
      </c>
      <c r="E13" s="5">
        <v>49213283.738571435</v>
      </c>
    </row>
    <row r="14" spans="1:5" x14ac:dyDescent="0.2">
      <c r="A14" s="10" t="s">
        <v>30</v>
      </c>
      <c r="B14" s="10" t="s">
        <v>55</v>
      </c>
      <c r="C14" s="5">
        <f>VLOOKUP(A14,'MP938 Estados'!$G$13:$H$39,2,)</f>
        <v>107007199.3</v>
      </c>
      <c r="D14" s="1">
        <f>VLOOKUP(A14,'LC173 Estados'!$L$2:$M$28,2,0)</f>
        <v>727351577.63853502</v>
      </c>
      <c r="E14" s="5">
        <v>34483958.821428567</v>
      </c>
    </row>
    <row r="15" spans="1:5" x14ac:dyDescent="0.2">
      <c r="A15" s="10" t="s">
        <v>31</v>
      </c>
      <c r="B15" s="10" t="s">
        <v>56</v>
      </c>
      <c r="C15" s="5">
        <f>VLOOKUP(A15,'MP938 Estados'!$G$13:$H$39,2,)</f>
        <v>301910540.5</v>
      </c>
      <c r="D15" s="1">
        <f>VLOOKUP(A15,'LC173 Estados'!$L$2:$M$28,2,0)</f>
        <v>700336845.97882068</v>
      </c>
      <c r="E15" s="5">
        <v>39188542.621428579</v>
      </c>
    </row>
    <row r="16" spans="1:5" x14ac:dyDescent="0.2">
      <c r="A16" s="10" t="s">
        <v>32</v>
      </c>
      <c r="B16" s="10" t="s">
        <v>57</v>
      </c>
      <c r="C16" s="5">
        <f>VLOOKUP(A16,'MP938 Estados'!$G$13:$H$39,2,)</f>
        <v>217076683.14000002</v>
      </c>
      <c r="D16" s="1">
        <f>VLOOKUP(A16,'LC173 Estados'!$L$2:$M$28,2,0)</f>
        <v>320226304.52077723</v>
      </c>
      <c r="E16" s="5">
        <v>18341704.559999999</v>
      </c>
    </row>
    <row r="17" spans="1:5" x14ac:dyDescent="0.2">
      <c r="A17" s="10" t="s">
        <v>33</v>
      </c>
      <c r="B17" s="10" t="s">
        <v>58</v>
      </c>
      <c r="C17" s="5">
        <f>VLOOKUP(A17,'MP938 Estados'!$G$13:$H$39,2,)</f>
        <v>323202930.24000001</v>
      </c>
      <c r="D17" s="1">
        <f>VLOOKUP(A17,'LC173 Estados'!$L$2:$M$28,2,0)</f>
        <v>679414758.92329049</v>
      </c>
      <c r="E17" s="5">
        <v>87784326.209999979</v>
      </c>
    </row>
    <row r="18" spans="1:5" x14ac:dyDescent="0.2">
      <c r="A18" s="10" t="s">
        <v>34</v>
      </c>
      <c r="B18" s="10" t="s">
        <v>59</v>
      </c>
      <c r="C18" s="5">
        <f>VLOOKUP(A18,'MP938 Estados'!$G$13:$H$39,2,)</f>
        <v>209765775.86000001</v>
      </c>
      <c r="D18" s="1">
        <f>VLOOKUP(A18,'LC173 Estados'!$L$2:$M$28,2,0)</f>
        <v>263835921.79965949</v>
      </c>
      <c r="E18" s="5">
        <v>20687761.738571428</v>
      </c>
    </row>
    <row r="19" spans="1:5" x14ac:dyDescent="0.2">
      <c r="A19" s="10" t="s">
        <v>35</v>
      </c>
      <c r="B19" s="10" t="s">
        <v>60</v>
      </c>
      <c r="C19" s="5">
        <f>VLOOKUP(A19,'MP938 Estados'!$G$13:$H$39,2,)</f>
        <v>129408348.61</v>
      </c>
      <c r="D19" s="1">
        <f>VLOOKUP(A19,'LC173 Estados'!$L$2:$M$28,2,0)</f>
        <v>982621291.47573662</v>
      </c>
      <c r="E19" s="5">
        <v>71726297.025714278</v>
      </c>
    </row>
    <row r="20" spans="1:5" x14ac:dyDescent="0.2">
      <c r="A20" s="10" t="s">
        <v>36</v>
      </c>
      <c r="B20" s="10" t="s">
        <v>61</v>
      </c>
      <c r="C20" s="5">
        <f>VLOOKUP(A20,'MP938 Estados'!$G$13:$H$39,2,)</f>
        <v>100553735.21000001</v>
      </c>
      <c r="D20" s="1">
        <f>VLOOKUP(A20,'LC173 Estados'!$L$2:$M$28,2,0)</f>
        <v>1216710920.589184</v>
      </c>
      <c r="E20" s="5">
        <v>122423767.73857144</v>
      </c>
    </row>
    <row r="21" spans="1:5" x14ac:dyDescent="0.2">
      <c r="A21" s="10" t="s">
        <v>37</v>
      </c>
      <c r="B21" s="10" t="s">
        <v>62</v>
      </c>
      <c r="C21" s="5">
        <f>VLOOKUP(A21,'MP938 Estados'!$G$13:$H$39,2,)</f>
        <v>201591014.92000002</v>
      </c>
      <c r="D21" s="1">
        <f>VLOOKUP(A21,'LC173 Estados'!$L$2:$M$28,2,0)</f>
        <v>293783580.24846268</v>
      </c>
      <c r="E21" s="5">
        <v>66323012.319999993</v>
      </c>
    </row>
    <row r="22" spans="1:5" x14ac:dyDescent="0.2">
      <c r="A22" s="10" t="s">
        <v>38</v>
      </c>
      <c r="B22" s="10" t="s">
        <v>63</v>
      </c>
      <c r="C22" s="5">
        <f>VLOOKUP(A22,'MP938 Estados'!$G$13:$H$39,2,)</f>
        <v>144891268.13</v>
      </c>
      <c r="D22" s="1">
        <f>VLOOKUP(A22,'LC173 Estados'!$L$2:$M$28,2,0)</f>
        <v>238291368.70604485</v>
      </c>
      <c r="E22" s="5">
        <v>17214958.162857141</v>
      </c>
    </row>
    <row r="23" spans="1:5" x14ac:dyDescent="0.2">
      <c r="A23" s="10" t="s">
        <v>39</v>
      </c>
      <c r="B23" s="10" t="s">
        <v>64</v>
      </c>
      <c r="C23" s="5">
        <f>VLOOKUP(A23,'MP938 Estados'!$G$13:$H$39,2,)</f>
        <v>129975367.13</v>
      </c>
      <c r="D23" s="1">
        <f>VLOOKUP(A23,'LC173 Estados'!$L$2:$M$28,2,0)</f>
        <v>194309978.86906195</v>
      </c>
      <c r="E23" s="5">
        <v>8975351.9200000018</v>
      </c>
    </row>
    <row r="24" spans="1:5" x14ac:dyDescent="0.2">
      <c r="A24" s="10" t="s">
        <v>40</v>
      </c>
      <c r="B24" s="10" t="s">
        <v>65</v>
      </c>
      <c r="C24" s="5">
        <f>VLOOKUP(A24,'MP938 Estados'!$G$13:$H$39,2,)</f>
        <v>93091492.530000001</v>
      </c>
      <c r="D24" s="1">
        <f>VLOOKUP(A24,'LC173 Estados'!$L$2:$M$28,2,0)</f>
        <v>1099699949.6999426</v>
      </c>
      <c r="E24" s="5">
        <v>48570667.572857164</v>
      </c>
    </row>
    <row r="25" spans="1:5" x14ac:dyDescent="0.2">
      <c r="A25" s="10" t="s">
        <v>41</v>
      </c>
      <c r="B25" s="10" t="s">
        <v>66</v>
      </c>
      <c r="C25" s="5">
        <f>VLOOKUP(A25,'MP938 Estados'!$G$13:$H$39,2,)</f>
        <v>56424570.879999995</v>
      </c>
      <c r="D25" s="1">
        <f>VLOOKUP(A25,'LC173 Estados'!$L$2:$M$28,2,0)</f>
        <v>668290145.71685767</v>
      </c>
      <c r="E25" s="5">
        <v>103476035.82285714</v>
      </c>
    </row>
    <row r="26" spans="1:5" x14ac:dyDescent="0.2">
      <c r="A26" s="10" t="s">
        <v>42</v>
      </c>
      <c r="B26" s="10" t="s">
        <v>67</v>
      </c>
      <c r="C26" s="5">
        <f>VLOOKUP(A26,'MP938 Estados'!$G$13:$H$39,2,)</f>
        <v>194826965.25</v>
      </c>
      <c r="D26" s="1">
        <f>VLOOKUP(A26,'LC173 Estados'!$L$2:$M$28,2,0)</f>
        <v>235195514.20976174</v>
      </c>
      <c r="E26" s="5">
        <v>27674207.605714288</v>
      </c>
    </row>
    <row r="27" spans="1:5" x14ac:dyDescent="0.2">
      <c r="A27" s="10" t="s">
        <v>2</v>
      </c>
      <c r="B27" s="10" t="s">
        <v>3</v>
      </c>
      <c r="C27" s="5">
        <f>VLOOKUP(A27,'MP938 Estados'!$G$13:$H$39,2,)</f>
        <v>46607333.590000004</v>
      </c>
      <c r="D27" s="1">
        <f>VLOOKUP(A27,'LC173 Estados'!$L$2:$M$28,2,0)</f>
        <v>3802485710.0440569</v>
      </c>
      <c r="E27" s="11">
        <v>1419984105.3957143</v>
      </c>
    </row>
    <row r="28" spans="1:5" x14ac:dyDescent="0.2">
      <c r="A28" s="10" t="s">
        <v>43</v>
      </c>
      <c r="B28" s="10" t="s">
        <v>68</v>
      </c>
      <c r="C28" s="5">
        <f>VLOOKUP(A28,'MP938 Estados'!$G$13:$H$39,2,)</f>
        <v>194780516.68000001</v>
      </c>
      <c r="D28" s="1">
        <f>VLOOKUP(A28,'LC173 Estados'!$L$2:$M$28,2,0)</f>
        <v>203671733.82640505</v>
      </c>
      <c r="E28" s="5">
        <v>3790495.31</v>
      </c>
    </row>
    <row r="29" spans="1:5" x14ac:dyDescent="0.2">
      <c r="A29" s="12" t="s">
        <v>69</v>
      </c>
      <c r="B29" s="12" t="s">
        <v>70</v>
      </c>
      <c r="C29" s="5">
        <f>SUM(C2:C28)</f>
        <v>4810150022.1100016</v>
      </c>
      <c r="D29" s="5">
        <f>SUM(D2:D28)</f>
        <v>18499999999.996593</v>
      </c>
      <c r="E29" s="5">
        <f>SUM(E2:E28)</f>
        <v>2636399143.1357141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7665-77EE-FE4C-B0B2-732245FB6E34}">
  <dimension ref="A1:M33"/>
  <sheetViews>
    <sheetView workbookViewId="0">
      <selection activeCell="A29" sqref="A29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10" t="s">
        <v>19</v>
      </c>
      <c r="B2" s="4">
        <v>120161150.22</v>
      </c>
      <c r="C2" s="4">
        <v>111329869.66</v>
      </c>
      <c r="D2" s="4">
        <v>102229183.04000001</v>
      </c>
      <c r="E2" s="4">
        <v>109348315.55</v>
      </c>
      <c r="F2" s="4">
        <v>98589827.640000001</v>
      </c>
      <c r="G2" s="4"/>
      <c r="H2" s="4">
        <v>120702424.48999999</v>
      </c>
      <c r="I2" s="4">
        <v>103170994</v>
      </c>
      <c r="J2" s="4">
        <v>105922733.23999999</v>
      </c>
      <c r="K2" s="4">
        <v>100494964.36</v>
      </c>
      <c r="L2" s="4">
        <v>77434978.8699999</v>
      </c>
    </row>
    <row r="3" spans="1:13" x14ac:dyDescent="0.2">
      <c r="A3" s="10" t="s">
        <v>20</v>
      </c>
      <c r="B3" s="4">
        <v>386695325</v>
      </c>
      <c r="C3" s="4">
        <v>344011858</v>
      </c>
      <c r="D3" s="4">
        <v>332960427</v>
      </c>
      <c r="E3" s="4">
        <v>322912019</v>
      </c>
      <c r="F3" s="4">
        <v>323403538</v>
      </c>
      <c r="G3" s="4">
        <v>322016786.47999901</v>
      </c>
      <c r="H3" s="4">
        <v>413209167.47999901</v>
      </c>
      <c r="I3" s="4">
        <v>368039633.69</v>
      </c>
      <c r="J3" s="4">
        <v>331866958.49000001</v>
      </c>
      <c r="K3" s="4">
        <v>290313769.28999901</v>
      </c>
      <c r="L3" s="4">
        <v>246705195.15000001</v>
      </c>
      <c r="M3" s="4">
        <v>298637470.19999999</v>
      </c>
    </row>
    <row r="4" spans="1:13" x14ac:dyDescent="0.2">
      <c r="A4" s="10" t="s">
        <v>21</v>
      </c>
      <c r="B4" s="4">
        <v>778101393.71999896</v>
      </c>
      <c r="C4" s="4">
        <v>838023704.04999995</v>
      </c>
      <c r="D4" s="4">
        <v>713137705.98000002</v>
      </c>
      <c r="E4" s="4">
        <v>755925392.14999998</v>
      </c>
      <c r="F4" s="4">
        <v>819698285.60000002</v>
      </c>
      <c r="G4" s="4">
        <v>764032410.78999996</v>
      </c>
      <c r="H4" s="4">
        <v>920938117.78999996</v>
      </c>
      <c r="I4" s="4">
        <v>917375262.62</v>
      </c>
      <c r="J4" s="4">
        <v>830351687.84000003</v>
      </c>
      <c r="K4" s="4">
        <v>751480757.50999999</v>
      </c>
      <c r="L4" s="4">
        <v>648928149.20000005</v>
      </c>
      <c r="M4">
        <v>798202512.34000003</v>
      </c>
    </row>
    <row r="5" spans="1:13" x14ac:dyDescent="0.2">
      <c r="A5" s="10" t="s">
        <v>22</v>
      </c>
      <c r="B5" s="4">
        <v>76287477</v>
      </c>
      <c r="C5" s="4">
        <v>66556681</v>
      </c>
      <c r="D5" s="4">
        <v>66673406</v>
      </c>
      <c r="E5" s="4">
        <v>78967835</v>
      </c>
      <c r="F5" s="4">
        <v>68756590.230000004</v>
      </c>
      <c r="G5" s="4"/>
      <c r="H5" s="4">
        <v>86074324.319999993</v>
      </c>
      <c r="I5" s="4">
        <v>83716779.989999995</v>
      </c>
      <c r="J5" s="4">
        <v>70773690.599999994</v>
      </c>
      <c r="K5" s="4">
        <v>70898792.9799999</v>
      </c>
      <c r="L5" s="4">
        <v>52305798.669999897</v>
      </c>
    </row>
    <row r="6" spans="1:13" x14ac:dyDescent="0.2">
      <c r="A6" s="10" t="s">
        <v>23</v>
      </c>
      <c r="B6" s="4">
        <v>2003063191.1600001</v>
      </c>
      <c r="C6" s="4">
        <v>1950941300.9000001</v>
      </c>
      <c r="D6" s="4">
        <v>1869606773.9099901</v>
      </c>
      <c r="E6" s="4">
        <v>1988032776.53</v>
      </c>
      <c r="F6" s="4">
        <v>2021566532.5599999</v>
      </c>
      <c r="G6" s="4">
        <v>1989020372.29</v>
      </c>
      <c r="H6" s="4">
        <v>2239870242.6500001</v>
      </c>
      <c r="I6" s="4">
        <v>2057314460.9400001</v>
      </c>
      <c r="J6" s="4">
        <v>1948806105.3699999</v>
      </c>
      <c r="K6" s="4">
        <v>1803877326.8099999</v>
      </c>
      <c r="L6" s="4">
        <v>1420312439.7</v>
      </c>
      <c r="M6" s="4">
        <v>1754052873.1699901</v>
      </c>
    </row>
    <row r="7" spans="1:13" x14ac:dyDescent="0.2">
      <c r="A7" s="10" t="s">
        <v>17</v>
      </c>
      <c r="B7" s="4">
        <v>1116110114.54</v>
      </c>
      <c r="C7" s="4">
        <v>1015490607.73</v>
      </c>
      <c r="D7" s="4">
        <v>974355608</v>
      </c>
      <c r="E7" s="4">
        <v>1026387076.33</v>
      </c>
      <c r="F7" s="4">
        <v>1025656435.5599999</v>
      </c>
      <c r="G7" s="4">
        <v>1009514884.35</v>
      </c>
      <c r="H7" s="4">
        <v>1252891775.4300001</v>
      </c>
      <c r="I7" s="4">
        <v>1044627340.76</v>
      </c>
      <c r="J7" s="4">
        <v>983883590.70000005</v>
      </c>
      <c r="K7" s="4">
        <v>778904629.55999994</v>
      </c>
      <c r="L7" s="4">
        <v>641686258.75999999</v>
      </c>
      <c r="M7" s="4">
        <v>845614222.53999996</v>
      </c>
    </row>
    <row r="8" spans="1:13" x14ac:dyDescent="0.2">
      <c r="A8" s="10" t="s">
        <v>24</v>
      </c>
      <c r="B8" s="4">
        <v>700584241.14999998</v>
      </c>
      <c r="C8" s="4">
        <v>639822375.06999898</v>
      </c>
      <c r="D8" s="4">
        <v>646543198.35999894</v>
      </c>
      <c r="E8" s="4">
        <v>628750025.74000001</v>
      </c>
      <c r="F8" s="4">
        <v>670491216.26999998</v>
      </c>
      <c r="G8" s="4">
        <v>701943841.94999897</v>
      </c>
      <c r="H8" s="4">
        <v>803964519.19000006</v>
      </c>
      <c r="I8" s="4">
        <v>729790602.45000005</v>
      </c>
      <c r="J8" s="4">
        <v>717143451.03999996</v>
      </c>
      <c r="K8" s="4">
        <v>555825044.47000003</v>
      </c>
      <c r="L8" s="4">
        <v>544112736.79999995</v>
      </c>
      <c r="M8" s="14">
        <v>623213822.05999994</v>
      </c>
    </row>
    <row r="9" spans="1:13" x14ac:dyDescent="0.2">
      <c r="A9" s="10" t="s">
        <v>25</v>
      </c>
      <c r="B9" s="4">
        <v>963465852</v>
      </c>
      <c r="C9" s="4">
        <v>965665825</v>
      </c>
      <c r="D9" s="4">
        <v>878640132.14999998</v>
      </c>
      <c r="E9" s="4">
        <v>930737450.23999906</v>
      </c>
      <c r="F9" s="4">
        <v>982775231.85999894</v>
      </c>
      <c r="G9" s="4">
        <v>953885418.88999999</v>
      </c>
      <c r="H9" s="4">
        <v>1120506987.48</v>
      </c>
      <c r="I9" s="4">
        <v>908776100.70000005</v>
      </c>
      <c r="J9" s="4">
        <v>950190383.59000003</v>
      </c>
      <c r="K9" s="4">
        <v>883793659.59000003</v>
      </c>
      <c r="L9" s="4">
        <v>683665752.63999999</v>
      </c>
      <c r="M9" s="14">
        <v>870931250.65999997</v>
      </c>
    </row>
    <row r="10" spans="1:13" x14ac:dyDescent="0.2">
      <c r="A10" s="10" t="s">
        <v>26</v>
      </c>
      <c r="B10" s="4">
        <v>1475531578</v>
      </c>
      <c r="C10" s="4">
        <v>1330603339</v>
      </c>
      <c r="D10" s="4">
        <v>1313744248</v>
      </c>
      <c r="E10" s="4">
        <v>1335267975</v>
      </c>
      <c r="F10" s="4">
        <v>1416008694</v>
      </c>
      <c r="G10" s="4">
        <v>1389450699.1700001</v>
      </c>
      <c r="H10" s="4">
        <v>1566095528.4100001</v>
      </c>
      <c r="I10" s="4">
        <v>1392156848.3499999</v>
      </c>
      <c r="J10" s="4">
        <v>1363464215.0999999</v>
      </c>
      <c r="K10" s="4">
        <v>1189552815.27</v>
      </c>
      <c r="L10" s="4">
        <v>1165736300.46</v>
      </c>
      <c r="M10">
        <v>1411805869.9400001</v>
      </c>
    </row>
    <row r="11" spans="1:13" x14ac:dyDescent="0.2">
      <c r="A11" s="10" t="s">
        <v>27</v>
      </c>
      <c r="B11" s="4">
        <v>647181352</v>
      </c>
      <c r="C11" s="4">
        <v>576131158</v>
      </c>
      <c r="D11" s="4">
        <v>556244709</v>
      </c>
      <c r="E11" s="4">
        <v>579859840</v>
      </c>
      <c r="F11" s="4">
        <v>610812532.52999997</v>
      </c>
      <c r="G11" s="4">
        <v>654400245.55999994</v>
      </c>
      <c r="H11" s="4">
        <v>821249321.25</v>
      </c>
      <c r="I11" s="4">
        <v>647819942.41999996</v>
      </c>
      <c r="J11" s="4">
        <v>615308050.40999997</v>
      </c>
      <c r="K11" s="4">
        <v>558815152.5</v>
      </c>
      <c r="L11" s="4">
        <v>493548838.00999999</v>
      </c>
      <c r="M11">
        <v>524790786.5</v>
      </c>
    </row>
    <row r="12" spans="1:13" x14ac:dyDescent="0.2">
      <c r="A12" s="10" t="s">
        <v>28</v>
      </c>
      <c r="B12" s="4">
        <v>4250234408</v>
      </c>
      <c r="C12" s="4">
        <v>4032636394</v>
      </c>
      <c r="D12" s="4">
        <v>3939544136</v>
      </c>
      <c r="E12" s="4">
        <v>4685608973</v>
      </c>
      <c r="F12" s="4">
        <v>4171359948</v>
      </c>
      <c r="G12" s="4">
        <v>4144188474</v>
      </c>
      <c r="H12" s="4">
        <v>4580059107</v>
      </c>
      <c r="I12" s="4">
        <v>4168475207</v>
      </c>
      <c r="J12" s="4">
        <v>4014699660</v>
      </c>
      <c r="K12" s="4">
        <v>3648157291</v>
      </c>
      <c r="L12" s="4">
        <v>3497284370</v>
      </c>
      <c r="M12" s="4">
        <v>3780569709</v>
      </c>
    </row>
    <row r="13" spans="1:13" x14ac:dyDescent="0.2">
      <c r="A13" s="10" t="s">
        <v>29</v>
      </c>
      <c r="B13" s="4">
        <v>790779228</v>
      </c>
      <c r="C13" s="4">
        <v>794304363</v>
      </c>
      <c r="D13" s="4">
        <v>796748384</v>
      </c>
      <c r="E13" s="4">
        <v>798109795</v>
      </c>
      <c r="F13" s="4">
        <v>789158892.81999898</v>
      </c>
      <c r="G13" s="4">
        <v>799957224.03999996</v>
      </c>
      <c r="H13" s="4">
        <v>888043526.56999898</v>
      </c>
      <c r="I13" s="4">
        <v>868821486.27999997</v>
      </c>
      <c r="J13" s="4">
        <v>969286627.54999995</v>
      </c>
      <c r="K13" s="4">
        <v>841107495.30999994</v>
      </c>
      <c r="L13" s="4">
        <v>721534932.06999898</v>
      </c>
      <c r="M13">
        <v>840090869.53999996</v>
      </c>
    </row>
    <row r="14" spans="1:13" x14ac:dyDescent="0.2">
      <c r="A14" s="10" t="s">
        <v>30</v>
      </c>
      <c r="B14" s="4">
        <v>827898595</v>
      </c>
      <c r="C14" s="4">
        <v>1011593935</v>
      </c>
      <c r="D14" s="4">
        <v>1094166233</v>
      </c>
      <c r="E14" s="4">
        <v>1142672667</v>
      </c>
      <c r="F14" s="4">
        <v>1013684304</v>
      </c>
      <c r="G14" s="4">
        <v>916959285.65999997</v>
      </c>
      <c r="H14" s="4">
        <v>1127444340.5599999</v>
      </c>
      <c r="I14" s="4">
        <v>1337172193.1800001</v>
      </c>
      <c r="J14" s="4">
        <v>1273610079.75</v>
      </c>
      <c r="K14" s="4">
        <v>1163447259</v>
      </c>
      <c r="L14" s="4">
        <v>1008954740.23</v>
      </c>
      <c r="M14">
        <v>1137697849.3199999</v>
      </c>
    </row>
    <row r="15" spans="1:13" x14ac:dyDescent="0.2">
      <c r="A15" s="10" t="s">
        <v>31</v>
      </c>
      <c r="B15" s="4">
        <v>1010970357</v>
      </c>
      <c r="C15" s="4">
        <v>937743394</v>
      </c>
      <c r="D15" s="4">
        <v>890934172</v>
      </c>
      <c r="E15" s="4">
        <v>898532007</v>
      </c>
      <c r="F15" s="4">
        <v>963507348</v>
      </c>
      <c r="G15" s="4">
        <v>977370350</v>
      </c>
      <c r="H15" s="4">
        <v>1171914171</v>
      </c>
      <c r="I15" s="4">
        <v>1059179389</v>
      </c>
      <c r="J15" s="4">
        <v>959223773</v>
      </c>
      <c r="K15" s="4">
        <v>976077825</v>
      </c>
      <c r="L15" s="4">
        <v>829214383</v>
      </c>
      <c r="M15" s="4">
        <v>958345947</v>
      </c>
    </row>
    <row r="16" spans="1:13" x14ac:dyDescent="0.2">
      <c r="A16" s="10" t="s">
        <v>32</v>
      </c>
      <c r="B16" s="4">
        <v>526841598</v>
      </c>
      <c r="C16" s="4">
        <v>476894324</v>
      </c>
      <c r="D16" s="4">
        <v>454105308</v>
      </c>
      <c r="E16" s="4">
        <v>468856305.67000002</v>
      </c>
      <c r="F16" s="4">
        <v>496607626.22000003</v>
      </c>
      <c r="G16" s="4">
        <v>473629823.11000001</v>
      </c>
      <c r="H16" s="4">
        <v>575571225.92999995</v>
      </c>
      <c r="I16" s="4">
        <v>501923009.56</v>
      </c>
      <c r="J16" s="4">
        <v>467835983.60000002</v>
      </c>
      <c r="K16" s="4">
        <v>429493642.52999997</v>
      </c>
      <c r="L16" s="4">
        <v>356658563.95999998</v>
      </c>
      <c r="M16">
        <v>440693564.87</v>
      </c>
    </row>
    <row r="17" spans="1:13" x14ac:dyDescent="0.2">
      <c r="A17" s="10" t="s">
        <v>33</v>
      </c>
      <c r="B17" s="4">
        <v>1520407506</v>
      </c>
      <c r="C17" s="4">
        <v>1259298896</v>
      </c>
      <c r="D17" s="4">
        <v>1322164062.1099999</v>
      </c>
      <c r="E17" s="4">
        <v>1434744617</v>
      </c>
      <c r="F17" s="4">
        <v>1417894281.0999999</v>
      </c>
      <c r="G17" s="4">
        <v>1370603988.9000001</v>
      </c>
      <c r="H17" s="4">
        <v>1633181474.3099999</v>
      </c>
      <c r="I17" s="4">
        <v>1339489956.3299999</v>
      </c>
      <c r="J17" s="4">
        <v>1344615094.0599999</v>
      </c>
      <c r="K17" s="4">
        <v>1315968827.8</v>
      </c>
      <c r="L17" s="4">
        <v>939070271.36000001</v>
      </c>
      <c r="M17">
        <v>1181739896.71</v>
      </c>
    </row>
    <row r="18" spans="1:13" x14ac:dyDescent="0.2">
      <c r="A18" s="10" t="s">
        <v>34</v>
      </c>
      <c r="B18" s="4">
        <v>422516276.19999897</v>
      </c>
      <c r="C18" s="4">
        <v>322688454.95999998</v>
      </c>
      <c r="D18" s="4">
        <v>290816047.299999</v>
      </c>
      <c r="E18" s="4">
        <v>441263491.99000001</v>
      </c>
      <c r="F18" s="4">
        <v>314844049.92000002</v>
      </c>
      <c r="G18" s="4">
        <v>325849377.30000001</v>
      </c>
      <c r="H18" s="4">
        <v>435618415.669999</v>
      </c>
      <c r="I18" s="4">
        <v>376747380.76999998</v>
      </c>
      <c r="J18" s="4">
        <v>353671858.26999998</v>
      </c>
      <c r="K18" s="4">
        <v>289871692.74000001</v>
      </c>
      <c r="L18" s="4">
        <v>251131793.16999999</v>
      </c>
      <c r="M18" s="4">
        <v>356691847.86000001</v>
      </c>
    </row>
    <row r="19" spans="1:13" x14ac:dyDescent="0.2">
      <c r="A19" s="10" t="s">
        <v>35</v>
      </c>
      <c r="B19" s="4">
        <v>2755948374.6599998</v>
      </c>
      <c r="C19" s="4">
        <v>2398983420.29</v>
      </c>
      <c r="D19" s="4">
        <v>2603873699.9299998</v>
      </c>
      <c r="E19" s="4">
        <v>2553935211</v>
      </c>
      <c r="F19" s="4">
        <v>2543888799.0599999</v>
      </c>
      <c r="G19" s="4">
        <v>2485864875.4000001</v>
      </c>
      <c r="H19" s="4">
        <v>2973838136.54</v>
      </c>
      <c r="I19" s="4">
        <v>2607916663.5799999</v>
      </c>
      <c r="J19" s="4">
        <v>2530534953.3200002</v>
      </c>
      <c r="K19" s="4">
        <v>2193715675.0999999</v>
      </c>
      <c r="L19" s="4">
        <v>1815308729.77</v>
      </c>
      <c r="M19">
        <v>2230057290.6599998</v>
      </c>
    </row>
    <row r="20" spans="1:13" x14ac:dyDescent="0.2">
      <c r="A20" s="10" t="s">
        <v>36</v>
      </c>
      <c r="B20" s="4">
        <v>3586300279</v>
      </c>
      <c r="C20" s="4">
        <v>3192884890</v>
      </c>
      <c r="D20" s="4">
        <v>2763545553</v>
      </c>
      <c r="E20" s="4">
        <v>3193576901</v>
      </c>
      <c r="F20" s="4">
        <v>2983787437</v>
      </c>
      <c r="G20" s="4">
        <v>2737799049.0799999</v>
      </c>
      <c r="H20" s="4">
        <v>3689196167.51999</v>
      </c>
      <c r="I20" s="4">
        <v>3452220123.2600002</v>
      </c>
      <c r="J20" s="4">
        <v>3071305130.5599999</v>
      </c>
      <c r="K20" s="4">
        <v>2717291387.54</v>
      </c>
      <c r="L20" s="4">
        <v>2212986454.3099999</v>
      </c>
      <c r="M20">
        <v>2460055379.1500001</v>
      </c>
    </row>
    <row r="21" spans="1:13" x14ac:dyDescent="0.2">
      <c r="A21" s="10" t="s">
        <v>37</v>
      </c>
      <c r="B21" s="4">
        <v>536922394</v>
      </c>
      <c r="C21" s="4">
        <v>465359743</v>
      </c>
      <c r="D21" s="4">
        <v>453353407</v>
      </c>
      <c r="E21" s="4">
        <v>465917555</v>
      </c>
      <c r="F21" s="4">
        <v>443280861</v>
      </c>
      <c r="G21" s="4">
        <v>465488139</v>
      </c>
      <c r="H21" s="4">
        <v>515387443.26999998</v>
      </c>
      <c r="I21" s="4">
        <v>470066484</v>
      </c>
      <c r="J21" s="4">
        <v>454647022</v>
      </c>
      <c r="K21" s="4">
        <v>395097287.06</v>
      </c>
      <c r="L21" s="4">
        <v>371641947.65999901</v>
      </c>
      <c r="M21">
        <v>381069318.49000001</v>
      </c>
    </row>
    <row r="22" spans="1:13" x14ac:dyDescent="0.2">
      <c r="A22" s="10" t="s">
        <v>38</v>
      </c>
      <c r="B22" s="4">
        <v>347169929</v>
      </c>
      <c r="C22" s="4">
        <v>279510979</v>
      </c>
      <c r="D22" s="4">
        <v>263668097</v>
      </c>
      <c r="E22" s="4">
        <v>321203829</v>
      </c>
      <c r="F22" s="4">
        <v>344112450</v>
      </c>
      <c r="G22" s="4">
        <v>323233366.75999999</v>
      </c>
      <c r="H22" s="4">
        <v>376447974.28999901</v>
      </c>
      <c r="I22" s="4">
        <v>331454459.42000002</v>
      </c>
      <c r="J22" s="4">
        <v>323229811.13999999</v>
      </c>
      <c r="K22" s="4">
        <v>279650958.56</v>
      </c>
      <c r="L22" s="4">
        <v>287649975.44999999</v>
      </c>
      <c r="M22" s="14">
        <v>324105648.08999997</v>
      </c>
    </row>
    <row r="23" spans="1:13" x14ac:dyDescent="0.2">
      <c r="A23" s="10" t="s">
        <v>39</v>
      </c>
      <c r="B23" s="4">
        <v>83962311</v>
      </c>
      <c r="C23" s="4">
        <v>77040159</v>
      </c>
      <c r="D23" s="4">
        <v>76717516</v>
      </c>
      <c r="E23" s="4">
        <v>92863287</v>
      </c>
      <c r="F23" s="4">
        <v>98469304</v>
      </c>
      <c r="G23" s="4">
        <v>99509960</v>
      </c>
      <c r="H23" s="4">
        <v>101995703.06999999</v>
      </c>
      <c r="I23" s="4">
        <v>87793749.5</v>
      </c>
      <c r="J23" s="4">
        <v>95643655.510000005</v>
      </c>
      <c r="K23" s="4">
        <v>93385155.659999996</v>
      </c>
      <c r="L23" s="4">
        <v>91561861.900000006</v>
      </c>
      <c r="M23" s="14">
        <v>92020557.059999898</v>
      </c>
    </row>
    <row r="24" spans="1:13" x14ac:dyDescent="0.2">
      <c r="A24" s="10" t="s">
        <v>40</v>
      </c>
      <c r="B24" s="4">
        <v>2729899077</v>
      </c>
      <c r="C24" s="4">
        <v>2814176072</v>
      </c>
      <c r="D24" s="4">
        <v>2803894227</v>
      </c>
      <c r="E24" s="4">
        <v>2987288334</v>
      </c>
      <c r="F24" s="4">
        <v>2839760410.5499902</v>
      </c>
      <c r="G24" s="4">
        <v>2791423932.7199998</v>
      </c>
      <c r="H24" s="4">
        <v>3334673993.1199999</v>
      </c>
      <c r="I24" s="4">
        <v>3123355061.8999901</v>
      </c>
      <c r="J24" s="4">
        <v>2887472732.0499902</v>
      </c>
      <c r="K24" s="4">
        <v>2606217214.3199902</v>
      </c>
      <c r="L24" s="4">
        <v>2066995110.1300001</v>
      </c>
      <c r="M24">
        <v>2454386207.1399999</v>
      </c>
    </row>
    <row r="25" spans="1:13" x14ac:dyDescent="0.2">
      <c r="A25" s="10" t="s">
        <v>41</v>
      </c>
      <c r="B25" s="4">
        <v>2052405070</v>
      </c>
      <c r="C25" s="4">
        <v>1979724917</v>
      </c>
      <c r="D25" s="4">
        <v>1850494492</v>
      </c>
      <c r="E25" s="4">
        <v>1917948166</v>
      </c>
      <c r="F25" s="4">
        <v>1869627314</v>
      </c>
      <c r="G25" s="4">
        <v>1879422840.3199999</v>
      </c>
      <c r="H25" s="4">
        <v>2216677058.4499998</v>
      </c>
      <c r="I25" s="4">
        <v>2169799812.2999902</v>
      </c>
      <c r="J25" s="4">
        <v>2013069207.0899999</v>
      </c>
      <c r="K25" s="4">
        <v>1551434078.3199999</v>
      </c>
      <c r="L25" s="4">
        <v>1410291028.95</v>
      </c>
      <c r="M25">
        <v>1571214555.01</v>
      </c>
    </row>
    <row r="26" spans="1:13" x14ac:dyDescent="0.2">
      <c r="A26" s="10" t="s">
        <v>42</v>
      </c>
      <c r="B26" s="4">
        <v>317843455</v>
      </c>
      <c r="C26" s="4">
        <v>282674478</v>
      </c>
      <c r="D26" s="4">
        <v>266538933</v>
      </c>
      <c r="E26" s="4">
        <v>280212855</v>
      </c>
      <c r="F26" s="4">
        <v>287964332</v>
      </c>
      <c r="G26" s="4">
        <v>289090510</v>
      </c>
      <c r="H26" s="4">
        <v>324419405</v>
      </c>
      <c r="I26" s="4">
        <v>290810201</v>
      </c>
      <c r="J26" s="4">
        <v>278947641</v>
      </c>
      <c r="K26" s="4">
        <v>251484830</v>
      </c>
      <c r="L26" s="4">
        <v>210675571</v>
      </c>
      <c r="M26">
        <v>246627174</v>
      </c>
    </row>
    <row r="27" spans="1:13" x14ac:dyDescent="0.2">
      <c r="A27" s="10" t="s">
        <v>2</v>
      </c>
      <c r="B27" s="4">
        <v>12631904535</v>
      </c>
      <c r="C27" s="4">
        <v>11549508908</v>
      </c>
      <c r="D27" s="4">
        <v>11553522139</v>
      </c>
      <c r="E27" s="4">
        <v>12279643749</v>
      </c>
      <c r="F27" s="4">
        <v>11978089753</v>
      </c>
      <c r="G27" s="4">
        <v>11646062471.540001</v>
      </c>
      <c r="H27" s="4">
        <v>13257024996.98</v>
      </c>
      <c r="I27" s="4">
        <v>12071175907.120001</v>
      </c>
      <c r="J27" s="4">
        <v>12337901906.48</v>
      </c>
      <c r="K27" s="4">
        <v>10635309051.360001</v>
      </c>
      <c r="L27" s="4">
        <v>9245132514.5100002</v>
      </c>
      <c r="M27" s="14">
        <v>10213799925.290001</v>
      </c>
    </row>
    <row r="28" spans="1:13" x14ac:dyDescent="0.2">
      <c r="A28" s="10" t="s">
        <v>43</v>
      </c>
      <c r="B28" s="4">
        <v>245594313</v>
      </c>
      <c r="C28" s="4">
        <v>234074469</v>
      </c>
      <c r="D28" s="4">
        <v>222574790</v>
      </c>
      <c r="E28" s="4">
        <v>237955199</v>
      </c>
      <c r="F28" s="4">
        <v>242575427</v>
      </c>
      <c r="G28" s="4">
        <v>254321087.83000001</v>
      </c>
      <c r="H28" s="4">
        <v>272729142.32999998</v>
      </c>
      <c r="I28" s="4">
        <v>237505717.019999</v>
      </c>
      <c r="J28" s="4">
        <v>242086423.56999999</v>
      </c>
      <c r="K28" s="4">
        <v>225206431.13999999</v>
      </c>
      <c r="L28" s="4">
        <v>219043328.61000001</v>
      </c>
      <c r="M28" s="14">
        <v>248344667.38999999</v>
      </c>
    </row>
    <row r="29" spans="1:13" x14ac:dyDescent="0.2">
      <c r="A29" s="12" t="s">
        <v>69</v>
      </c>
      <c r="B29" s="4">
        <f t="shared" ref="B29:M29" si="0">SUM(B2:B28)</f>
        <v>42904779380.650002</v>
      </c>
      <c r="C29" s="4">
        <f t="shared" si="0"/>
        <v>39947674514.660004</v>
      </c>
      <c r="D29" s="4">
        <f t="shared" si="0"/>
        <v>39100796587.779984</v>
      </c>
      <c r="E29" s="4">
        <f t="shared" si="0"/>
        <v>41956521648.199997</v>
      </c>
      <c r="F29" s="4">
        <f t="shared" si="0"/>
        <v>40836371421.919991</v>
      </c>
      <c r="G29" s="4">
        <f t="shared" si="0"/>
        <v>39765039415.139999</v>
      </c>
      <c r="H29" s="4">
        <f t="shared" si="0"/>
        <v>46819724690.099991</v>
      </c>
      <c r="I29" s="4">
        <f t="shared" si="0"/>
        <v>42746694767.139984</v>
      </c>
      <c r="J29" s="4">
        <f t="shared" si="0"/>
        <v>41535492425.329987</v>
      </c>
      <c r="K29" s="4">
        <f t="shared" si="0"/>
        <v>36596873014.779991</v>
      </c>
      <c r="L29" s="4">
        <f t="shared" si="0"/>
        <v>31509572024.340004</v>
      </c>
      <c r="M29" s="4">
        <f t="shared" si="0"/>
        <v>36044759213.98999</v>
      </c>
    </row>
    <row r="30" spans="1:13" x14ac:dyDescent="0.2">
      <c r="F30" s="13"/>
    </row>
    <row r="32" spans="1:13" x14ac:dyDescent="0.2">
      <c r="B32" s="13"/>
    </row>
    <row r="33" spans="2:2" x14ac:dyDescent="0.2">
      <c r="B33" s="13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242E-B542-474F-935F-4756AB1E3009}">
  <dimension ref="A1:C114"/>
  <sheetViews>
    <sheetView tabSelected="1" topLeftCell="A82" workbookViewId="0">
      <selection activeCell="A114" sqref="A114"/>
    </sheetView>
  </sheetViews>
  <sheetFormatPr baseColWidth="10" defaultRowHeight="16" x14ac:dyDescent="0.2"/>
  <cols>
    <col min="2" max="2" width="18" customWidth="1"/>
    <col min="3" max="3" width="15.1640625" bestFit="1" customWidth="1"/>
  </cols>
  <sheetData>
    <row r="1" spans="1:3" x14ac:dyDescent="0.2">
      <c r="A1" s="1" t="s">
        <v>91</v>
      </c>
      <c r="B1" s="1">
        <v>2019</v>
      </c>
      <c r="C1" s="1">
        <v>2020</v>
      </c>
    </row>
    <row r="2" spans="1:3" x14ac:dyDescent="0.2">
      <c r="A2" s="65">
        <v>43910</v>
      </c>
      <c r="B2" s="66">
        <v>1568804663.6400001</v>
      </c>
      <c r="C2" s="66">
        <v>1663621842.45</v>
      </c>
    </row>
    <row r="3" spans="1:3" x14ac:dyDescent="0.2">
      <c r="A3" s="65">
        <v>43911</v>
      </c>
      <c r="B3" s="66">
        <v>1663792388.53</v>
      </c>
      <c r="C3" s="66">
        <v>1394309184.98</v>
      </c>
    </row>
    <row r="4" spans="1:3" x14ac:dyDescent="0.2">
      <c r="A4" s="65">
        <v>43912</v>
      </c>
      <c r="B4" s="66">
        <v>727294136.45000005</v>
      </c>
      <c r="C4" s="66">
        <v>520261972.05000001</v>
      </c>
    </row>
    <row r="5" spans="1:3" x14ac:dyDescent="0.2">
      <c r="A5" s="65">
        <v>43913</v>
      </c>
      <c r="B5" s="66">
        <v>1284445054.8800001</v>
      </c>
      <c r="C5" s="66">
        <v>1042022849.21</v>
      </c>
    </row>
    <row r="6" spans="1:3" x14ac:dyDescent="0.2">
      <c r="A6" s="65">
        <v>43914</v>
      </c>
      <c r="B6" s="66">
        <v>1330595142.98</v>
      </c>
      <c r="C6" s="66">
        <v>881020812.75</v>
      </c>
    </row>
    <row r="7" spans="1:3" x14ac:dyDescent="0.2">
      <c r="A7" s="65">
        <v>43915</v>
      </c>
      <c r="B7" s="66">
        <v>1369864781.9400001</v>
      </c>
      <c r="C7" s="66">
        <v>909608809.85000002</v>
      </c>
    </row>
    <row r="8" spans="1:3" x14ac:dyDescent="0.2">
      <c r="A8" s="65">
        <v>43916</v>
      </c>
      <c r="B8" s="66">
        <v>1418932854.8499999</v>
      </c>
      <c r="C8" s="66">
        <v>911437295.29999995</v>
      </c>
    </row>
    <row r="9" spans="1:3" x14ac:dyDescent="0.2">
      <c r="A9" s="65">
        <v>43917</v>
      </c>
      <c r="B9" s="66">
        <v>1463790520.8099999</v>
      </c>
      <c r="C9" s="66">
        <v>1058915550.96</v>
      </c>
    </row>
    <row r="10" spans="1:3" x14ac:dyDescent="0.2">
      <c r="A10" s="65">
        <v>43918</v>
      </c>
      <c r="B10" s="66">
        <v>1599160896.1700001</v>
      </c>
      <c r="C10" s="66">
        <v>1034523054.08</v>
      </c>
    </row>
    <row r="11" spans="1:3" x14ac:dyDescent="0.2">
      <c r="A11" s="65">
        <v>43919</v>
      </c>
      <c r="B11" s="66">
        <v>863584221.03999996</v>
      </c>
      <c r="C11" s="66">
        <v>451014033.94999999</v>
      </c>
    </row>
    <row r="12" spans="1:3" x14ac:dyDescent="0.2">
      <c r="A12" s="65">
        <v>43922</v>
      </c>
      <c r="B12" s="66">
        <v>1396262367.9300001</v>
      </c>
      <c r="C12" s="66">
        <v>1204184689.48</v>
      </c>
    </row>
    <row r="13" spans="1:3" x14ac:dyDescent="0.2">
      <c r="A13" s="65">
        <v>43923</v>
      </c>
      <c r="B13" s="66">
        <v>1497406801.8199999</v>
      </c>
      <c r="C13" s="66">
        <v>1171512355.4400001</v>
      </c>
    </row>
    <row r="14" spans="1:3" x14ac:dyDescent="0.2">
      <c r="A14" s="65">
        <v>43924</v>
      </c>
      <c r="B14" s="66">
        <v>1717913364.75</v>
      </c>
      <c r="C14" s="66">
        <v>1284239502.8499999</v>
      </c>
    </row>
    <row r="15" spans="1:3" x14ac:dyDescent="0.2">
      <c r="A15" s="65">
        <v>43925</v>
      </c>
      <c r="B15" s="66">
        <v>1866992591.54</v>
      </c>
      <c r="C15" s="66">
        <v>1272388473.6400001</v>
      </c>
    </row>
    <row r="16" spans="1:3" x14ac:dyDescent="0.2">
      <c r="A16" s="65">
        <v>43926</v>
      </c>
      <c r="B16" s="66">
        <v>841561157.17999995</v>
      </c>
      <c r="C16" s="66">
        <v>529307533.38999999</v>
      </c>
    </row>
    <row r="17" spans="1:3" x14ac:dyDescent="0.2">
      <c r="A17" s="65">
        <v>43927</v>
      </c>
      <c r="B17" s="66">
        <v>1455585708.54</v>
      </c>
      <c r="C17" s="66">
        <v>1166922285.1099999</v>
      </c>
    </row>
    <row r="18" spans="1:3" x14ac:dyDescent="0.2">
      <c r="A18" s="65">
        <v>43928</v>
      </c>
      <c r="B18" s="66">
        <v>1452724930.0599999</v>
      </c>
      <c r="C18" s="66">
        <v>1276933718.9100001</v>
      </c>
    </row>
    <row r="19" spans="1:3" x14ac:dyDescent="0.2">
      <c r="A19" s="65">
        <v>43929</v>
      </c>
      <c r="B19" s="66">
        <v>1411914955.8199999</v>
      </c>
      <c r="C19" s="66">
        <v>1342438041.1600001</v>
      </c>
    </row>
    <row r="20" spans="1:3" x14ac:dyDescent="0.2">
      <c r="A20" s="65">
        <v>43930</v>
      </c>
      <c r="B20" s="66">
        <v>1494828913.04</v>
      </c>
      <c r="C20" s="66">
        <v>1481059409.5699999</v>
      </c>
    </row>
    <row r="21" spans="1:3" x14ac:dyDescent="0.2">
      <c r="A21" s="65">
        <v>43931</v>
      </c>
      <c r="B21" s="66">
        <v>1577187960.03</v>
      </c>
      <c r="C21" s="66">
        <v>590705522.5</v>
      </c>
    </row>
    <row r="22" spans="1:3" x14ac:dyDescent="0.2">
      <c r="A22" s="65">
        <v>43932</v>
      </c>
      <c r="B22" s="66">
        <v>1718166697.5699999</v>
      </c>
      <c r="C22" s="66">
        <v>1302327925.3800001</v>
      </c>
    </row>
    <row r="23" spans="1:3" x14ac:dyDescent="0.2">
      <c r="A23" s="65">
        <v>43933</v>
      </c>
      <c r="B23" s="66">
        <v>771621242.89999998</v>
      </c>
      <c r="C23" s="66">
        <v>473062252.98000002</v>
      </c>
    </row>
    <row r="24" spans="1:3" x14ac:dyDescent="0.2">
      <c r="A24" s="65">
        <v>43934</v>
      </c>
      <c r="B24" s="66">
        <v>1430123307.6199999</v>
      </c>
      <c r="C24" s="66">
        <v>1021468146.1799999</v>
      </c>
    </row>
    <row r="25" spans="1:3" x14ac:dyDescent="0.2">
      <c r="A25" s="65">
        <v>43935</v>
      </c>
      <c r="B25" s="66">
        <v>1316698790.6300001</v>
      </c>
      <c r="C25" s="66">
        <v>1044286754.55</v>
      </c>
    </row>
    <row r="26" spans="1:3" x14ac:dyDescent="0.2">
      <c r="A26" s="65">
        <v>43936</v>
      </c>
      <c r="B26" s="66">
        <v>1629540906.51</v>
      </c>
      <c r="C26" s="66">
        <v>1120172015.1500001</v>
      </c>
    </row>
    <row r="27" spans="1:3" x14ac:dyDescent="0.2">
      <c r="A27" s="65">
        <v>43937</v>
      </c>
      <c r="B27" s="66">
        <v>1878592670.98</v>
      </c>
      <c r="C27" s="66">
        <v>1134674454.3499999</v>
      </c>
    </row>
    <row r="28" spans="1:3" x14ac:dyDescent="0.2">
      <c r="A28" s="65">
        <v>43938</v>
      </c>
      <c r="B28" s="66">
        <v>774874313.86000001</v>
      </c>
      <c r="C28" s="66">
        <v>1255017458.04</v>
      </c>
    </row>
    <row r="29" spans="1:3" x14ac:dyDescent="0.2">
      <c r="A29" s="65">
        <v>43939</v>
      </c>
      <c r="B29" s="66">
        <v>1685387635.8599999</v>
      </c>
      <c r="C29" s="66">
        <v>1253185208.1199999</v>
      </c>
    </row>
    <row r="30" spans="1:3" x14ac:dyDescent="0.2">
      <c r="A30" s="65">
        <v>43940</v>
      </c>
      <c r="B30" s="66">
        <v>660130767.49000001</v>
      </c>
      <c r="C30" s="66">
        <v>512488928.88999999</v>
      </c>
    </row>
    <row r="31" spans="1:3" x14ac:dyDescent="0.2">
      <c r="A31" s="65">
        <v>43941</v>
      </c>
      <c r="B31" s="66">
        <v>1410667232.75</v>
      </c>
      <c r="C31" s="66">
        <v>1179876640.3699999</v>
      </c>
    </row>
    <row r="32" spans="1:3" x14ac:dyDescent="0.2">
      <c r="A32" s="65">
        <v>43942</v>
      </c>
      <c r="B32" s="66">
        <v>1449946756.9400001</v>
      </c>
      <c r="C32" s="66">
        <v>639407965.10000002</v>
      </c>
    </row>
    <row r="33" spans="1:3" x14ac:dyDescent="0.2">
      <c r="A33" s="65">
        <v>43943</v>
      </c>
      <c r="B33" s="66">
        <v>1307942899.9100001</v>
      </c>
      <c r="C33" s="66">
        <v>1277465948.23</v>
      </c>
    </row>
    <row r="34" spans="1:3" x14ac:dyDescent="0.2">
      <c r="A34" s="65">
        <v>43944</v>
      </c>
      <c r="B34" s="66">
        <v>1336072593.0999999</v>
      </c>
      <c r="C34" s="66">
        <v>1083954150.9200001</v>
      </c>
    </row>
    <row r="35" spans="1:3" x14ac:dyDescent="0.2">
      <c r="A35" s="65">
        <v>43945</v>
      </c>
      <c r="B35" s="66">
        <v>1515495166.46</v>
      </c>
      <c r="C35" s="66">
        <v>1323375635.22</v>
      </c>
    </row>
    <row r="36" spans="1:3" x14ac:dyDescent="0.2">
      <c r="A36" s="65">
        <v>43946</v>
      </c>
      <c r="B36" s="66">
        <v>1597842452.76</v>
      </c>
      <c r="C36" s="66">
        <v>1291657424.5</v>
      </c>
    </row>
    <row r="37" spans="1:3" x14ac:dyDescent="0.2">
      <c r="A37" s="65">
        <v>43947</v>
      </c>
      <c r="B37" s="66">
        <v>739808435.45000005</v>
      </c>
      <c r="C37" s="66">
        <v>517627790.38</v>
      </c>
    </row>
    <row r="38" spans="1:3" x14ac:dyDescent="0.2">
      <c r="A38" s="65">
        <v>43948</v>
      </c>
      <c r="B38" s="66">
        <v>1319886714.0599999</v>
      </c>
      <c r="C38" s="66">
        <v>1174685258.71</v>
      </c>
    </row>
    <row r="39" spans="1:3" x14ac:dyDescent="0.2">
      <c r="A39" s="65">
        <v>43949</v>
      </c>
      <c r="B39" s="66">
        <v>1152304636.5599999</v>
      </c>
      <c r="C39" s="66">
        <v>1261857873.8900001</v>
      </c>
    </row>
    <row r="40" spans="1:3" x14ac:dyDescent="0.2">
      <c r="A40" s="65">
        <v>43952</v>
      </c>
      <c r="B40" s="66">
        <v>1721512622.27</v>
      </c>
      <c r="C40" s="66">
        <v>710034421.73000002</v>
      </c>
    </row>
    <row r="41" spans="1:3" x14ac:dyDescent="0.2">
      <c r="A41" s="65">
        <v>43953</v>
      </c>
      <c r="B41" s="66">
        <v>1746641067.01</v>
      </c>
      <c r="C41" s="66">
        <v>1564890179.8800001</v>
      </c>
    </row>
    <row r="42" spans="1:3" x14ac:dyDescent="0.2">
      <c r="A42" s="65">
        <v>43954</v>
      </c>
      <c r="B42" s="66">
        <v>852712052.25999999</v>
      </c>
      <c r="C42" s="66">
        <v>567757119.96000004</v>
      </c>
    </row>
    <row r="43" spans="1:3" x14ac:dyDescent="0.2">
      <c r="A43" s="65">
        <v>43955</v>
      </c>
      <c r="B43" s="66">
        <v>1475942330.74</v>
      </c>
      <c r="C43" s="66">
        <v>1338143683.9300001</v>
      </c>
    </row>
    <row r="44" spans="1:3" x14ac:dyDescent="0.2">
      <c r="A44" s="65">
        <v>43956</v>
      </c>
      <c r="B44" s="66">
        <v>1504399737.98</v>
      </c>
      <c r="C44" s="66">
        <v>1399002856.27</v>
      </c>
    </row>
    <row r="45" spans="1:3" x14ac:dyDescent="0.2">
      <c r="A45" s="65">
        <v>43957</v>
      </c>
      <c r="B45" s="66">
        <v>711383604.97000003</v>
      </c>
      <c r="C45" s="66">
        <v>1461340307.8</v>
      </c>
    </row>
    <row r="46" spans="1:3" x14ac:dyDescent="0.2">
      <c r="A46" s="65">
        <v>43958</v>
      </c>
      <c r="B46" s="66">
        <v>1642226661.6800001</v>
      </c>
      <c r="C46" s="66">
        <v>1490906027.5699999</v>
      </c>
    </row>
    <row r="47" spans="1:3" x14ac:dyDescent="0.2">
      <c r="A47" s="65">
        <v>43959</v>
      </c>
      <c r="B47" s="66">
        <v>1807468400.6800001</v>
      </c>
      <c r="C47" s="66">
        <v>1702180246.5</v>
      </c>
    </row>
    <row r="48" spans="1:3" x14ac:dyDescent="0.2">
      <c r="A48" s="65">
        <v>43960</v>
      </c>
      <c r="B48" s="66">
        <v>2164287601.8200002</v>
      </c>
      <c r="C48" s="66">
        <v>1754786100.05</v>
      </c>
    </row>
    <row r="49" spans="1:3" x14ac:dyDescent="0.2">
      <c r="A49" s="65">
        <v>43961</v>
      </c>
      <c r="B49" s="66">
        <v>816371275.85000002</v>
      </c>
      <c r="C49" s="66">
        <v>605561309.96000004</v>
      </c>
    </row>
    <row r="50" spans="1:3" x14ac:dyDescent="0.2">
      <c r="A50" s="65">
        <v>43962</v>
      </c>
      <c r="B50" s="66">
        <v>1342120317.5</v>
      </c>
      <c r="C50" s="66">
        <v>1194951593.28</v>
      </c>
    </row>
    <row r="51" spans="1:3" x14ac:dyDescent="0.2">
      <c r="A51" s="65">
        <v>43963</v>
      </c>
      <c r="B51" s="66">
        <v>1344776506.6199999</v>
      </c>
      <c r="C51" s="66">
        <v>1172808936.3299999</v>
      </c>
    </row>
    <row r="52" spans="1:3" x14ac:dyDescent="0.2">
      <c r="A52" s="65">
        <v>43964</v>
      </c>
      <c r="B52" s="66">
        <v>1604954268.1800001</v>
      </c>
      <c r="C52" s="66">
        <v>1208122066.3399999</v>
      </c>
    </row>
    <row r="53" spans="1:3" x14ac:dyDescent="0.2">
      <c r="A53" s="65">
        <v>43965</v>
      </c>
      <c r="B53" s="66">
        <v>1600236964.5699999</v>
      </c>
      <c r="C53" s="66">
        <v>1204165302.3</v>
      </c>
    </row>
    <row r="54" spans="1:3" x14ac:dyDescent="0.2">
      <c r="A54" s="65">
        <v>43966</v>
      </c>
      <c r="B54" s="66">
        <v>1456199642.71</v>
      </c>
      <c r="C54" s="66">
        <v>1307538736.4400001</v>
      </c>
    </row>
    <row r="55" spans="1:3" x14ac:dyDescent="0.2">
      <c r="A55" s="65">
        <v>43967</v>
      </c>
      <c r="B55" s="66">
        <v>1571480189.5899999</v>
      </c>
      <c r="C55" s="66">
        <v>1325572763.0699999</v>
      </c>
    </row>
    <row r="56" spans="1:3" x14ac:dyDescent="0.2">
      <c r="A56" s="65">
        <v>43968</v>
      </c>
      <c r="B56" s="66">
        <v>755844002.22000003</v>
      </c>
      <c r="C56" s="66">
        <v>533756761.99000001</v>
      </c>
    </row>
    <row r="57" spans="1:3" x14ac:dyDescent="0.2">
      <c r="A57" s="65">
        <v>43969</v>
      </c>
      <c r="B57" s="66">
        <v>1309086879.53</v>
      </c>
      <c r="C57" s="66">
        <v>1180064927</v>
      </c>
    </row>
    <row r="58" spans="1:3" x14ac:dyDescent="0.2">
      <c r="A58" s="65">
        <v>43970</v>
      </c>
      <c r="B58" s="66">
        <v>1307619850.53</v>
      </c>
      <c r="C58" s="66">
        <v>1169422023.6900001</v>
      </c>
    </row>
    <row r="59" spans="1:3" x14ac:dyDescent="0.2">
      <c r="A59" s="65">
        <v>43971</v>
      </c>
      <c r="B59" s="66">
        <v>1382936463.1700001</v>
      </c>
      <c r="C59" s="66">
        <v>1241925277.48</v>
      </c>
    </row>
    <row r="60" spans="1:3" x14ac:dyDescent="0.2">
      <c r="A60" s="65">
        <v>43972</v>
      </c>
      <c r="B60" s="66">
        <v>1366539889.47</v>
      </c>
      <c r="C60" s="66">
        <v>1187466497.21</v>
      </c>
    </row>
    <row r="61" spans="1:3" x14ac:dyDescent="0.2">
      <c r="A61" s="65">
        <v>43973</v>
      </c>
      <c r="B61" s="66">
        <v>1463075496.3499999</v>
      </c>
      <c r="C61" s="66">
        <v>1323802832.1700001</v>
      </c>
    </row>
    <row r="62" spans="1:3" x14ac:dyDescent="0.2">
      <c r="A62" s="65">
        <v>43974</v>
      </c>
      <c r="B62" s="66">
        <v>1593095519.96</v>
      </c>
      <c r="C62" s="66">
        <v>1309468686.3900001</v>
      </c>
    </row>
    <row r="63" spans="1:3" x14ac:dyDescent="0.2">
      <c r="A63" s="65">
        <v>43975</v>
      </c>
      <c r="B63" s="66">
        <v>714874457.50999999</v>
      </c>
      <c r="C63" s="66">
        <v>514811841.76999998</v>
      </c>
    </row>
    <row r="64" spans="1:3" x14ac:dyDescent="0.2">
      <c r="A64" s="65">
        <v>43976</v>
      </c>
      <c r="B64" s="66">
        <v>1276873004.8699999</v>
      </c>
      <c r="C64" s="66">
        <v>1169255857.95</v>
      </c>
    </row>
    <row r="65" spans="1:3" x14ac:dyDescent="0.2">
      <c r="A65" s="65">
        <v>43977</v>
      </c>
      <c r="B65" s="66">
        <v>1324367695.6300001</v>
      </c>
      <c r="C65" s="66">
        <v>1190352706.1700001</v>
      </c>
    </row>
    <row r="66" spans="1:3" x14ac:dyDescent="0.2">
      <c r="A66" s="65">
        <v>43978</v>
      </c>
      <c r="B66" s="66">
        <v>1336762226.5899999</v>
      </c>
      <c r="C66" s="66">
        <v>1316003171.54</v>
      </c>
    </row>
    <row r="67" spans="1:3" x14ac:dyDescent="0.2">
      <c r="A67" s="65">
        <v>43979</v>
      </c>
      <c r="B67" s="66">
        <v>1315983741.47</v>
      </c>
      <c r="C67" s="66">
        <v>1366549610.3299999</v>
      </c>
    </row>
    <row r="68" spans="1:3" x14ac:dyDescent="0.2">
      <c r="A68" s="65">
        <v>43980</v>
      </c>
      <c r="B68" s="66">
        <v>1863939128.1099999</v>
      </c>
      <c r="C68" s="66">
        <v>1621203046.48</v>
      </c>
    </row>
    <row r="69" spans="1:3" x14ac:dyDescent="0.2">
      <c r="A69" s="65">
        <v>43983</v>
      </c>
      <c r="B69" s="66">
        <v>1404228105.8299999</v>
      </c>
      <c r="C69" s="66">
        <v>1417671196.24</v>
      </c>
    </row>
    <row r="70" spans="1:3" x14ac:dyDescent="0.2">
      <c r="A70" s="65">
        <v>43984</v>
      </c>
      <c r="B70" s="66">
        <v>1465459113.1400001</v>
      </c>
      <c r="C70" s="66">
        <v>1419394386.6400001</v>
      </c>
    </row>
    <row r="71" spans="1:3" x14ac:dyDescent="0.2">
      <c r="A71" s="65">
        <v>43985</v>
      </c>
      <c r="B71" s="66">
        <v>1508519823.9400001</v>
      </c>
      <c r="C71" s="66">
        <v>1449848362.8900001</v>
      </c>
    </row>
    <row r="72" spans="1:3" x14ac:dyDescent="0.2">
      <c r="A72" s="65">
        <v>43986</v>
      </c>
      <c r="B72" s="66">
        <v>1559640792.1300001</v>
      </c>
      <c r="C72" s="66">
        <v>1435106371.73</v>
      </c>
    </row>
    <row r="73" spans="1:3" x14ac:dyDescent="0.2">
      <c r="A73" s="65">
        <v>43987</v>
      </c>
      <c r="B73" s="66">
        <v>1753866165.4000001</v>
      </c>
      <c r="C73" s="66">
        <v>1620899291.79</v>
      </c>
    </row>
    <row r="74" spans="1:3" x14ac:dyDescent="0.2">
      <c r="A74" s="65">
        <v>43988</v>
      </c>
      <c r="B74" s="66">
        <v>1841765007.1600001</v>
      </c>
      <c r="C74" s="66">
        <v>1638792453.47</v>
      </c>
    </row>
    <row r="75" spans="1:3" x14ac:dyDescent="0.2">
      <c r="A75" s="65">
        <v>43989</v>
      </c>
      <c r="B75" s="66">
        <v>787384988.46000004</v>
      </c>
      <c r="C75" s="66">
        <v>623460746.55999994</v>
      </c>
    </row>
    <row r="76" spans="1:3" x14ac:dyDescent="0.2">
      <c r="A76" s="65">
        <v>43990</v>
      </c>
      <c r="B76" s="66">
        <v>1346754479.6400001</v>
      </c>
      <c r="C76" s="66">
        <v>1419667481.9300001</v>
      </c>
    </row>
    <row r="77" spans="1:3" x14ac:dyDescent="0.2">
      <c r="A77" s="65">
        <v>43991</v>
      </c>
      <c r="B77" s="66">
        <v>1631567567.9400001</v>
      </c>
      <c r="C77" s="66">
        <v>1406132319.3699999</v>
      </c>
    </row>
    <row r="78" spans="1:3" x14ac:dyDescent="0.2">
      <c r="A78" s="65">
        <v>43992</v>
      </c>
      <c r="B78" s="66">
        <v>1641283678.5899999</v>
      </c>
      <c r="C78" s="66">
        <v>1544624174.0899999</v>
      </c>
    </row>
    <row r="79" spans="1:3" x14ac:dyDescent="0.2">
      <c r="A79" s="65">
        <v>43993</v>
      </c>
      <c r="B79" s="66">
        <v>1399852277.1400001</v>
      </c>
      <c r="C79" s="66">
        <v>961043193.75</v>
      </c>
    </row>
    <row r="80" spans="1:3" x14ac:dyDescent="0.2">
      <c r="A80" s="65">
        <v>43994</v>
      </c>
      <c r="B80" s="66">
        <v>1575986516.4200001</v>
      </c>
      <c r="C80" s="66">
        <v>1700759381.8399999</v>
      </c>
    </row>
    <row r="81" spans="1:3" x14ac:dyDescent="0.2">
      <c r="A81" s="65">
        <v>43995</v>
      </c>
      <c r="B81" s="66">
        <v>1856050185.22</v>
      </c>
      <c r="C81" s="66">
        <v>1394512412.0899999</v>
      </c>
    </row>
    <row r="82" spans="1:3" x14ac:dyDescent="0.2">
      <c r="A82" s="65">
        <v>43996</v>
      </c>
      <c r="B82" s="66">
        <v>842177791.49000001</v>
      </c>
      <c r="C82" s="66">
        <v>581328815.83000004</v>
      </c>
    </row>
    <row r="83" spans="1:3" x14ac:dyDescent="0.2">
      <c r="A83" s="65">
        <v>43997</v>
      </c>
      <c r="B83" s="66">
        <v>1383804115.73</v>
      </c>
      <c r="C83" s="66">
        <v>1322067038.1500001</v>
      </c>
    </row>
    <row r="84" spans="1:3" x14ac:dyDescent="0.2">
      <c r="A84" s="65">
        <v>43998</v>
      </c>
      <c r="B84" s="66">
        <v>1385683080.1700001</v>
      </c>
      <c r="C84" s="66">
        <v>1316756045.5</v>
      </c>
    </row>
    <row r="85" spans="1:3" x14ac:dyDescent="0.2">
      <c r="A85" s="65">
        <v>43999</v>
      </c>
      <c r="B85" s="66">
        <v>1604086131.8399999</v>
      </c>
      <c r="C85" s="66">
        <v>1363461291.3599999</v>
      </c>
    </row>
    <row r="86" spans="1:3" x14ac:dyDescent="0.2">
      <c r="A86" s="65">
        <v>44000</v>
      </c>
      <c r="B86" s="66">
        <v>935703835.40999997</v>
      </c>
      <c r="C86" s="66">
        <v>1350027109.97</v>
      </c>
    </row>
    <row r="87" spans="1:3" x14ac:dyDescent="0.2">
      <c r="A87" s="65">
        <v>44001</v>
      </c>
      <c r="B87" s="66">
        <v>1758014994.3099999</v>
      </c>
      <c r="C87" s="66">
        <v>1152931767.22</v>
      </c>
    </row>
    <row r="88" spans="1:3" x14ac:dyDescent="0.2">
      <c r="A88" s="65">
        <v>44002</v>
      </c>
      <c r="B88" s="66">
        <v>1679064394.6600001</v>
      </c>
      <c r="C88" s="66">
        <v>1673622911.6900001</v>
      </c>
    </row>
    <row r="89" spans="1:3" x14ac:dyDescent="0.2">
      <c r="A89" s="65">
        <v>44003</v>
      </c>
      <c r="B89" s="66">
        <v>783518329.5</v>
      </c>
      <c r="C89" s="66">
        <v>610205367.21000004</v>
      </c>
    </row>
    <row r="90" spans="1:3" x14ac:dyDescent="0.2">
      <c r="A90" s="65">
        <v>44004</v>
      </c>
      <c r="B90" s="66">
        <v>1067258950.87</v>
      </c>
      <c r="C90" s="66">
        <v>1354231177.4200001</v>
      </c>
    </row>
    <row r="91" spans="1:3" x14ac:dyDescent="0.2">
      <c r="A91" s="65">
        <v>44005</v>
      </c>
      <c r="B91" s="66">
        <v>1359684909.4100001</v>
      </c>
      <c r="C91" s="66">
        <v>1345375437.27</v>
      </c>
    </row>
    <row r="92" spans="1:3" x14ac:dyDescent="0.2">
      <c r="A92" s="65">
        <v>44006</v>
      </c>
      <c r="B92" s="66">
        <v>1418150463.9300001</v>
      </c>
      <c r="C92" s="66">
        <v>1200711858.96</v>
      </c>
    </row>
    <row r="93" spans="1:3" x14ac:dyDescent="0.2">
      <c r="A93" s="65">
        <v>44007</v>
      </c>
      <c r="B93" s="66">
        <v>1462785854.72</v>
      </c>
      <c r="C93" s="66">
        <v>1293308995.99</v>
      </c>
    </row>
    <row r="94" spans="1:3" x14ac:dyDescent="0.2">
      <c r="A94" s="65">
        <v>44008</v>
      </c>
      <c r="B94" s="66">
        <v>1756342859.3199999</v>
      </c>
      <c r="C94" s="66">
        <v>1590497890.9400001</v>
      </c>
    </row>
    <row r="95" spans="1:3" x14ac:dyDescent="0.2">
      <c r="A95" s="65">
        <v>44009</v>
      </c>
      <c r="B95" s="66">
        <v>1509800252.1300001</v>
      </c>
      <c r="C95" s="66">
        <v>1468594546.1900001</v>
      </c>
    </row>
    <row r="96" spans="1:3" x14ac:dyDescent="0.2">
      <c r="A96" s="65">
        <v>44010</v>
      </c>
      <c r="B96" s="66">
        <v>706383793.83000004</v>
      </c>
      <c r="C96" s="66">
        <v>605200690.86000001</v>
      </c>
    </row>
    <row r="97" spans="1:3" x14ac:dyDescent="0.2">
      <c r="A97" s="65">
        <v>44013</v>
      </c>
      <c r="B97" s="66">
        <v>1537291214.6300001</v>
      </c>
      <c r="C97" s="66">
        <v>1601191959.6099999</v>
      </c>
    </row>
    <row r="98" spans="1:3" x14ac:dyDescent="0.2">
      <c r="A98" s="65">
        <v>44014</v>
      </c>
      <c r="B98" s="66">
        <v>1548008159.8599999</v>
      </c>
      <c r="C98" s="66">
        <v>1597664805.4000001</v>
      </c>
    </row>
    <row r="99" spans="1:3" x14ac:dyDescent="0.2">
      <c r="A99" s="65">
        <v>44015</v>
      </c>
      <c r="B99" s="66">
        <v>1766935373.5799999</v>
      </c>
      <c r="C99" s="66">
        <v>1752965328.8199999</v>
      </c>
    </row>
    <row r="100" spans="1:3" x14ac:dyDescent="0.2">
      <c r="A100" s="65">
        <v>44016</v>
      </c>
      <c r="B100" s="66">
        <v>1939497468.6400001</v>
      </c>
      <c r="C100" s="66">
        <v>1711560541.47</v>
      </c>
    </row>
    <row r="101" spans="1:3" x14ac:dyDescent="0.2">
      <c r="A101" s="65">
        <v>44017</v>
      </c>
      <c r="B101" s="66">
        <v>798104893.94000006</v>
      </c>
      <c r="C101" s="66">
        <v>655817706.57000005</v>
      </c>
    </row>
    <row r="102" spans="1:3" x14ac:dyDescent="0.2">
      <c r="A102" s="65">
        <v>44018</v>
      </c>
      <c r="B102" s="66">
        <v>1545857961.53</v>
      </c>
      <c r="C102" s="66">
        <v>1514206344.76</v>
      </c>
    </row>
    <row r="103" spans="1:3" x14ac:dyDescent="0.2">
      <c r="A103" s="65">
        <v>44019</v>
      </c>
      <c r="B103" s="66">
        <v>1408966904.74</v>
      </c>
      <c r="C103" s="66">
        <v>1471060707.01</v>
      </c>
    </row>
    <row r="104" spans="1:3" x14ac:dyDescent="0.2">
      <c r="A104" s="65">
        <v>44020</v>
      </c>
      <c r="B104" s="66">
        <v>1489657499.95</v>
      </c>
      <c r="C104" s="66">
        <v>1543726634.79</v>
      </c>
    </row>
    <row r="105" spans="1:3" x14ac:dyDescent="0.2">
      <c r="A105" s="65">
        <v>44021</v>
      </c>
      <c r="B105" s="66">
        <v>1474754410.0699999</v>
      </c>
      <c r="C105" s="66">
        <v>1521006363.55</v>
      </c>
    </row>
    <row r="106" spans="1:3" x14ac:dyDescent="0.2">
      <c r="A106" s="65">
        <v>44022</v>
      </c>
      <c r="B106" s="66">
        <v>1611765405.1700001</v>
      </c>
      <c r="C106" s="66">
        <v>1660093362.4300001</v>
      </c>
    </row>
    <row r="107" spans="1:3" x14ac:dyDescent="0.2">
      <c r="A107" s="65">
        <v>44023</v>
      </c>
      <c r="B107" s="66">
        <v>1665830454</v>
      </c>
      <c r="C107" s="66">
        <v>1564040038.74</v>
      </c>
    </row>
    <row r="108" spans="1:3" x14ac:dyDescent="0.2">
      <c r="A108" s="65">
        <v>44024</v>
      </c>
      <c r="B108" s="66">
        <v>757694787.67999995</v>
      </c>
      <c r="C108" s="66">
        <v>621689442.46000004</v>
      </c>
    </row>
    <row r="109" spans="1:3" x14ac:dyDescent="0.2">
      <c r="A109" s="65">
        <v>44025</v>
      </c>
      <c r="B109" s="66">
        <v>1483950127.98</v>
      </c>
      <c r="C109" s="66">
        <v>1384499380.9000001</v>
      </c>
    </row>
    <row r="110" spans="1:3" x14ac:dyDescent="0.2">
      <c r="A110" s="65">
        <v>44026</v>
      </c>
      <c r="B110" s="66">
        <v>1479839962.05</v>
      </c>
      <c r="C110" s="66">
        <v>1357783698.1400001</v>
      </c>
    </row>
    <row r="111" spans="1:3" x14ac:dyDescent="0.2">
      <c r="A111" s="65">
        <v>44027</v>
      </c>
      <c r="B111" s="66">
        <v>1678339995.47</v>
      </c>
      <c r="C111" s="66">
        <v>1424967191.4100001</v>
      </c>
    </row>
    <row r="112" spans="1:3" x14ac:dyDescent="0.2">
      <c r="A112" s="65">
        <v>44028</v>
      </c>
      <c r="B112" s="66">
        <v>1430371261.48</v>
      </c>
      <c r="C112" s="66">
        <v>1401381231.1300001</v>
      </c>
    </row>
    <row r="113" spans="1:3" x14ac:dyDescent="0.2">
      <c r="A113" s="65">
        <v>44029</v>
      </c>
      <c r="B113" s="66">
        <v>1557903092.29</v>
      </c>
      <c r="C113" s="66">
        <v>1192176792.47</v>
      </c>
    </row>
    <row r="114" spans="1:3" x14ac:dyDescent="0.2">
      <c r="A114" s="65">
        <v>44030</v>
      </c>
      <c r="B114" s="66">
        <v>1180239107.4300001</v>
      </c>
      <c r="C114" s="66">
        <v>1115898386.9300001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AEC8-5529-0B44-A039-A8078F138D33}">
  <dimension ref="A1:M30"/>
  <sheetViews>
    <sheetView workbookViewId="0">
      <selection activeCell="O1" sqref="N1:O1048576"/>
    </sheetView>
  </sheetViews>
  <sheetFormatPr baseColWidth="10" defaultRowHeight="16" x14ac:dyDescent="0.2"/>
  <cols>
    <col min="2" max="6" width="17.83203125" bestFit="1" customWidth="1"/>
    <col min="7" max="7" width="17.6640625" customWidth="1"/>
    <col min="8" max="11" width="17.83203125" bestFit="1" customWidth="1"/>
    <col min="12" max="13" width="17.6640625" bestFit="1" customWidth="1"/>
  </cols>
  <sheetData>
    <row r="1" spans="1:13" x14ac:dyDescent="0.2">
      <c r="A1" s="1" t="s">
        <v>0</v>
      </c>
      <c r="B1" s="2">
        <v>43466</v>
      </c>
      <c r="C1" s="2">
        <v>43497</v>
      </c>
      <c r="D1" s="2">
        <v>43525</v>
      </c>
      <c r="E1" s="2">
        <v>43556</v>
      </c>
      <c r="F1" s="2">
        <v>43586</v>
      </c>
      <c r="G1" s="2">
        <v>43617</v>
      </c>
      <c r="H1" s="2">
        <v>43831</v>
      </c>
      <c r="I1" s="2">
        <v>43862</v>
      </c>
      <c r="J1" s="2">
        <v>43891</v>
      </c>
      <c r="K1" s="2">
        <v>43922</v>
      </c>
      <c r="L1" s="2">
        <v>43952</v>
      </c>
      <c r="M1" s="2">
        <v>43983</v>
      </c>
    </row>
    <row r="2" spans="1:13" x14ac:dyDescent="0.2">
      <c r="A2" s="10" t="s">
        <v>19</v>
      </c>
      <c r="B2" s="60">
        <v>5935593.9400000004</v>
      </c>
      <c r="C2" s="61">
        <v>6837575.0599999996</v>
      </c>
      <c r="D2" s="61">
        <v>7566378.5999999996</v>
      </c>
      <c r="E2" s="61">
        <v>7923227.9100000001</v>
      </c>
      <c r="F2" s="61">
        <v>7619939.8499999996</v>
      </c>
      <c r="G2" s="61">
        <v>5756360.9699999997</v>
      </c>
      <c r="H2" s="60">
        <v>6415567.5</v>
      </c>
      <c r="I2" s="61">
        <v>7572640.0599999996</v>
      </c>
      <c r="J2" s="61">
        <v>7991526.4800000004</v>
      </c>
      <c r="K2" s="61">
        <v>5123125.08</v>
      </c>
      <c r="L2" s="61">
        <v>6235155.7199999997</v>
      </c>
      <c r="M2" s="4"/>
    </row>
    <row r="3" spans="1:13" x14ac:dyDescent="0.2">
      <c r="A3" s="10" t="s">
        <v>20</v>
      </c>
      <c r="B3" s="62">
        <v>20915937</v>
      </c>
      <c r="C3" s="63">
        <v>59709782</v>
      </c>
      <c r="D3" s="63">
        <v>28197693</v>
      </c>
      <c r="E3" s="63">
        <v>35317006</v>
      </c>
      <c r="F3" s="63">
        <v>40001481</v>
      </c>
      <c r="G3" s="63">
        <v>37455574.280000001</v>
      </c>
      <c r="H3" s="62">
        <v>56347951.899999999</v>
      </c>
      <c r="I3" s="63">
        <v>28941586.890000001</v>
      </c>
      <c r="J3" s="63">
        <v>25507336.149999999</v>
      </c>
      <c r="K3" s="63">
        <v>23668107.870000001</v>
      </c>
      <c r="L3" s="63">
        <v>33731418.829999998</v>
      </c>
      <c r="M3" s="4">
        <v>43148483.119999997</v>
      </c>
    </row>
    <row r="4" spans="1:13" x14ac:dyDescent="0.2">
      <c r="A4" s="10" t="s">
        <v>21</v>
      </c>
      <c r="B4" s="62">
        <v>35719292.469999999</v>
      </c>
      <c r="C4" s="63">
        <v>27601202.280000001</v>
      </c>
      <c r="D4" s="63">
        <v>30462472.129999999</v>
      </c>
      <c r="E4" s="63">
        <v>30911620.649999999</v>
      </c>
      <c r="F4" s="63">
        <v>30685241.32</v>
      </c>
      <c r="G4" s="63">
        <v>26703564.66</v>
      </c>
      <c r="H4" s="62">
        <v>35017709.469999999</v>
      </c>
      <c r="I4" s="63">
        <v>26319270.280000001</v>
      </c>
      <c r="J4" s="63">
        <v>28721205.48</v>
      </c>
      <c r="K4" s="63">
        <v>19835062.539999999</v>
      </c>
      <c r="L4" s="63">
        <v>27299946.34</v>
      </c>
      <c r="M4" s="4">
        <v>41295867.509999998</v>
      </c>
    </row>
    <row r="5" spans="1:13" x14ac:dyDescent="0.2">
      <c r="A5" s="10" t="s">
        <v>22</v>
      </c>
      <c r="B5" s="62">
        <v>5230725</v>
      </c>
      <c r="C5" s="63">
        <v>5565687</v>
      </c>
      <c r="D5" s="63">
        <v>20299366</v>
      </c>
      <c r="E5" s="63">
        <v>5269375</v>
      </c>
      <c r="F5" s="63">
        <v>5048550.13</v>
      </c>
      <c r="G5" s="63">
        <v>5001963.3600000003</v>
      </c>
      <c r="H5" s="62">
        <v>5176200.24</v>
      </c>
      <c r="I5" s="63">
        <v>5716640.9100000001</v>
      </c>
      <c r="J5" s="63">
        <v>19666793.920000002</v>
      </c>
      <c r="K5" s="63">
        <v>2878451.25</v>
      </c>
      <c r="L5" s="63">
        <v>2233089.11</v>
      </c>
      <c r="M5" s="4"/>
    </row>
    <row r="6" spans="1:13" x14ac:dyDescent="0.2">
      <c r="A6" s="10" t="s">
        <v>23</v>
      </c>
      <c r="B6" s="62">
        <v>98215916.530000001</v>
      </c>
      <c r="C6" s="63">
        <v>107973171.43000001</v>
      </c>
      <c r="D6" s="63">
        <v>77609676.170000002</v>
      </c>
      <c r="E6" s="63">
        <v>96160580.939999998</v>
      </c>
      <c r="F6" s="63">
        <v>137723024.22999999</v>
      </c>
      <c r="G6" s="63">
        <v>139375116.18000001</v>
      </c>
      <c r="H6" s="62">
        <v>107598709.28</v>
      </c>
      <c r="I6" s="63">
        <v>115203248.40000001</v>
      </c>
      <c r="J6" s="63">
        <v>73350445.760000005</v>
      </c>
      <c r="K6" s="63">
        <v>61735049.509999998</v>
      </c>
      <c r="L6" s="63">
        <v>99140936.670000002</v>
      </c>
      <c r="M6" s="4">
        <v>203141324.80000001</v>
      </c>
    </row>
    <row r="7" spans="1:13" x14ac:dyDescent="0.2">
      <c r="A7" s="10" t="s">
        <v>17</v>
      </c>
      <c r="B7" s="62">
        <v>275847900.93000001</v>
      </c>
      <c r="C7" s="63">
        <v>126489725.72</v>
      </c>
      <c r="D7" s="63">
        <v>119151054.53</v>
      </c>
      <c r="E7" s="63">
        <v>122338691.65000001</v>
      </c>
      <c r="F7" s="63">
        <v>114775588.06999999</v>
      </c>
      <c r="G7" s="63">
        <v>97311995.890000001</v>
      </c>
      <c r="H7" s="62">
        <v>288374463.20999998</v>
      </c>
      <c r="I7" s="63">
        <v>139713967.13</v>
      </c>
      <c r="J7" s="63">
        <v>122742468.06</v>
      </c>
      <c r="K7" s="63">
        <v>88731822.219999999</v>
      </c>
      <c r="L7" s="63">
        <v>96266864</v>
      </c>
      <c r="M7" s="4">
        <v>111340349.73999999</v>
      </c>
    </row>
    <row r="8" spans="1:13" x14ac:dyDescent="0.2">
      <c r="A8" s="10" t="s">
        <v>24</v>
      </c>
      <c r="B8" s="62">
        <v>110187710.89</v>
      </c>
      <c r="C8" s="63">
        <v>400359844.42000002</v>
      </c>
      <c r="D8" s="63">
        <v>153246477.28999999</v>
      </c>
      <c r="E8" s="63">
        <v>161878690.81999999</v>
      </c>
      <c r="F8" s="63">
        <v>143190980.81999999</v>
      </c>
      <c r="G8" s="63">
        <v>58380017.130000003</v>
      </c>
      <c r="H8" s="62">
        <v>104591963.41</v>
      </c>
      <c r="I8" s="63">
        <v>427551211.24000001</v>
      </c>
      <c r="J8" s="63">
        <v>171947426.90000001</v>
      </c>
      <c r="K8" s="63">
        <v>168435891.84999999</v>
      </c>
      <c r="L8" s="63">
        <v>47256659.579999998</v>
      </c>
      <c r="M8" s="4">
        <v>53751520.990000002</v>
      </c>
    </row>
    <row r="9" spans="1:13" x14ac:dyDescent="0.2">
      <c r="A9" s="10" t="s">
        <v>25</v>
      </c>
      <c r="B9" s="62">
        <v>29865365</v>
      </c>
      <c r="C9" s="63">
        <v>29368828</v>
      </c>
      <c r="D9" s="63">
        <v>42883202.630000003</v>
      </c>
      <c r="E9" s="63">
        <v>183510373.81</v>
      </c>
      <c r="F9" s="63">
        <v>80348508.989999995</v>
      </c>
      <c r="G9" s="63">
        <v>68712905</v>
      </c>
      <c r="H9" s="62">
        <v>29309834.109999999</v>
      </c>
      <c r="I9" s="63">
        <v>26333550</v>
      </c>
      <c r="J9" s="63">
        <v>39892505.25</v>
      </c>
      <c r="K9" s="63">
        <v>153798371.69</v>
      </c>
      <c r="L9" s="63">
        <v>87228570.790000007</v>
      </c>
      <c r="M9" s="4">
        <v>89265316.370000005</v>
      </c>
    </row>
    <row r="10" spans="1:13" x14ac:dyDescent="0.2">
      <c r="A10" s="10" t="s">
        <v>26</v>
      </c>
      <c r="B10" s="62">
        <v>74938053</v>
      </c>
      <c r="C10" s="63">
        <v>86392843</v>
      </c>
      <c r="D10" s="63">
        <v>120500886</v>
      </c>
      <c r="E10" s="63">
        <v>135650903</v>
      </c>
      <c r="F10" s="63">
        <v>135056242</v>
      </c>
      <c r="G10" s="63">
        <v>123493120.19</v>
      </c>
      <c r="H10" s="62">
        <v>80394971.099999994</v>
      </c>
      <c r="I10" s="63">
        <v>91775112.409999996</v>
      </c>
      <c r="J10" s="63">
        <v>108627323.79000001</v>
      </c>
      <c r="K10" s="63">
        <v>48415551.350000001</v>
      </c>
      <c r="L10" s="63">
        <v>56059408.740000002</v>
      </c>
      <c r="M10" s="4">
        <v>84039620.390000001</v>
      </c>
    </row>
    <row r="11" spans="1:13" x14ac:dyDescent="0.2">
      <c r="A11" s="10" t="s">
        <v>27</v>
      </c>
      <c r="B11" s="62">
        <v>41313455</v>
      </c>
      <c r="C11" s="63">
        <v>114017557</v>
      </c>
      <c r="D11" s="63">
        <v>61173676</v>
      </c>
      <c r="E11" s="63">
        <v>58401298</v>
      </c>
      <c r="F11" s="63">
        <v>44608589.560000002</v>
      </c>
      <c r="G11" s="63">
        <v>29087657.010000002</v>
      </c>
      <c r="H11" s="62">
        <v>43041077.240000002</v>
      </c>
      <c r="I11" s="63">
        <v>103038416.59</v>
      </c>
      <c r="J11" s="63">
        <v>52078165.030000001</v>
      </c>
      <c r="K11" s="63">
        <v>13132740.060000001</v>
      </c>
      <c r="L11" s="63">
        <v>21758602.050000001</v>
      </c>
      <c r="M11" s="4">
        <v>47881607.880000003</v>
      </c>
    </row>
    <row r="12" spans="1:13" x14ac:dyDescent="0.2">
      <c r="A12" s="10" t="s">
        <v>28</v>
      </c>
      <c r="B12" s="62">
        <v>2523102502</v>
      </c>
      <c r="C12" s="63">
        <v>810700545</v>
      </c>
      <c r="D12" s="63">
        <v>786999073</v>
      </c>
      <c r="E12" s="63">
        <v>433358136</v>
      </c>
      <c r="F12" s="63">
        <v>276030620</v>
      </c>
      <c r="G12" s="63">
        <v>200389572</v>
      </c>
      <c r="H12" s="62">
        <v>2712178571</v>
      </c>
      <c r="I12" s="63">
        <v>885284325</v>
      </c>
      <c r="J12" s="63">
        <v>844740026</v>
      </c>
      <c r="K12" s="63">
        <v>218904671</v>
      </c>
      <c r="L12" s="63">
        <v>229016921</v>
      </c>
      <c r="M12" s="4">
        <v>253429704</v>
      </c>
    </row>
    <row r="13" spans="1:13" x14ac:dyDescent="0.2">
      <c r="A13" s="10" t="s">
        <v>29</v>
      </c>
      <c r="B13" s="62">
        <v>332595854</v>
      </c>
      <c r="C13" s="63">
        <v>57210389</v>
      </c>
      <c r="D13" s="63">
        <v>49735365</v>
      </c>
      <c r="E13" s="63">
        <v>56921423</v>
      </c>
      <c r="F13" s="63">
        <v>51734616.670000002</v>
      </c>
      <c r="G13" s="63">
        <v>25507359.68</v>
      </c>
      <c r="H13" s="62">
        <v>356732129.58999997</v>
      </c>
      <c r="I13" s="63">
        <v>59583252.57</v>
      </c>
      <c r="J13" s="63">
        <v>53055123.719999999</v>
      </c>
      <c r="K13" s="63">
        <v>45291617.490000002</v>
      </c>
      <c r="L13" s="63">
        <v>51669055.689999998</v>
      </c>
      <c r="M13" s="4">
        <v>36849115.780000001</v>
      </c>
    </row>
    <row r="14" spans="1:13" x14ac:dyDescent="0.2">
      <c r="A14" s="10" t="s">
        <v>30</v>
      </c>
      <c r="B14" s="62">
        <v>62824643</v>
      </c>
      <c r="C14" s="63">
        <v>83128235</v>
      </c>
      <c r="D14" s="63">
        <v>96562297</v>
      </c>
      <c r="E14" s="63">
        <v>105147173</v>
      </c>
      <c r="F14" s="63">
        <v>102781250</v>
      </c>
      <c r="G14" s="63">
        <v>76825488.560000002</v>
      </c>
      <c r="H14" s="62">
        <v>68393015.75</v>
      </c>
      <c r="I14" s="63">
        <v>86167727.700000003</v>
      </c>
      <c r="J14" s="63">
        <v>85730350.760000005</v>
      </c>
      <c r="K14" s="63">
        <v>43749722</v>
      </c>
      <c r="L14" s="63">
        <v>63705505.090000004</v>
      </c>
      <c r="M14" s="4">
        <v>66618198.450000003</v>
      </c>
    </row>
    <row r="15" spans="1:13" x14ac:dyDescent="0.2">
      <c r="A15" s="10" t="s">
        <v>31</v>
      </c>
      <c r="B15" s="62">
        <v>43295918</v>
      </c>
      <c r="C15" s="63">
        <v>43939052</v>
      </c>
      <c r="D15" s="63">
        <v>63990832</v>
      </c>
      <c r="E15" s="63">
        <v>60128130</v>
      </c>
      <c r="F15" s="63">
        <v>62334429</v>
      </c>
      <c r="G15" s="63">
        <v>55766728</v>
      </c>
      <c r="H15" s="62">
        <v>43012246</v>
      </c>
      <c r="I15" s="63">
        <v>38480552</v>
      </c>
      <c r="J15" s="63">
        <v>56647016</v>
      </c>
      <c r="K15" s="63">
        <v>39362425</v>
      </c>
      <c r="L15" s="63">
        <v>50933288</v>
      </c>
      <c r="M15" s="4">
        <v>82378994</v>
      </c>
    </row>
    <row r="16" spans="1:13" x14ac:dyDescent="0.2">
      <c r="A16" s="10" t="s">
        <v>32</v>
      </c>
      <c r="B16" s="62">
        <v>34758601</v>
      </c>
      <c r="C16" s="63">
        <v>29658187</v>
      </c>
      <c r="D16" s="63">
        <v>36213141</v>
      </c>
      <c r="E16" s="63">
        <v>38345726.090000004</v>
      </c>
      <c r="F16" s="63">
        <v>39290668.450000003</v>
      </c>
      <c r="G16" s="63">
        <v>32937142.25</v>
      </c>
      <c r="H16" s="62">
        <v>40717820.670000002</v>
      </c>
      <c r="I16" s="63">
        <v>30038271.780000001</v>
      </c>
      <c r="J16" s="63">
        <v>29006030.59</v>
      </c>
      <c r="K16" s="63">
        <v>18959432.960000001</v>
      </c>
      <c r="L16" s="63">
        <v>28061622.84</v>
      </c>
      <c r="M16" s="4">
        <v>47325350.740000002</v>
      </c>
    </row>
    <row r="17" spans="1:13" x14ac:dyDescent="0.2">
      <c r="A17" s="10" t="s">
        <v>33</v>
      </c>
      <c r="B17" s="62">
        <v>172382957</v>
      </c>
      <c r="C17" s="63">
        <v>448581645</v>
      </c>
      <c r="D17" s="63">
        <v>173594813.38</v>
      </c>
      <c r="E17" s="63">
        <v>152235952</v>
      </c>
      <c r="F17" s="63">
        <v>57596806.630000003</v>
      </c>
      <c r="G17" s="63">
        <v>44793375.520000003</v>
      </c>
      <c r="H17" s="62">
        <v>174467155.11000001</v>
      </c>
      <c r="I17" s="63">
        <v>481682689.26999998</v>
      </c>
      <c r="J17" s="63">
        <v>186850366</v>
      </c>
      <c r="K17" s="63">
        <v>109921321</v>
      </c>
      <c r="L17" s="63">
        <v>46109616.049999997</v>
      </c>
      <c r="M17" s="4">
        <v>48812713.450000003</v>
      </c>
    </row>
    <row r="18" spans="1:13" x14ac:dyDescent="0.2">
      <c r="A18" s="10" t="s">
        <v>34</v>
      </c>
      <c r="B18" s="62">
        <v>41170519.659999996</v>
      </c>
      <c r="C18" s="63">
        <v>31163363.52</v>
      </c>
      <c r="D18" s="63">
        <v>25491949.550000001</v>
      </c>
      <c r="E18" s="63">
        <v>27279591.43</v>
      </c>
      <c r="F18" s="63">
        <v>28480155.579999998</v>
      </c>
      <c r="G18" s="63">
        <v>25913101.98</v>
      </c>
      <c r="H18" s="62">
        <v>130110474.09999999</v>
      </c>
      <c r="I18" s="63">
        <v>38851847.619999997</v>
      </c>
      <c r="J18" s="63">
        <v>26122675.66</v>
      </c>
      <c r="K18" s="63">
        <v>10931791.99</v>
      </c>
      <c r="L18" s="63">
        <v>13301891.039999999</v>
      </c>
      <c r="M18" s="4">
        <v>25879790.699999999</v>
      </c>
    </row>
    <row r="19" spans="1:13" x14ac:dyDescent="0.2">
      <c r="A19" s="10" t="s">
        <v>35</v>
      </c>
      <c r="B19" s="62">
        <v>1608603828.5</v>
      </c>
      <c r="C19" s="63">
        <v>542684679.94000006</v>
      </c>
      <c r="D19" s="63">
        <v>517082656.35000002</v>
      </c>
      <c r="E19" s="63">
        <v>197673532.88</v>
      </c>
      <c r="F19" s="63">
        <v>124784931.75</v>
      </c>
      <c r="G19" s="63">
        <v>90105349.579999998</v>
      </c>
      <c r="H19" s="62">
        <v>1588669247.0999999</v>
      </c>
      <c r="I19" s="63">
        <v>641896377.50999999</v>
      </c>
      <c r="J19" s="63">
        <v>518961925.37</v>
      </c>
      <c r="K19" s="63">
        <v>144604908.59</v>
      </c>
      <c r="L19" s="63">
        <v>134021130.84999999</v>
      </c>
      <c r="M19" s="4">
        <v>127193686.23999999</v>
      </c>
    </row>
    <row r="20" spans="1:13" x14ac:dyDescent="0.2">
      <c r="A20" s="10" t="s">
        <v>36</v>
      </c>
      <c r="B20" s="62">
        <v>1323249007</v>
      </c>
      <c r="C20" s="63">
        <v>448575749</v>
      </c>
      <c r="D20" s="63">
        <v>353311089</v>
      </c>
      <c r="E20" s="63">
        <v>226289519</v>
      </c>
      <c r="F20" s="63">
        <v>104712049</v>
      </c>
      <c r="G20" s="63">
        <v>72422803.670000002</v>
      </c>
      <c r="H20" s="62">
        <v>1225519339.8199999</v>
      </c>
      <c r="I20" s="63">
        <v>393216717.75999999</v>
      </c>
      <c r="J20" s="63">
        <v>341847224.11000001</v>
      </c>
      <c r="K20" s="63">
        <v>150392378.96000001</v>
      </c>
      <c r="L20" s="63">
        <v>62223218.789999999</v>
      </c>
      <c r="M20" s="4">
        <v>82709592.489999995</v>
      </c>
    </row>
    <row r="21" spans="1:13" x14ac:dyDescent="0.2">
      <c r="A21" s="10" t="s">
        <v>37</v>
      </c>
      <c r="B21" s="62">
        <v>20853643</v>
      </c>
      <c r="C21" s="63">
        <v>20876527</v>
      </c>
      <c r="D21" s="63">
        <v>33076834</v>
      </c>
      <c r="E21" s="63">
        <v>47053988</v>
      </c>
      <c r="F21" s="63">
        <v>53455463</v>
      </c>
      <c r="G21" s="63">
        <v>54719916</v>
      </c>
      <c r="H21" s="62">
        <v>20845315.829999998</v>
      </c>
      <c r="I21" s="63">
        <v>19651160</v>
      </c>
      <c r="J21" s="63">
        <v>31830001</v>
      </c>
      <c r="K21" s="63">
        <v>33433408.629999999</v>
      </c>
      <c r="L21" s="63">
        <v>46082447.020000003</v>
      </c>
      <c r="M21" s="4">
        <v>59713612.009999998</v>
      </c>
    </row>
    <row r="22" spans="1:13" x14ac:dyDescent="0.2">
      <c r="A22" s="10" t="s">
        <v>38</v>
      </c>
      <c r="B22" s="62">
        <v>36868732</v>
      </c>
      <c r="C22" s="63">
        <v>23442768</v>
      </c>
      <c r="D22" s="63">
        <v>34092702</v>
      </c>
      <c r="E22" s="63">
        <v>33428539</v>
      </c>
      <c r="F22" s="63">
        <v>33653675</v>
      </c>
      <c r="G22" s="63">
        <v>28599059.100000001</v>
      </c>
      <c r="H22" s="62">
        <v>45148154.539999999</v>
      </c>
      <c r="I22" s="63">
        <v>25428470.760000002</v>
      </c>
      <c r="J22" s="63">
        <v>30206762.030000001</v>
      </c>
      <c r="K22" s="63">
        <v>24983788.890000001</v>
      </c>
      <c r="L22" s="63">
        <v>30874402.32</v>
      </c>
      <c r="M22" s="4">
        <v>33170893.129999999</v>
      </c>
    </row>
    <row r="23" spans="1:13" x14ac:dyDescent="0.2">
      <c r="A23" s="10" t="s">
        <v>39</v>
      </c>
      <c r="B23" s="62">
        <v>3881458</v>
      </c>
      <c r="C23" s="63">
        <v>3721673</v>
      </c>
      <c r="D23" s="63">
        <v>4729866</v>
      </c>
      <c r="E23" s="63">
        <v>5458421</v>
      </c>
      <c r="F23" s="63">
        <v>5426883</v>
      </c>
      <c r="G23" s="63">
        <v>5439158</v>
      </c>
      <c r="H23" s="62">
        <v>4613170.7699999996</v>
      </c>
      <c r="I23" s="63">
        <v>4167823.3599999999</v>
      </c>
      <c r="J23" s="63">
        <v>4599321.8</v>
      </c>
      <c r="K23" s="63">
        <v>3174764.81</v>
      </c>
      <c r="L23" s="63">
        <v>4386102.8499999996</v>
      </c>
      <c r="M23" s="4">
        <v>6867775.5599999996</v>
      </c>
    </row>
    <row r="24" spans="1:13" x14ac:dyDescent="0.2">
      <c r="A24" s="10" t="s">
        <v>40</v>
      </c>
      <c r="B24" s="62">
        <v>285722273</v>
      </c>
      <c r="C24" s="63">
        <v>198866403</v>
      </c>
      <c r="D24" s="63">
        <v>321617729</v>
      </c>
      <c r="E24" s="63">
        <v>720747286</v>
      </c>
      <c r="F24" s="63">
        <v>248306747.38999999</v>
      </c>
      <c r="G24" s="63">
        <v>120199038.76000001</v>
      </c>
      <c r="H24" s="62">
        <v>367294773.16000003</v>
      </c>
      <c r="I24" s="63">
        <v>239526912.68000001</v>
      </c>
      <c r="J24" s="63">
        <v>301271122.31999999</v>
      </c>
      <c r="K24" s="63">
        <v>673611936.39999998</v>
      </c>
      <c r="L24" s="63">
        <v>249846084.69999999</v>
      </c>
      <c r="M24" s="4">
        <v>149140380.09999999</v>
      </c>
    </row>
    <row r="25" spans="1:13" x14ac:dyDescent="0.2">
      <c r="A25" s="10" t="s">
        <v>41</v>
      </c>
      <c r="B25" s="62">
        <v>153994143</v>
      </c>
      <c r="C25" s="63">
        <v>159367721</v>
      </c>
      <c r="D25" s="63">
        <v>170254516</v>
      </c>
      <c r="E25" s="63">
        <v>198787759</v>
      </c>
      <c r="F25" s="63">
        <v>190144641</v>
      </c>
      <c r="G25" s="63">
        <v>161668505.59</v>
      </c>
      <c r="H25" s="62">
        <v>166762930.87</v>
      </c>
      <c r="I25" s="63">
        <v>157298944.24000001</v>
      </c>
      <c r="J25" s="63">
        <v>182105704.22999999</v>
      </c>
      <c r="K25" s="63">
        <v>183927928.05000001</v>
      </c>
      <c r="L25" s="63">
        <v>196044811.41</v>
      </c>
      <c r="M25" s="4">
        <v>214664888.19</v>
      </c>
    </row>
    <row r="26" spans="1:13" x14ac:dyDescent="0.2">
      <c r="A26" s="10" t="s">
        <v>42</v>
      </c>
      <c r="B26" s="62">
        <v>16691461</v>
      </c>
      <c r="C26" s="63">
        <v>54236024</v>
      </c>
      <c r="D26" s="63">
        <v>18932002</v>
      </c>
      <c r="E26" s="63">
        <v>14843896</v>
      </c>
      <c r="F26" s="63">
        <v>16375059</v>
      </c>
      <c r="G26" s="63">
        <v>14503416</v>
      </c>
      <c r="H26" s="62">
        <v>18050295</v>
      </c>
      <c r="I26" s="63">
        <v>23783939</v>
      </c>
      <c r="J26" s="63">
        <v>56773560</v>
      </c>
      <c r="K26" s="63">
        <v>8027182</v>
      </c>
      <c r="L26" s="63">
        <v>11577851</v>
      </c>
      <c r="M26" s="4">
        <v>14419163</v>
      </c>
    </row>
    <row r="27" spans="1:13" x14ac:dyDescent="0.2">
      <c r="A27" s="10" t="s">
        <v>2</v>
      </c>
      <c r="B27" s="62">
        <v>6527218557</v>
      </c>
      <c r="C27" s="63">
        <v>2989648355</v>
      </c>
      <c r="D27" s="63">
        <v>2090065994</v>
      </c>
      <c r="E27" s="63">
        <v>709822450</v>
      </c>
      <c r="F27" s="63">
        <v>631482764</v>
      </c>
      <c r="G27" s="63">
        <v>555769058.96000004</v>
      </c>
      <c r="H27" s="62">
        <v>6969135727.96</v>
      </c>
      <c r="I27" s="63">
        <v>3020479172.46</v>
      </c>
      <c r="J27" s="63">
        <v>2114040793.3499999</v>
      </c>
      <c r="K27" s="63">
        <v>334192739.31999999</v>
      </c>
      <c r="L27" s="63">
        <v>371737315.63</v>
      </c>
      <c r="M27" s="4">
        <v>658766280.76999998</v>
      </c>
    </row>
    <row r="28" spans="1:13" x14ac:dyDescent="0.2">
      <c r="A28" s="10" t="s">
        <v>43</v>
      </c>
      <c r="B28" s="62">
        <v>34463761</v>
      </c>
      <c r="C28" s="63">
        <v>11086693</v>
      </c>
      <c r="D28" s="63">
        <v>10286510</v>
      </c>
      <c r="E28" s="63">
        <v>11217996</v>
      </c>
      <c r="F28" s="63">
        <v>11872198</v>
      </c>
      <c r="G28" s="63">
        <v>10999173.060000001</v>
      </c>
      <c r="H28" s="62">
        <v>37786248.25</v>
      </c>
      <c r="I28" s="63">
        <v>11264150.039999999</v>
      </c>
      <c r="J28" s="63">
        <v>9846065.4700000007</v>
      </c>
      <c r="K28" s="63">
        <v>7106010.3499999996</v>
      </c>
      <c r="L28" s="63">
        <v>9129094.8800000008</v>
      </c>
      <c r="M28" s="4">
        <v>13061176.16</v>
      </c>
    </row>
    <row r="29" spans="1:13" x14ac:dyDescent="0.2">
      <c r="A29" s="12" t="s">
        <v>69</v>
      </c>
      <c r="B29" s="4">
        <f>SUM(B2:B28)</f>
        <v>13919847807.92</v>
      </c>
      <c r="C29" s="4">
        <f t="shared" ref="C29:M29" si="0">SUM(C2:C28)</f>
        <v>6921204225.3699999</v>
      </c>
      <c r="D29" s="4">
        <f t="shared" si="0"/>
        <v>5447128251.6300001</v>
      </c>
      <c r="E29" s="4">
        <f t="shared" si="0"/>
        <v>3876101286.1799998</v>
      </c>
      <c r="F29" s="4">
        <f t="shared" si="0"/>
        <v>2777521103.4400001</v>
      </c>
      <c r="G29" s="4">
        <f t="shared" si="0"/>
        <v>2167836521.3799996</v>
      </c>
      <c r="H29" s="4">
        <f t="shared" si="0"/>
        <v>14725705062.98</v>
      </c>
      <c r="I29" s="4">
        <f t="shared" si="0"/>
        <v>7128967977.6599998</v>
      </c>
      <c r="J29" s="4">
        <f t="shared" si="0"/>
        <v>5524159265.2300005</v>
      </c>
      <c r="K29" s="4">
        <f t="shared" si="0"/>
        <v>2636330200.8600006</v>
      </c>
      <c r="L29" s="4">
        <f t="shared" si="0"/>
        <v>2075931010.9899998</v>
      </c>
      <c r="M29" s="4">
        <f t="shared" si="0"/>
        <v>2594865405.5699997</v>
      </c>
    </row>
    <row r="30" spans="1:13" x14ac:dyDescent="0.2">
      <c r="F30" s="13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77C2-1077-574E-9FBC-BA75211B5349}">
  <dimension ref="A1:H9"/>
  <sheetViews>
    <sheetView workbookViewId="0">
      <selection activeCell="H6" sqref="H6"/>
    </sheetView>
  </sheetViews>
  <sheetFormatPr baseColWidth="10" defaultRowHeight="16" x14ac:dyDescent="0.2"/>
  <cols>
    <col min="3" max="6" width="17.6640625" bestFit="1" customWidth="1"/>
    <col min="7" max="8" width="19.1640625" bestFit="1" customWidth="1"/>
  </cols>
  <sheetData>
    <row r="1" spans="1:8" x14ac:dyDescent="0.2">
      <c r="G1" s="1" t="s">
        <v>11</v>
      </c>
      <c r="H1" s="1" t="s">
        <v>11</v>
      </c>
    </row>
    <row r="2" spans="1:8" x14ac:dyDescent="0.2">
      <c r="A2" t="s">
        <v>2</v>
      </c>
      <c r="B2" s="1"/>
      <c r="C2" s="1">
        <v>2019</v>
      </c>
      <c r="D2" s="1">
        <v>2020</v>
      </c>
      <c r="E2" s="1" t="s">
        <v>9</v>
      </c>
      <c r="F2" s="1" t="s">
        <v>10</v>
      </c>
      <c r="G2" s="1" t="s">
        <v>12</v>
      </c>
      <c r="H2" s="1" t="s">
        <v>13</v>
      </c>
    </row>
    <row r="3" spans="1:8" x14ac:dyDescent="0.2">
      <c r="B3" s="3" t="s">
        <v>4</v>
      </c>
      <c r="C3" s="7">
        <v>12.631904535</v>
      </c>
      <c r="D3" s="7">
        <v>13.25702499698</v>
      </c>
      <c r="E3" s="8">
        <f>C3</f>
        <v>12.631904535</v>
      </c>
      <c r="F3" s="8">
        <f>D3</f>
        <v>13.25702499698</v>
      </c>
      <c r="G3" s="9">
        <f>F3/E3-1</f>
        <v>4.9487427667612494E-2</v>
      </c>
      <c r="H3" s="6">
        <f>F3-E3</f>
        <v>0.62512046197999993</v>
      </c>
    </row>
    <row r="4" spans="1:8" x14ac:dyDescent="0.2">
      <c r="B4" s="1" t="s">
        <v>5</v>
      </c>
      <c r="C4" s="7">
        <v>11.549508908</v>
      </c>
      <c r="D4" s="7">
        <v>12.071175907120001</v>
      </c>
      <c r="E4" s="8">
        <f>E3+C4</f>
        <v>24.181413443</v>
      </c>
      <c r="F4" s="8">
        <f>F3+D4</f>
        <v>25.328200904100001</v>
      </c>
      <c r="G4" s="9">
        <f t="shared" ref="G4:G7" si="0">F4/E4-1</f>
        <v>4.7424335380691796E-2</v>
      </c>
      <c r="H4" s="6">
        <f t="shared" ref="H4:H7" si="1">F4-E4</f>
        <v>1.1467874611000006</v>
      </c>
    </row>
    <row r="5" spans="1:8" x14ac:dyDescent="0.2">
      <c r="B5" s="1" t="s">
        <v>6</v>
      </c>
      <c r="C5" s="7">
        <v>11.553522139</v>
      </c>
      <c r="D5" s="7">
        <v>12.337901906479999</v>
      </c>
      <c r="E5" s="8">
        <f t="shared" ref="E5:E7" si="2">E4+C5</f>
        <v>35.734935581999999</v>
      </c>
      <c r="F5" s="8">
        <f t="shared" ref="F5:F7" si="3">F4+D5</f>
        <v>37.66610281058</v>
      </c>
      <c r="G5" s="9">
        <f t="shared" si="0"/>
        <v>5.4041435842205665E-2</v>
      </c>
      <c r="H5" s="6">
        <f t="shared" si="1"/>
        <v>1.9311672285800014</v>
      </c>
    </row>
    <row r="6" spans="1:8" x14ac:dyDescent="0.2">
      <c r="B6" s="1" t="s">
        <v>7</v>
      </c>
      <c r="C6" s="7">
        <v>12.279643749</v>
      </c>
      <c r="D6" s="7">
        <v>10.63530905136</v>
      </c>
      <c r="E6" s="8">
        <f t="shared" si="2"/>
        <v>48.014579331</v>
      </c>
      <c r="F6" s="8">
        <f t="shared" si="3"/>
        <v>48.301411861939997</v>
      </c>
      <c r="G6" s="9">
        <f t="shared" si="0"/>
        <v>5.9738632502150946E-3</v>
      </c>
      <c r="H6" s="6">
        <f t="shared" si="1"/>
        <v>0.28683253093999639</v>
      </c>
    </row>
    <row r="7" spans="1:8" x14ac:dyDescent="0.2">
      <c r="B7" s="1" t="s">
        <v>8</v>
      </c>
      <c r="C7" s="7">
        <v>11.978089753000001</v>
      </c>
      <c r="D7" s="7">
        <v>9.2451325145100007</v>
      </c>
      <c r="E7" s="8">
        <f t="shared" si="2"/>
        <v>59.992669083999999</v>
      </c>
      <c r="F7" s="8">
        <f t="shared" si="3"/>
        <v>57.546544376450001</v>
      </c>
      <c r="G7" s="9">
        <f t="shared" si="0"/>
        <v>-4.0773726938619914E-2</v>
      </c>
      <c r="H7" s="6">
        <f t="shared" si="1"/>
        <v>-2.4461247075499983</v>
      </c>
    </row>
    <row r="9" spans="1:8" x14ac:dyDescent="0.2">
      <c r="C9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16A52-55F5-1049-B67F-A72CB0F84E60}">
  <dimension ref="A4:H43"/>
  <sheetViews>
    <sheetView topLeftCell="B12" workbookViewId="0">
      <selection activeCell="C12" sqref="C12:F12"/>
    </sheetView>
  </sheetViews>
  <sheetFormatPr baseColWidth="10" defaultColWidth="9.1640625" defaultRowHeight="15" x14ac:dyDescent="0.2"/>
  <cols>
    <col min="1" max="1" width="25.1640625" style="15" customWidth="1"/>
    <col min="2" max="2" width="9.1640625" style="15"/>
    <col min="3" max="6" width="30.6640625" style="15" customWidth="1"/>
    <col min="7" max="7" width="15.33203125" style="15" customWidth="1"/>
    <col min="8" max="8" width="13.6640625" style="15" bestFit="1" customWidth="1"/>
    <col min="9" max="16384" width="9.1640625" style="15"/>
  </cols>
  <sheetData>
    <row r="4" spans="1:8" x14ac:dyDescent="0.2">
      <c r="A4" s="15" t="s">
        <v>81</v>
      </c>
    </row>
    <row r="5" spans="1:8" x14ac:dyDescent="0.2">
      <c r="A5" s="15" t="s">
        <v>80</v>
      </c>
    </row>
    <row r="6" spans="1:8" x14ac:dyDescent="0.2">
      <c r="A6" s="15" t="s">
        <v>79</v>
      </c>
    </row>
    <row r="9" spans="1:8" ht="15" customHeight="1" x14ac:dyDescent="0.2">
      <c r="A9" s="64" t="s">
        <v>78</v>
      </c>
      <c r="B9" s="64"/>
      <c r="C9" s="64"/>
      <c r="D9" s="64"/>
      <c r="E9" s="64"/>
    </row>
    <row r="10" spans="1:8" x14ac:dyDescent="0.2">
      <c r="A10" s="64"/>
      <c r="B10" s="64"/>
      <c r="C10" s="64"/>
      <c r="D10" s="64"/>
      <c r="E10" s="64"/>
    </row>
    <row r="11" spans="1:8" ht="16" thickBot="1" x14ac:dyDescent="0.25"/>
    <row r="12" spans="1:8" ht="49" thickBot="1" x14ac:dyDescent="0.25">
      <c r="A12" s="32" t="s">
        <v>77</v>
      </c>
      <c r="B12" s="31" t="s">
        <v>76</v>
      </c>
      <c r="C12" s="30" t="s">
        <v>75</v>
      </c>
      <c r="D12" s="30" t="s">
        <v>74</v>
      </c>
      <c r="E12" s="30" t="s">
        <v>73</v>
      </c>
      <c r="F12" s="30" t="s">
        <v>72</v>
      </c>
    </row>
    <row r="13" spans="1:8" ht="16" x14ac:dyDescent="0.2">
      <c r="A13" s="29" t="s">
        <v>44</v>
      </c>
      <c r="B13" s="28" t="s">
        <v>19</v>
      </c>
      <c r="C13" s="27">
        <v>23092375.27</v>
      </c>
      <c r="D13" s="27">
        <v>16669528.640000001</v>
      </c>
      <c r="E13" s="27">
        <v>80850995.25</v>
      </c>
      <c r="F13" s="27">
        <v>55676524.729999997</v>
      </c>
      <c r="G13" s="17" t="str">
        <f>B13</f>
        <v>AC</v>
      </c>
      <c r="H13" s="16">
        <f>SUM(C13:F13)</f>
        <v>176289423.88999999</v>
      </c>
    </row>
    <row r="14" spans="1:8" ht="16" x14ac:dyDescent="0.2">
      <c r="A14" s="26" t="s">
        <v>45</v>
      </c>
      <c r="B14" s="25" t="s">
        <v>20</v>
      </c>
      <c r="C14" s="24">
        <v>27760400.920000002</v>
      </c>
      <c r="D14" s="24">
        <v>19886395.920000002</v>
      </c>
      <c r="E14" s="24">
        <v>97605762.760000005</v>
      </c>
      <c r="F14" s="24">
        <v>67669659.790000007</v>
      </c>
      <c r="G14" s="17" t="str">
        <f t="shared" ref="G14:G39" si="0">B14</f>
        <v>AL</v>
      </c>
      <c r="H14" s="16">
        <f t="shared" ref="H14:H39" si="1">SUM(C14:F14)</f>
        <v>212922219.39000005</v>
      </c>
    </row>
    <row r="15" spans="1:8" ht="16" x14ac:dyDescent="0.2">
      <c r="A15" s="26" t="s">
        <v>46</v>
      </c>
      <c r="B15" s="25" t="s">
        <v>21</v>
      </c>
      <c r="C15" s="24">
        <v>27765701.329999998</v>
      </c>
      <c r="D15" s="24">
        <v>14028843.869999999</v>
      </c>
      <c r="E15" s="24">
        <v>68709612.840000004</v>
      </c>
      <c r="F15" s="24">
        <v>47381644.640000001</v>
      </c>
      <c r="G15" s="17" t="str">
        <f t="shared" si="0"/>
        <v>AM</v>
      </c>
      <c r="H15" s="16">
        <f t="shared" si="1"/>
        <v>157885802.68000001</v>
      </c>
    </row>
    <row r="16" spans="1:8" ht="16" x14ac:dyDescent="0.2">
      <c r="A16" s="26" t="s">
        <v>47</v>
      </c>
      <c r="B16" s="25" t="s">
        <v>22</v>
      </c>
      <c r="C16" s="24">
        <v>16908032.859999999</v>
      </c>
      <c r="D16" s="24">
        <v>14806857.710000001</v>
      </c>
      <c r="E16" s="24">
        <v>76212467.480000004</v>
      </c>
      <c r="F16" s="24">
        <v>54325245.109999999</v>
      </c>
      <c r="G16" s="17" t="str">
        <f t="shared" si="0"/>
        <v>AP</v>
      </c>
      <c r="H16" s="16">
        <f t="shared" si="1"/>
        <v>162252603.16000003</v>
      </c>
    </row>
    <row r="17" spans="1:8" ht="16" x14ac:dyDescent="0.2">
      <c r="A17" s="26" t="s">
        <v>48</v>
      </c>
      <c r="B17" s="25" t="s">
        <v>23</v>
      </c>
      <c r="C17" s="24">
        <v>36709622.340000004</v>
      </c>
      <c r="D17" s="24">
        <v>40806634.210000001</v>
      </c>
      <c r="E17" s="24">
        <v>207675013.56</v>
      </c>
      <c r="F17" s="24">
        <v>147384878.87</v>
      </c>
      <c r="G17" s="17" t="str">
        <f t="shared" si="0"/>
        <v>BA</v>
      </c>
      <c r="H17" s="16">
        <f t="shared" si="1"/>
        <v>432576148.98000002</v>
      </c>
    </row>
    <row r="18" spans="1:8" ht="16" x14ac:dyDescent="0.2">
      <c r="A18" s="26" t="s">
        <v>18</v>
      </c>
      <c r="B18" s="25" t="s">
        <v>17</v>
      </c>
      <c r="C18" s="24">
        <v>27547661.48</v>
      </c>
      <c r="D18" s="24">
        <v>31846086.59</v>
      </c>
      <c r="E18" s="24">
        <v>161876126.99000001</v>
      </c>
      <c r="F18" s="24">
        <v>114833978.23999999</v>
      </c>
      <c r="G18" s="17" t="str">
        <f t="shared" si="0"/>
        <v>CE</v>
      </c>
      <c r="H18" s="16">
        <f t="shared" si="1"/>
        <v>336103853.30000001</v>
      </c>
    </row>
    <row r="19" spans="1:8" ht="16" x14ac:dyDescent="0.2">
      <c r="A19" s="26" t="s">
        <v>49</v>
      </c>
      <c r="B19" s="25" t="s">
        <v>24</v>
      </c>
      <c r="C19" s="24">
        <v>3146371.07</v>
      </c>
      <c r="D19" s="24">
        <v>3082097.04</v>
      </c>
      <c r="E19" s="24">
        <v>15498503.560000001</v>
      </c>
      <c r="F19" s="24">
        <v>10919355.67</v>
      </c>
      <c r="G19" s="17" t="str">
        <f t="shared" si="0"/>
        <v>DF</v>
      </c>
      <c r="H19" s="16">
        <f t="shared" si="1"/>
        <v>32646327.340000004</v>
      </c>
    </row>
    <row r="20" spans="1:8" ht="16" x14ac:dyDescent="0.2">
      <c r="A20" s="26" t="s">
        <v>50</v>
      </c>
      <c r="B20" s="25" t="s">
        <v>25</v>
      </c>
      <c r="C20" s="24">
        <v>15408854.09</v>
      </c>
      <c r="D20" s="24">
        <v>7863867.6900000004</v>
      </c>
      <c r="E20" s="24">
        <v>37582309.390000001</v>
      </c>
      <c r="F20" s="24">
        <v>25548394.149999999</v>
      </c>
      <c r="G20" s="17" t="str">
        <f t="shared" si="0"/>
        <v>ES</v>
      </c>
      <c r="H20" s="16">
        <f t="shared" si="1"/>
        <v>86403425.319999993</v>
      </c>
    </row>
    <row r="21" spans="1:8" ht="16" x14ac:dyDescent="0.2">
      <c r="A21" s="26" t="s">
        <v>51</v>
      </c>
      <c r="B21" s="25" t="s">
        <v>26</v>
      </c>
      <c r="C21" s="24">
        <v>12468534.34</v>
      </c>
      <c r="D21" s="24">
        <v>12230245.57</v>
      </c>
      <c r="E21" s="24">
        <v>62955125.369999997</v>
      </c>
      <c r="F21" s="24">
        <v>44913010.280000001</v>
      </c>
      <c r="G21" s="17" t="str">
        <f t="shared" si="0"/>
        <v>GO</v>
      </c>
      <c r="H21" s="16">
        <f t="shared" si="1"/>
        <v>132566915.56</v>
      </c>
    </row>
    <row r="22" spans="1:8" ht="16" x14ac:dyDescent="0.2">
      <c r="A22" s="26" t="s">
        <v>52</v>
      </c>
      <c r="B22" s="25" t="s">
        <v>27</v>
      </c>
      <c r="C22" s="24">
        <v>31108307.829999998</v>
      </c>
      <c r="D22" s="24">
        <v>31727544.66</v>
      </c>
      <c r="E22" s="24">
        <v>160833683.09</v>
      </c>
      <c r="F22" s="24">
        <v>113839806.3</v>
      </c>
      <c r="G22" s="17" t="str">
        <f t="shared" si="0"/>
        <v>MA</v>
      </c>
      <c r="H22" s="16">
        <f t="shared" si="1"/>
        <v>337509341.88</v>
      </c>
    </row>
    <row r="23" spans="1:8" ht="16" x14ac:dyDescent="0.2">
      <c r="A23" s="26" t="s">
        <v>53</v>
      </c>
      <c r="B23" s="25" t="s">
        <v>28</v>
      </c>
      <c r="C23" s="24">
        <v>26231093.32</v>
      </c>
      <c r="D23" s="24">
        <v>20695224.079999998</v>
      </c>
      <c r="E23" s="24">
        <v>102718322.95999999</v>
      </c>
      <c r="F23" s="24">
        <v>71729299.150000006</v>
      </c>
      <c r="G23" s="17" t="str">
        <f t="shared" si="0"/>
        <v>MG</v>
      </c>
      <c r="H23" s="16">
        <f t="shared" si="1"/>
        <v>221373939.50999999</v>
      </c>
    </row>
    <row r="24" spans="1:8" ht="16" x14ac:dyDescent="0.2">
      <c r="A24" s="26" t="s">
        <v>54</v>
      </c>
      <c r="B24" s="25" t="s">
        <v>29</v>
      </c>
      <c r="C24" s="24">
        <v>9956749.0199999996</v>
      </c>
      <c r="D24" s="24">
        <v>6670587.8600000003</v>
      </c>
      <c r="E24" s="24">
        <v>32000638.379999999</v>
      </c>
      <c r="F24" s="24">
        <v>21878303.870000001</v>
      </c>
      <c r="G24" s="17" t="str">
        <f t="shared" si="0"/>
        <v>MS</v>
      </c>
      <c r="H24" s="16">
        <f t="shared" si="1"/>
        <v>70506279.129999995</v>
      </c>
    </row>
    <row r="25" spans="1:8" ht="16" x14ac:dyDescent="0.2">
      <c r="A25" s="26" t="s">
        <v>55</v>
      </c>
      <c r="B25" s="25" t="s">
        <v>30</v>
      </c>
      <c r="C25" s="24">
        <v>9085211.5399999991</v>
      </c>
      <c r="D25" s="24">
        <v>10279164.43</v>
      </c>
      <c r="E25" s="24">
        <v>51451000.390000001</v>
      </c>
      <c r="F25" s="24">
        <v>36191822.939999998</v>
      </c>
      <c r="G25" s="17" t="str">
        <f t="shared" si="0"/>
        <v>MT</v>
      </c>
      <c r="H25" s="16">
        <f t="shared" si="1"/>
        <v>107007199.3</v>
      </c>
    </row>
    <row r="26" spans="1:8" ht="16" x14ac:dyDescent="0.2">
      <c r="A26" s="26" t="s">
        <v>56</v>
      </c>
      <c r="B26" s="25" t="s">
        <v>31</v>
      </c>
      <c r="C26" s="24">
        <v>34363580.460000001</v>
      </c>
      <c r="D26" s="24">
        <v>28602682.34</v>
      </c>
      <c r="E26" s="24">
        <v>140910772.68000001</v>
      </c>
      <c r="F26" s="24">
        <v>98033505.019999996</v>
      </c>
      <c r="G26" s="17" t="str">
        <f t="shared" si="0"/>
        <v>PA</v>
      </c>
      <c r="H26" s="16">
        <f t="shared" si="1"/>
        <v>301910540.5</v>
      </c>
    </row>
    <row r="27" spans="1:8" ht="16" x14ac:dyDescent="0.2">
      <c r="A27" s="26" t="s">
        <v>57</v>
      </c>
      <c r="B27" s="25" t="s">
        <v>32</v>
      </c>
      <c r="C27" s="24">
        <v>17146194.789999999</v>
      </c>
      <c r="D27" s="24">
        <v>20361979.210000001</v>
      </c>
      <c r="E27" s="24">
        <v>104762133.36</v>
      </c>
      <c r="F27" s="24">
        <v>74806375.780000001</v>
      </c>
      <c r="G27" s="17" t="str">
        <f t="shared" si="0"/>
        <v>PB</v>
      </c>
      <c r="H27" s="16">
        <f t="shared" si="1"/>
        <v>217076683.14000002</v>
      </c>
    </row>
    <row r="28" spans="1:8" ht="16" x14ac:dyDescent="0.2">
      <c r="A28" s="26" t="s">
        <v>58</v>
      </c>
      <c r="B28" s="25" t="s">
        <v>33</v>
      </c>
      <c r="C28" s="24">
        <v>29897578</v>
      </c>
      <c r="D28" s="24">
        <v>30458451.73</v>
      </c>
      <c r="E28" s="24">
        <v>153998633.31</v>
      </c>
      <c r="F28" s="24">
        <v>108848267.2</v>
      </c>
      <c r="G28" s="17" t="str">
        <f t="shared" si="0"/>
        <v>PE</v>
      </c>
      <c r="H28" s="16">
        <f t="shared" si="1"/>
        <v>323202930.24000001</v>
      </c>
    </row>
    <row r="29" spans="1:8" ht="16" x14ac:dyDescent="0.2">
      <c r="A29" s="26" t="s">
        <v>59</v>
      </c>
      <c r="B29" s="25" t="s">
        <v>34</v>
      </c>
      <c r="C29" s="24">
        <v>22579172.109999999</v>
      </c>
      <c r="D29" s="24">
        <v>19756062.670000002</v>
      </c>
      <c r="E29" s="24">
        <v>98459308.879999995</v>
      </c>
      <c r="F29" s="24">
        <v>68971232.200000003</v>
      </c>
      <c r="G29" s="17" t="str">
        <f t="shared" si="0"/>
        <v>PI</v>
      </c>
      <c r="H29" s="16">
        <f t="shared" si="1"/>
        <v>209765775.86000001</v>
      </c>
    </row>
    <row r="30" spans="1:8" ht="16" x14ac:dyDescent="0.2">
      <c r="A30" s="26" t="s">
        <v>60</v>
      </c>
      <c r="B30" s="25" t="s">
        <v>35</v>
      </c>
      <c r="C30" s="24">
        <v>9126008.4100000001</v>
      </c>
      <c r="D30" s="24">
        <v>12436563.18</v>
      </c>
      <c r="E30" s="24">
        <v>63094121.689999998</v>
      </c>
      <c r="F30" s="24">
        <v>44751655.329999998</v>
      </c>
      <c r="G30" s="17" t="str">
        <f t="shared" si="0"/>
        <v>PR</v>
      </c>
      <c r="H30" s="16">
        <f t="shared" si="1"/>
        <v>129408348.61</v>
      </c>
    </row>
    <row r="31" spans="1:8" ht="16" x14ac:dyDescent="0.2">
      <c r="A31" s="26" t="s">
        <v>61</v>
      </c>
      <c r="B31" s="25" t="s">
        <v>36</v>
      </c>
      <c r="C31" s="24">
        <v>21033851.690000001</v>
      </c>
      <c r="D31" s="24">
        <v>9874736.0500000007</v>
      </c>
      <c r="E31" s="24">
        <v>42600808.18</v>
      </c>
      <c r="F31" s="24">
        <v>27044339.289999999</v>
      </c>
      <c r="G31" s="17" t="str">
        <f t="shared" si="0"/>
        <v>RJ</v>
      </c>
      <c r="H31" s="16">
        <f t="shared" si="1"/>
        <v>100553735.21000001</v>
      </c>
    </row>
    <row r="32" spans="1:8" ht="16" x14ac:dyDescent="0.2">
      <c r="A32" s="26" t="s">
        <v>62</v>
      </c>
      <c r="B32" s="25" t="s">
        <v>37</v>
      </c>
      <c r="C32" s="24">
        <v>20945829.120000001</v>
      </c>
      <c r="D32" s="24">
        <v>19129410.27</v>
      </c>
      <c r="E32" s="24">
        <v>95036446.980000004</v>
      </c>
      <c r="F32" s="24">
        <v>66479328.549999997</v>
      </c>
      <c r="G32" s="17" t="str">
        <f t="shared" si="0"/>
        <v>RN</v>
      </c>
      <c r="H32" s="16">
        <f t="shared" si="1"/>
        <v>201591014.92000002</v>
      </c>
    </row>
    <row r="33" spans="1:8" ht="16" x14ac:dyDescent="0.2">
      <c r="A33" s="26" t="s">
        <v>63</v>
      </c>
      <c r="B33" s="25" t="s">
        <v>38</v>
      </c>
      <c r="C33" s="24">
        <v>18556836.52</v>
      </c>
      <c r="D33" s="24">
        <v>13895536.41</v>
      </c>
      <c r="E33" s="24">
        <v>66732957.810000002</v>
      </c>
      <c r="F33" s="24">
        <v>45705937.390000001</v>
      </c>
      <c r="G33" s="17" t="str">
        <f t="shared" si="0"/>
        <v>RO</v>
      </c>
      <c r="H33" s="16">
        <f t="shared" si="1"/>
        <v>144891268.13</v>
      </c>
    </row>
    <row r="34" spans="1:8" ht="16" x14ac:dyDescent="0.2">
      <c r="A34" s="26" t="s">
        <v>64</v>
      </c>
      <c r="B34" s="25" t="s">
        <v>39</v>
      </c>
      <c r="C34" s="24">
        <v>17304545.370000001</v>
      </c>
      <c r="D34" s="24">
        <v>12604834.449999999</v>
      </c>
      <c r="E34" s="24">
        <v>59616095.369999997</v>
      </c>
      <c r="F34" s="24">
        <v>40449891.939999998</v>
      </c>
      <c r="G34" s="17" t="str">
        <f t="shared" si="0"/>
        <v>RR</v>
      </c>
      <c r="H34" s="16">
        <f t="shared" si="1"/>
        <v>129975367.13</v>
      </c>
    </row>
    <row r="35" spans="1:8" ht="16" x14ac:dyDescent="0.2">
      <c r="A35" s="26" t="s">
        <v>65</v>
      </c>
      <c r="B35" s="25" t="s">
        <v>40</v>
      </c>
      <c r="C35" s="24">
        <v>1260699.71</v>
      </c>
      <c r="D35" s="24">
        <v>8756496.5700000003</v>
      </c>
      <c r="E35" s="24">
        <v>47784335.619999997</v>
      </c>
      <c r="F35" s="24">
        <v>35289960.630000003</v>
      </c>
      <c r="G35" s="17" t="str">
        <f t="shared" si="0"/>
        <v>RS</v>
      </c>
      <c r="H35" s="16">
        <f t="shared" si="1"/>
        <v>93091492.530000001</v>
      </c>
    </row>
    <row r="36" spans="1:8" ht="16" x14ac:dyDescent="0.2">
      <c r="A36" s="26" t="s">
        <v>66</v>
      </c>
      <c r="B36" s="25" t="s">
        <v>41</v>
      </c>
      <c r="C36" s="24">
        <v>4081718.53</v>
      </c>
      <c r="D36" s="24">
        <v>5106663.7300000004</v>
      </c>
      <c r="E36" s="24">
        <v>27325464</v>
      </c>
      <c r="F36" s="24">
        <v>19910724.620000001</v>
      </c>
      <c r="G36" s="17" t="str">
        <f t="shared" si="0"/>
        <v>SC</v>
      </c>
      <c r="H36" s="16">
        <f t="shared" si="1"/>
        <v>56424570.879999995</v>
      </c>
    </row>
    <row r="37" spans="1:8" ht="16" x14ac:dyDescent="0.2">
      <c r="A37" s="26" t="s">
        <v>67</v>
      </c>
      <c r="B37" s="25" t="s">
        <v>42</v>
      </c>
      <c r="C37" s="24">
        <v>17905388.91</v>
      </c>
      <c r="D37" s="24">
        <v>18473713.239999998</v>
      </c>
      <c r="E37" s="24">
        <v>92934219.219999999</v>
      </c>
      <c r="F37" s="24">
        <v>65513643.880000003</v>
      </c>
      <c r="G37" s="17" t="str">
        <f t="shared" si="0"/>
        <v>SE</v>
      </c>
      <c r="H37" s="16">
        <f t="shared" si="1"/>
        <v>194826965.25</v>
      </c>
    </row>
    <row r="38" spans="1:8" ht="16" x14ac:dyDescent="0.2">
      <c r="A38" s="26" t="s">
        <v>3</v>
      </c>
      <c r="B38" s="25" t="s">
        <v>2</v>
      </c>
      <c r="C38" s="24">
        <v>3834341.1</v>
      </c>
      <c r="D38" s="24">
        <v>4605920.72</v>
      </c>
      <c r="E38" s="24">
        <v>22522815.850000001</v>
      </c>
      <c r="F38" s="24">
        <v>15644255.92</v>
      </c>
      <c r="G38" s="17" t="str">
        <f t="shared" si="0"/>
        <v>SP</v>
      </c>
      <c r="H38" s="16">
        <f t="shared" si="1"/>
        <v>46607333.590000004</v>
      </c>
    </row>
    <row r="39" spans="1:8" ht="17" thickBot="1" x14ac:dyDescent="0.25">
      <c r="A39" s="23" t="s">
        <v>68</v>
      </c>
      <c r="B39" s="22" t="s">
        <v>43</v>
      </c>
      <c r="C39" s="21">
        <v>13611033.91</v>
      </c>
      <c r="D39" s="21">
        <v>18786255.579999998</v>
      </c>
      <c r="E39" s="21">
        <v>95054447.530000001</v>
      </c>
      <c r="F39" s="21">
        <v>67328779.659999996</v>
      </c>
      <c r="G39" s="17" t="str">
        <f t="shared" si="0"/>
        <v>TO</v>
      </c>
      <c r="H39" s="16">
        <f t="shared" si="1"/>
        <v>194780516.68000001</v>
      </c>
    </row>
    <row r="40" spans="1:8" ht="16" x14ac:dyDescent="0.2">
      <c r="B40" s="20"/>
      <c r="C40" s="19" t="s">
        <v>71</v>
      </c>
      <c r="D40" s="19" t="s">
        <v>71</v>
      </c>
      <c r="E40" s="19" t="s">
        <v>71</v>
      </c>
      <c r="F40" s="19" t="s">
        <v>71</v>
      </c>
      <c r="G40" s="17"/>
      <c r="H40" s="16" t="b">
        <f>SUM(H13:H39)=SUM(C41:F41)</f>
        <v>1</v>
      </c>
    </row>
    <row r="41" spans="1:8" ht="17" thickBot="1" x14ac:dyDescent="0.25">
      <c r="C41" s="18">
        <v>498835694.04000002</v>
      </c>
      <c r="D41" s="18">
        <v>453442384.42000008</v>
      </c>
      <c r="E41" s="18">
        <v>2266802122.5</v>
      </c>
      <c r="F41" s="18">
        <v>1591069821.1500003</v>
      </c>
      <c r="G41" s="17"/>
      <c r="H41" s="16" t="b">
        <f>SUM(C41:F41)=Compilado!C29</f>
        <v>1</v>
      </c>
    </row>
    <row r="43" spans="1:8" ht="16" x14ac:dyDescent="0.2">
      <c r="C43" s="33" t="s">
        <v>82</v>
      </c>
    </row>
  </sheetData>
  <mergeCells count="1">
    <mergeCell ref="A9:E10"/>
  </mergeCells>
  <hyperlinks>
    <hyperlink ref="C43" r:id="rId1" location="liberacoes" xr:uid="{0F8E6CC5-E8C7-FE4B-B2E2-07EE7167136F}"/>
  </hyperlinks>
  <pageMargins left="0.511811024" right="0.511811024" top="0.78740157499999996" bottom="0.78740157499999996" header="0.31496062000000002" footer="0.31496062000000002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9D5A9-E198-BC42-9A69-E0FDF776C5D3}">
  <dimension ref="A1:M30"/>
  <sheetViews>
    <sheetView topLeftCell="D1" workbookViewId="0">
      <selection activeCell="M30" sqref="M30"/>
    </sheetView>
  </sheetViews>
  <sheetFormatPr baseColWidth="10" defaultRowHeight="16" x14ac:dyDescent="0.2"/>
  <cols>
    <col min="3" max="5" width="16.33203125" bestFit="1" customWidth="1"/>
    <col min="8" max="10" width="16.33203125" bestFit="1" customWidth="1"/>
    <col min="11" max="11" width="12" bestFit="1" customWidth="1"/>
    <col min="13" max="13" width="16.6640625" bestFit="1" customWidth="1"/>
  </cols>
  <sheetData>
    <row r="1" spans="1:13" ht="33" thickBot="1" x14ac:dyDescent="0.25">
      <c r="A1" s="34" t="s">
        <v>83</v>
      </c>
      <c r="B1" s="35" t="s">
        <v>84</v>
      </c>
      <c r="C1" s="36" t="s">
        <v>85</v>
      </c>
      <c r="D1" s="37" t="s">
        <v>86</v>
      </c>
      <c r="E1" s="38" t="s">
        <v>87</v>
      </c>
      <c r="F1" s="49" t="s">
        <v>83</v>
      </c>
      <c r="G1" s="49" t="s">
        <v>84</v>
      </c>
      <c r="H1" s="49" t="s">
        <v>88</v>
      </c>
      <c r="I1" s="49" t="s">
        <v>89</v>
      </c>
      <c r="J1" s="49" t="s">
        <v>90</v>
      </c>
    </row>
    <row r="2" spans="1:13" x14ac:dyDescent="0.2">
      <c r="A2" s="39" t="s">
        <v>44</v>
      </c>
      <c r="B2" s="40" t="s">
        <v>19</v>
      </c>
      <c r="C2" s="41">
        <v>63152375.119999997</v>
      </c>
      <c r="D2" s="42">
        <v>49589201.420000002</v>
      </c>
      <c r="E2" s="43">
        <v>112741576.54000001</v>
      </c>
      <c r="F2" s="50" t="s">
        <v>44</v>
      </c>
      <c r="G2" s="51" t="s">
        <v>19</v>
      </c>
      <c r="H2" s="52">
        <v>42161160.479999997</v>
      </c>
      <c r="I2" s="53">
        <v>49589201.420000002</v>
      </c>
      <c r="J2" s="54">
        <f>H2+I2</f>
        <v>91750361.900000006</v>
      </c>
      <c r="K2" t="b">
        <f>G2=B2</f>
        <v>1</v>
      </c>
      <c r="L2" s="1" t="str">
        <f t="shared" ref="L2:L28" si="0">B2</f>
        <v>AC</v>
      </c>
      <c r="M2" s="6">
        <f t="shared" ref="M2:M28" si="1">J2+E2</f>
        <v>204491938.44</v>
      </c>
    </row>
    <row r="3" spans="1:13" x14ac:dyDescent="0.2">
      <c r="A3" s="39" t="s">
        <v>45</v>
      </c>
      <c r="B3" s="40" t="s">
        <v>20</v>
      </c>
      <c r="C3" s="41">
        <v>39007753</v>
      </c>
      <c r="D3" s="42">
        <v>103092122.3</v>
      </c>
      <c r="E3" s="43">
        <v>142099875.30000001</v>
      </c>
      <c r="F3" s="55" t="s">
        <v>45</v>
      </c>
      <c r="G3" s="56" t="s">
        <v>20</v>
      </c>
      <c r="H3" s="52">
        <v>44324589.870356485</v>
      </c>
      <c r="I3" s="53">
        <v>103092122.3</v>
      </c>
      <c r="J3" s="54">
        <f t="shared" ref="J3:J28" si="2">H3+I3</f>
        <v>147416712.17035648</v>
      </c>
      <c r="K3" t="b">
        <f t="shared" ref="K3:K28" si="3">G3=B3</f>
        <v>1</v>
      </c>
      <c r="L3" s="1" t="str">
        <f t="shared" si="0"/>
        <v>AL</v>
      </c>
      <c r="M3" s="6">
        <f t="shared" si="1"/>
        <v>289516587.47035646</v>
      </c>
    </row>
    <row r="4" spans="1:13" x14ac:dyDescent="0.2">
      <c r="A4" s="39" t="s">
        <v>46</v>
      </c>
      <c r="B4" s="40" t="s">
        <v>21</v>
      </c>
      <c r="C4" s="41">
        <v>101389108.47</v>
      </c>
      <c r="D4" s="42">
        <v>156578546.96000001</v>
      </c>
      <c r="E4" s="43">
        <v>257967655.43000001</v>
      </c>
      <c r="F4" s="55" t="s">
        <v>46</v>
      </c>
      <c r="G4" s="56" t="s">
        <v>21</v>
      </c>
      <c r="H4" s="52">
        <v>63276977.1719089</v>
      </c>
      <c r="I4" s="53">
        <v>156578546.96000001</v>
      </c>
      <c r="J4" s="54">
        <f t="shared" si="2"/>
        <v>219855524.13190889</v>
      </c>
      <c r="K4" t="b">
        <f t="shared" si="3"/>
        <v>1</v>
      </c>
      <c r="L4" s="1" t="str">
        <f t="shared" si="0"/>
        <v>AM</v>
      </c>
      <c r="M4" s="6">
        <f t="shared" si="1"/>
        <v>477823179.5619089</v>
      </c>
    </row>
    <row r="5" spans="1:13" x14ac:dyDescent="0.2">
      <c r="A5" s="44" t="s">
        <v>47</v>
      </c>
      <c r="B5" s="40" t="s">
        <v>22</v>
      </c>
      <c r="C5" s="41">
        <v>93399024.310000002</v>
      </c>
      <c r="D5" s="42">
        <v>40148871.469999999</v>
      </c>
      <c r="E5" s="43">
        <v>133547895.78</v>
      </c>
      <c r="F5" s="57" t="s">
        <v>47</v>
      </c>
      <c r="G5" s="56" t="s">
        <v>22</v>
      </c>
      <c r="H5" s="52">
        <v>84052884.734778702</v>
      </c>
      <c r="I5" s="53">
        <v>40148871.469999999</v>
      </c>
      <c r="J5" s="54">
        <f t="shared" si="2"/>
        <v>124201756.2047787</v>
      </c>
      <c r="K5" t="b">
        <f t="shared" si="3"/>
        <v>1</v>
      </c>
      <c r="L5" s="1" t="str">
        <f t="shared" si="0"/>
        <v>AP</v>
      </c>
      <c r="M5" s="6">
        <f t="shared" si="1"/>
        <v>257749651.9847787</v>
      </c>
    </row>
    <row r="6" spans="1:13" x14ac:dyDescent="0.2">
      <c r="A6" s="39" t="s">
        <v>48</v>
      </c>
      <c r="B6" s="40" t="s">
        <v>23</v>
      </c>
      <c r="C6" s="41">
        <v>84239906.849999994</v>
      </c>
      <c r="D6" s="42">
        <v>417123319.20999998</v>
      </c>
      <c r="E6" s="43">
        <v>501363226.06</v>
      </c>
      <c r="F6" s="55" t="s">
        <v>48</v>
      </c>
      <c r="G6" s="56" t="s">
        <v>23</v>
      </c>
      <c r="H6" s="52">
        <v>87826822.449806973</v>
      </c>
      <c r="I6" s="53">
        <v>417123319.20999998</v>
      </c>
      <c r="J6" s="54">
        <f t="shared" si="2"/>
        <v>504950141.65980697</v>
      </c>
      <c r="K6" t="b">
        <f t="shared" si="3"/>
        <v>1</v>
      </c>
      <c r="L6" s="1" t="str">
        <f t="shared" si="0"/>
        <v>BA</v>
      </c>
      <c r="M6" s="6">
        <f t="shared" si="1"/>
        <v>1006313367.7198069</v>
      </c>
    </row>
    <row r="7" spans="1:13" x14ac:dyDescent="0.2">
      <c r="A7" s="44" t="s">
        <v>18</v>
      </c>
      <c r="B7" s="40" t="s">
        <v>17</v>
      </c>
      <c r="C7" s="41">
        <v>83947328.650000006</v>
      </c>
      <c r="D7" s="42">
        <v>229705335.72</v>
      </c>
      <c r="E7" s="43">
        <v>313652664.37</v>
      </c>
      <c r="F7" s="57" t="s">
        <v>18</v>
      </c>
      <c r="G7" s="56" t="s">
        <v>17</v>
      </c>
      <c r="H7" s="52">
        <v>75684101.677669674</v>
      </c>
      <c r="I7" s="53">
        <v>229705335.72</v>
      </c>
      <c r="J7" s="54">
        <f t="shared" si="2"/>
        <v>305389437.39766967</v>
      </c>
      <c r="K7" t="b">
        <f t="shared" si="3"/>
        <v>1</v>
      </c>
      <c r="L7" s="1" t="str">
        <f t="shared" si="0"/>
        <v>CE</v>
      </c>
      <c r="M7" s="6">
        <f t="shared" si="1"/>
        <v>619042101.76766968</v>
      </c>
    </row>
    <row r="8" spans="1:13" x14ac:dyDescent="0.2">
      <c r="A8" s="39" t="s">
        <v>49</v>
      </c>
      <c r="B8" s="40" t="s">
        <v>24</v>
      </c>
      <c r="C8" s="41">
        <v>40534627.909999996</v>
      </c>
      <c r="D8" s="42">
        <v>116654439.20999999</v>
      </c>
      <c r="E8" s="43">
        <v>157189067.12</v>
      </c>
      <c r="F8" s="55" t="s">
        <v>49</v>
      </c>
      <c r="G8" s="56" t="s">
        <v>24</v>
      </c>
      <c r="H8" s="52">
        <v>61402637.742197081</v>
      </c>
      <c r="I8" s="53">
        <v>116654439.20999999</v>
      </c>
      <c r="J8" s="54">
        <f t="shared" si="2"/>
        <v>178057076.95219707</v>
      </c>
      <c r="K8" t="b">
        <f t="shared" si="3"/>
        <v>1</v>
      </c>
      <c r="L8" s="1" t="str">
        <f t="shared" si="0"/>
        <v>DF</v>
      </c>
      <c r="M8" s="6">
        <f t="shared" si="1"/>
        <v>335246144.07219708</v>
      </c>
    </row>
    <row r="9" spans="1:13" x14ac:dyDescent="0.2">
      <c r="A9" s="44" t="s">
        <v>50</v>
      </c>
      <c r="B9" s="40" t="s">
        <v>25</v>
      </c>
      <c r="C9" s="41">
        <v>48175396.189999998</v>
      </c>
      <c r="D9" s="42">
        <v>178095330.44</v>
      </c>
      <c r="E9" s="43">
        <v>226270726.63</v>
      </c>
      <c r="F9" s="57" t="s">
        <v>50</v>
      </c>
      <c r="G9" s="56" t="s">
        <v>25</v>
      </c>
      <c r="H9" s="52">
        <v>51226992.587740138</v>
      </c>
      <c r="I9" s="53">
        <v>178095330.44</v>
      </c>
      <c r="J9" s="54">
        <f t="shared" si="2"/>
        <v>229322323.02774012</v>
      </c>
      <c r="K9" t="b">
        <f t="shared" si="3"/>
        <v>1</v>
      </c>
      <c r="L9" s="1" t="str">
        <f t="shared" si="0"/>
        <v>ES</v>
      </c>
      <c r="M9" s="6">
        <f t="shared" si="1"/>
        <v>455593049.65774012</v>
      </c>
    </row>
    <row r="10" spans="1:13" x14ac:dyDescent="0.2">
      <c r="A10" s="44" t="s">
        <v>51</v>
      </c>
      <c r="B10" s="40" t="s">
        <v>26</v>
      </c>
      <c r="C10" s="41">
        <v>39137776.329999998</v>
      </c>
      <c r="D10" s="42">
        <v>285644397.87</v>
      </c>
      <c r="E10" s="43">
        <v>324782174.19999999</v>
      </c>
      <c r="F10" s="57" t="s">
        <v>51</v>
      </c>
      <c r="G10" s="56" t="s">
        <v>26</v>
      </c>
      <c r="H10" s="52">
        <v>45008578.710645854</v>
      </c>
      <c r="I10" s="53">
        <v>285644397.87</v>
      </c>
      <c r="J10" s="54">
        <f t="shared" si="2"/>
        <v>330652976.58064586</v>
      </c>
      <c r="K10" t="b">
        <f t="shared" si="3"/>
        <v>1</v>
      </c>
      <c r="L10" s="1" t="str">
        <f t="shared" si="0"/>
        <v>GO</v>
      </c>
      <c r="M10" s="6">
        <f t="shared" si="1"/>
        <v>655435150.78064585</v>
      </c>
    </row>
    <row r="11" spans="1:13" x14ac:dyDescent="0.2">
      <c r="A11" s="44" t="s">
        <v>52</v>
      </c>
      <c r="B11" s="40" t="s">
        <v>27</v>
      </c>
      <c r="C11" s="41">
        <v>71940049.810000002</v>
      </c>
      <c r="D11" s="42">
        <v>182992774.71000001</v>
      </c>
      <c r="E11" s="43">
        <v>254932824.52000001</v>
      </c>
      <c r="F11" s="57" t="s">
        <v>52</v>
      </c>
      <c r="G11" s="56" t="s">
        <v>27</v>
      </c>
      <c r="H11" s="52">
        <v>64357413.037184939</v>
      </c>
      <c r="I11" s="53">
        <v>182992774.71000001</v>
      </c>
      <c r="J11" s="54">
        <f t="shared" si="2"/>
        <v>247350187.74718493</v>
      </c>
      <c r="K11" t="b">
        <f t="shared" si="3"/>
        <v>1</v>
      </c>
      <c r="L11" s="1" t="str">
        <f t="shared" si="0"/>
        <v>MA</v>
      </c>
      <c r="M11" s="6">
        <f t="shared" si="1"/>
        <v>502283012.26718497</v>
      </c>
    </row>
    <row r="12" spans="1:13" x14ac:dyDescent="0.2">
      <c r="A12" s="39" t="s">
        <v>53</v>
      </c>
      <c r="B12" s="40" t="s">
        <v>28</v>
      </c>
      <c r="C12" s="41">
        <v>109562888.23</v>
      </c>
      <c r="D12" s="42">
        <v>748598032.67999995</v>
      </c>
      <c r="E12" s="43">
        <v>858160920.90999997</v>
      </c>
      <c r="F12" s="55" t="s">
        <v>53</v>
      </c>
      <c r="G12" s="56" t="s">
        <v>28</v>
      </c>
      <c r="H12" s="52">
        <v>112125275.22820337</v>
      </c>
      <c r="I12" s="53">
        <v>748598032.67999995</v>
      </c>
      <c r="J12" s="54">
        <f t="shared" si="2"/>
        <v>860723307.90820336</v>
      </c>
      <c r="K12" t="b">
        <f t="shared" si="3"/>
        <v>1</v>
      </c>
      <c r="L12" s="1" t="str">
        <f t="shared" si="0"/>
        <v>MG</v>
      </c>
      <c r="M12" s="6">
        <f t="shared" si="1"/>
        <v>1718884228.8182034</v>
      </c>
    </row>
    <row r="13" spans="1:13" x14ac:dyDescent="0.2">
      <c r="A13" s="44" t="s">
        <v>54</v>
      </c>
      <c r="B13" s="40" t="s">
        <v>29</v>
      </c>
      <c r="C13" s="41">
        <v>18085294.609999999</v>
      </c>
      <c r="D13" s="42">
        <v>155427595.25999999</v>
      </c>
      <c r="E13" s="43">
        <v>173512889.87</v>
      </c>
      <c r="F13" s="57" t="s">
        <v>54</v>
      </c>
      <c r="G13" s="56" t="s">
        <v>29</v>
      </c>
      <c r="H13" s="52">
        <v>22455500.0795037</v>
      </c>
      <c r="I13" s="53">
        <v>155427595.25999999</v>
      </c>
      <c r="J13" s="54">
        <f t="shared" si="2"/>
        <v>177883095.33950371</v>
      </c>
      <c r="K13" t="b">
        <f t="shared" si="3"/>
        <v>1</v>
      </c>
      <c r="L13" s="1" t="str">
        <f t="shared" si="0"/>
        <v>MS</v>
      </c>
      <c r="M13" s="6">
        <f t="shared" si="1"/>
        <v>351395985.20950371</v>
      </c>
    </row>
    <row r="14" spans="1:13" x14ac:dyDescent="0.2">
      <c r="A14" s="39" t="s">
        <v>55</v>
      </c>
      <c r="B14" s="40" t="s">
        <v>30</v>
      </c>
      <c r="C14" s="41">
        <v>22590863.399999999</v>
      </c>
      <c r="D14" s="42">
        <v>336510152.56</v>
      </c>
      <c r="E14" s="43">
        <v>359101015.95999998</v>
      </c>
      <c r="F14" s="55" t="s">
        <v>55</v>
      </c>
      <c r="G14" s="56" t="s">
        <v>30</v>
      </c>
      <c r="H14" s="52">
        <v>31740409.118535101</v>
      </c>
      <c r="I14" s="53">
        <v>336510152.56</v>
      </c>
      <c r="J14" s="54">
        <f t="shared" si="2"/>
        <v>368250561.6785351</v>
      </c>
      <c r="K14" t="b">
        <f t="shared" si="3"/>
        <v>1</v>
      </c>
      <c r="L14" s="1" t="str">
        <f t="shared" si="0"/>
        <v>MT</v>
      </c>
      <c r="M14" s="6">
        <f t="shared" si="1"/>
        <v>727351577.63853502</v>
      </c>
    </row>
    <row r="15" spans="1:13" x14ac:dyDescent="0.2">
      <c r="A15" s="44" t="s">
        <v>56</v>
      </c>
      <c r="B15" s="40" t="s">
        <v>31</v>
      </c>
      <c r="C15" s="41">
        <v>79221572.519999996</v>
      </c>
      <c r="D15" s="42">
        <v>274020951.75</v>
      </c>
      <c r="E15" s="43">
        <v>353242524.26999998</v>
      </c>
      <c r="F15" s="57" t="s">
        <v>56</v>
      </c>
      <c r="G15" s="56" t="s">
        <v>31</v>
      </c>
      <c r="H15" s="52">
        <v>73073369.958820671</v>
      </c>
      <c r="I15" s="53">
        <v>274020951.75</v>
      </c>
      <c r="J15" s="54">
        <f t="shared" si="2"/>
        <v>347094321.7088207</v>
      </c>
      <c r="K15" t="b">
        <f t="shared" si="3"/>
        <v>1</v>
      </c>
      <c r="L15" s="1" t="str">
        <f t="shared" si="0"/>
        <v>PA</v>
      </c>
      <c r="M15" s="6">
        <f t="shared" si="1"/>
        <v>700336845.97882068</v>
      </c>
    </row>
    <row r="16" spans="1:13" x14ac:dyDescent="0.2">
      <c r="A16" s="44" t="s">
        <v>57</v>
      </c>
      <c r="B16" s="40" t="s">
        <v>32</v>
      </c>
      <c r="C16" s="41">
        <v>45702684.560000002</v>
      </c>
      <c r="D16" s="42">
        <v>112026127.67</v>
      </c>
      <c r="E16" s="43">
        <v>157728812.22999999</v>
      </c>
      <c r="F16" s="57" t="s">
        <v>57</v>
      </c>
      <c r="G16" s="56" t="s">
        <v>32</v>
      </c>
      <c r="H16" s="52">
        <v>50471364.620777205</v>
      </c>
      <c r="I16" s="53">
        <v>112026127.67</v>
      </c>
      <c r="J16" s="54">
        <f t="shared" si="2"/>
        <v>162497492.29077721</v>
      </c>
      <c r="K16" t="b">
        <f t="shared" si="3"/>
        <v>1</v>
      </c>
      <c r="L16" s="1" t="str">
        <f t="shared" si="0"/>
        <v>PB</v>
      </c>
      <c r="M16" s="6">
        <f t="shared" si="1"/>
        <v>320226304.52077723</v>
      </c>
    </row>
    <row r="17" spans="1:13" x14ac:dyDescent="0.2">
      <c r="A17" s="39" t="s">
        <v>58</v>
      </c>
      <c r="B17" s="40" t="s">
        <v>33</v>
      </c>
      <c r="C17" s="41">
        <v>77485594.819999993</v>
      </c>
      <c r="D17" s="42">
        <v>269394441.07999998</v>
      </c>
      <c r="E17" s="43">
        <v>346880035.89999998</v>
      </c>
      <c r="F17" s="55" t="s">
        <v>58</v>
      </c>
      <c r="G17" s="56" t="s">
        <v>33</v>
      </c>
      <c r="H17" s="52">
        <v>63140281.943290606</v>
      </c>
      <c r="I17" s="53">
        <v>269394441.07999998</v>
      </c>
      <c r="J17" s="54">
        <f t="shared" si="2"/>
        <v>332534723.02329057</v>
      </c>
      <c r="K17" t="b">
        <f t="shared" si="3"/>
        <v>1</v>
      </c>
      <c r="L17" s="1" t="str">
        <f t="shared" si="0"/>
        <v>PE</v>
      </c>
      <c r="M17" s="6">
        <f t="shared" si="1"/>
        <v>679414758.92329049</v>
      </c>
    </row>
    <row r="18" spans="1:13" x14ac:dyDescent="0.2">
      <c r="A18" s="44" t="s">
        <v>59</v>
      </c>
      <c r="B18" s="40" t="s">
        <v>34</v>
      </c>
      <c r="C18" s="41">
        <v>28344368.390000001</v>
      </c>
      <c r="D18" s="42">
        <v>100202008.37</v>
      </c>
      <c r="E18" s="43">
        <v>128546376.76000001</v>
      </c>
      <c r="F18" s="57" t="s">
        <v>59</v>
      </c>
      <c r="G18" s="56" t="s">
        <v>34</v>
      </c>
      <c r="H18" s="52">
        <v>35087536.66965948</v>
      </c>
      <c r="I18" s="53">
        <v>100202008.37</v>
      </c>
      <c r="J18" s="54">
        <f t="shared" si="2"/>
        <v>135289545.0396595</v>
      </c>
      <c r="K18" t="b">
        <f t="shared" si="3"/>
        <v>1</v>
      </c>
      <c r="L18" s="1" t="str">
        <f t="shared" si="0"/>
        <v>PI</v>
      </c>
      <c r="M18" s="6">
        <f t="shared" si="1"/>
        <v>263835921.79965949</v>
      </c>
    </row>
    <row r="19" spans="1:13" x14ac:dyDescent="0.2">
      <c r="A19" s="44" t="s">
        <v>60</v>
      </c>
      <c r="B19" s="40" t="s">
        <v>35</v>
      </c>
      <c r="C19" s="41">
        <v>60349214.340000004</v>
      </c>
      <c r="D19" s="42">
        <v>429263665.25999999</v>
      </c>
      <c r="E19" s="43">
        <v>489612879.60000002</v>
      </c>
      <c r="F19" s="57" t="s">
        <v>60</v>
      </c>
      <c r="G19" s="56" t="s">
        <v>35</v>
      </c>
      <c r="H19" s="52">
        <v>63744746.615736574</v>
      </c>
      <c r="I19" s="53">
        <v>429263665.25999999</v>
      </c>
      <c r="J19" s="54">
        <f t="shared" si="2"/>
        <v>493008411.87573659</v>
      </c>
      <c r="K19" t="b">
        <f t="shared" si="3"/>
        <v>1</v>
      </c>
      <c r="L19" s="1" t="str">
        <f t="shared" si="0"/>
        <v>PR</v>
      </c>
      <c r="M19" s="6">
        <f t="shared" si="1"/>
        <v>982621291.47573662</v>
      </c>
    </row>
    <row r="20" spans="1:13" x14ac:dyDescent="0.2">
      <c r="A20" s="44" t="s">
        <v>61</v>
      </c>
      <c r="B20" s="40" t="s">
        <v>36</v>
      </c>
      <c r="C20" s="41">
        <v>110317671.90000001</v>
      </c>
      <c r="D20" s="42">
        <v>502055930.94</v>
      </c>
      <c r="E20" s="43">
        <v>612373602.84000003</v>
      </c>
      <c r="F20" s="57" t="s">
        <v>61</v>
      </c>
      <c r="G20" s="56" t="s">
        <v>36</v>
      </c>
      <c r="H20" s="52">
        <v>102281386.80918404</v>
      </c>
      <c r="I20" s="53">
        <v>502055930.94</v>
      </c>
      <c r="J20" s="54">
        <f t="shared" si="2"/>
        <v>604337317.74918401</v>
      </c>
      <c r="K20" t="b">
        <f t="shared" si="3"/>
        <v>1</v>
      </c>
      <c r="L20" s="1" t="str">
        <f t="shared" si="0"/>
        <v>RJ</v>
      </c>
      <c r="M20" s="6">
        <f t="shared" si="1"/>
        <v>1216710920.589184</v>
      </c>
    </row>
    <row r="21" spans="1:13" x14ac:dyDescent="0.2">
      <c r="A21" s="44" t="s">
        <v>62</v>
      </c>
      <c r="B21" s="40" t="s">
        <v>37</v>
      </c>
      <c r="C21" s="41">
        <v>32370333.859999999</v>
      </c>
      <c r="D21" s="42">
        <v>110563997.73999999</v>
      </c>
      <c r="E21" s="43">
        <v>142934331.59999999</v>
      </c>
      <c r="F21" s="57" t="s">
        <v>62</v>
      </c>
      <c r="G21" s="56" t="s">
        <v>37</v>
      </c>
      <c r="H21" s="52">
        <v>40285250.908462733</v>
      </c>
      <c r="I21" s="53">
        <v>110563997.73999999</v>
      </c>
      <c r="J21" s="54">
        <f t="shared" si="2"/>
        <v>150849248.64846271</v>
      </c>
      <c r="K21" t="b">
        <f t="shared" si="3"/>
        <v>1</v>
      </c>
      <c r="L21" s="1" t="str">
        <f t="shared" si="0"/>
        <v>RN</v>
      </c>
      <c r="M21" s="6">
        <f t="shared" si="1"/>
        <v>293783580.24846268</v>
      </c>
    </row>
    <row r="22" spans="1:13" x14ac:dyDescent="0.2">
      <c r="A22" s="44" t="s">
        <v>63</v>
      </c>
      <c r="B22" s="40" t="s">
        <v>38</v>
      </c>
      <c r="C22" s="41">
        <v>31009025.57</v>
      </c>
      <c r="D22" s="42">
        <v>83800696.640000001</v>
      </c>
      <c r="E22" s="43">
        <v>114809722.20999999</v>
      </c>
      <c r="F22" s="57" t="s">
        <v>63</v>
      </c>
      <c r="G22" s="56" t="s">
        <v>38</v>
      </c>
      <c r="H22" s="52">
        <v>39680949.856044881</v>
      </c>
      <c r="I22" s="53">
        <v>83800696.640000001</v>
      </c>
      <c r="J22" s="54">
        <f t="shared" si="2"/>
        <v>123481646.49604487</v>
      </c>
      <c r="K22" t="b">
        <f t="shared" si="3"/>
        <v>1</v>
      </c>
      <c r="L22" s="1" t="str">
        <f t="shared" si="0"/>
        <v>RO</v>
      </c>
      <c r="M22" s="6">
        <f t="shared" si="1"/>
        <v>238291368.70604485</v>
      </c>
    </row>
    <row r="23" spans="1:13" x14ac:dyDescent="0.2">
      <c r="A23" s="39" t="s">
        <v>64</v>
      </c>
      <c r="B23" s="40" t="s">
        <v>39</v>
      </c>
      <c r="C23" s="41">
        <v>48219309.909999996</v>
      </c>
      <c r="D23" s="42">
        <v>36800762.600000001</v>
      </c>
      <c r="E23" s="43">
        <v>85020072.510000005</v>
      </c>
      <c r="F23" s="55" t="s">
        <v>64</v>
      </c>
      <c r="G23" s="56" t="s">
        <v>39</v>
      </c>
      <c r="H23" s="52">
        <v>72489143.759061918</v>
      </c>
      <c r="I23" s="53">
        <v>36800762.600000001</v>
      </c>
      <c r="J23" s="54">
        <f t="shared" si="2"/>
        <v>109289906.35906193</v>
      </c>
      <c r="K23" t="b">
        <f t="shared" si="3"/>
        <v>1</v>
      </c>
      <c r="L23" s="1" t="str">
        <f t="shared" si="0"/>
        <v>RR</v>
      </c>
      <c r="M23" s="6">
        <f t="shared" si="1"/>
        <v>194309978.86906195</v>
      </c>
    </row>
    <row r="24" spans="1:13" x14ac:dyDescent="0.2">
      <c r="A24" s="44" t="s">
        <v>65</v>
      </c>
      <c r="B24" s="40" t="s">
        <v>40</v>
      </c>
      <c r="C24" s="41">
        <v>63544313.590000004</v>
      </c>
      <c r="D24" s="42">
        <v>486344265.55000001</v>
      </c>
      <c r="E24" s="43">
        <v>549888579.13999999</v>
      </c>
      <c r="F24" s="57" t="s">
        <v>65</v>
      </c>
      <c r="G24" s="56" t="s">
        <v>40</v>
      </c>
      <c r="H24" s="52">
        <v>63467105.009942576</v>
      </c>
      <c r="I24" s="53">
        <v>486344265.55000001</v>
      </c>
      <c r="J24" s="54">
        <f t="shared" si="2"/>
        <v>549811370.5599426</v>
      </c>
      <c r="K24" t="b">
        <f t="shared" si="3"/>
        <v>1</v>
      </c>
      <c r="L24" s="1" t="str">
        <f t="shared" si="0"/>
        <v>RS</v>
      </c>
      <c r="M24" s="6">
        <f t="shared" si="1"/>
        <v>1099699949.6999426</v>
      </c>
    </row>
    <row r="25" spans="1:13" x14ac:dyDescent="0.2">
      <c r="A25" s="39" t="s">
        <v>66</v>
      </c>
      <c r="B25" s="40" t="s">
        <v>41</v>
      </c>
      <c r="C25" s="41">
        <v>46132567.280000001</v>
      </c>
      <c r="D25" s="42">
        <v>287772620.97000003</v>
      </c>
      <c r="E25" s="43">
        <v>333905188.25</v>
      </c>
      <c r="F25" s="55" t="s">
        <v>66</v>
      </c>
      <c r="G25" s="56" t="s">
        <v>41</v>
      </c>
      <c r="H25" s="52">
        <v>46612336.496857591</v>
      </c>
      <c r="I25" s="53">
        <v>287772620.97000003</v>
      </c>
      <c r="J25" s="54">
        <f t="shared" si="2"/>
        <v>334384957.46685761</v>
      </c>
      <c r="K25" t="b">
        <f t="shared" si="3"/>
        <v>1</v>
      </c>
      <c r="L25" s="1" t="str">
        <f t="shared" si="0"/>
        <v>SC</v>
      </c>
      <c r="M25" s="6">
        <f t="shared" si="1"/>
        <v>668290145.71685767</v>
      </c>
    </row>
    <row r="26" spans="1:13" x14ac:dyDescent="0.2">
      <c r="A26" s="39" t="s">
        <v>67</v>
      </c>
      <c r="B26" s="40" t="s">
        <v>42</v>
      </c>
      <c r="C26" s="41">
        <v>36260428.399999999</v>
      </c>
      <c r="D26" s="42">
        <v>78387437.989999995</v>
      </c>
      <c r="E26" s="43">
        <v>114647866.39</v>
      </c>
      <c r="F26" s="55" t="s">
        <v>67</v>
      </c>
      <c r="G26" s="56" t="s">
        <v>42</v>
      </c>
      <c r="H26" s="52">
        <v>42160209.829761744</v>
      </c>
      <c r="I26" s="53">
        <v>78387437.989999995</v>
      </c>
      <c r="J26" s="54">
        <f t="shared" si="2"/>
        <v>120547647.81976174</v>
      </c>
      <c r="K26" t="b">
        <f t="shared" si="3"/>
        <v>1</v>
      </c>
      <c r="L26" s="1" t="str">
        <f t="shared" si="0"/>
        <v>SE</v>
      </c>
      <c r="M26" s="6">
        <f t="shared" si="1"/>
        <v>235195514.20976174</v>
      </c>
    </row>
    <row r="27" spans="1:13" x14ac:dyDescent="0.2">
      <c r="A27" s="44" t="s">
        <v>3</v>
      </c>
      <c r="B27" s="40" t="s">
        <v>2</v>
      </c>
      <c r="C27" s="41">
        <v>248751229.31999999</v>
      </c>
      <c r="D27" s="42">
        <v>1654077754.46</v>
      </c>
      <c r="E27" s="43">
        <v>1902828983.78</v>
      </c>
      <c r="F27" s="57" t="s">
        <v>3</v>
      </c>
      <c r="G27" s="56" t="s">
        <v>2</v>
      </c>
      <c r="H27" s="52">
        <v>245578971.80405664</v>
      </c>
      <c r="I27" s="53">
        <v>1654077754.46</v>
      </c>
      <c r="J27" s="54">
        <f t="shared" si="2"/>
        <v>1899656726.2640567</v>
      </c>
      <c r="K27" t="b">
        <f t="shared" si="3"/>
        <v>1</v>
      </c>
      <c r="L27" s="1" t="str">
        <f t="shared" si="0"/>
        <v>SP</v>
      </c>
      <c r="M27" s="6">
        <f t="shared" si="1"/>
        <v>3802485710.0440569</v>
      </c>
    </row>
    <row r="28" spans="1:13" ht="17" thickBot="1" x14ac:dyDescent="0.25">
      <c r="A28" s="39" t="s">
        <v>68</v>
      </c>
      <c r="B28" s="40" t="s">
        <v>43</v>
      </c>
      <c r="C28" s="41">
        <v>27129292.66</v>
      </c>
      <c r="D28" s="42">
        <v>75129219.170000002</v>
      </c>
      <c r="E28" s="43">
        <v>102258511.83</v>
      </c>
      <c r="F28" s="55" t="s">
        <v>68</v>
      </c>
      <c r="G28" s="56" t="s">
        <v>43</v>
      </c>
      <c r="H28" s="52">
        <v>26284002.826405026</v>
      </c>
      <c r="I28" s="53">
        <v>75129219.170000002</v>
      </c>
      <c r="J28" s="54">
        <f t="shared" si="2"/>
        <v>101413221.99640504</v>
      </c>
      <c r="K28" t="b">
        <f t="shared" si="3"/>
        <v>1</v>
      </c>
      <c r="L28" s="1" t="str">
        <f t="shared" si="0"/>
        <v>TO</v>
      </c>
      <c r="M28" s="6">
        <f t="shared" si="1"/>
        <v>203671733.82640505</v>
      </c>
    </row>
    <row r="29" spans="1:13" x14ac:dyDescent="0.2">
      <c r="A29" s="45"/>
      <c r="B29" s="45"/>
      <c r="C29" s="46">
        <v>1750000000</v>
      </c>
      <c r="D29" s="47">
        <v>7500000000</v>
      </c>
      <c r="E29" s="48">
        <v>9250000000</v>
      </c>
      <c r="F29" s="58"/>
      <c r="G29" s="58"/>
      <c r="H29" s="59">
        <f>SUM(H2:H28)</f>
        <v>1749999999.9965925</v>
      </c>
      <c r="I29" s="59">
        <f t="shared" ref="I29:J29" si="4">SUM(I2:I28)</f>
        <v>7500000000</v>
      </c>
      <c r="J29" s="59">
        <f t="shared" si="4"/>
        <v>9249999999.9965916</v>
      </c>
      <c r="L29" s="1"/>
      <c r="M29" s="6" t="b">
        <f>SUM(M2:M28)=(J29+E29)</f>
        <v>1</v>
      </c>
    </row>
    <row r="30" spans="1:13" x14ac:dyDescent="0.2">
      <c r="M30" s="6" t="b">
        <f>SUM(M2:M28)=Compilado!D29</f>
        <v>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Compilado</vt:lpstr>
      <vt:lpstr>ICMS</vt:lpstr>
      <vt:lpstr>NFCe</vt:lpstr>
      <vt:lpstr>IPVA</vt:lpstr>
      <vt:lpstr>Exemplo</vt:lpstr>
      <vt:lpstr>MP938 Estados</vt:lpstr>
      <vt:lpstr>LC173 Estados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Onivaldo de Oliveira Segundo</dc:creator>
  <cp:lastModifiedBy>Francisco Onivaldo de Oliveira Segundo</cp:lastModifiedBy>
  <dcterms:created xsi:type="dcterms:W3CDTF">2020-06-23T01:46:06Z</dcterms:created>
  <dcterms:modified xsi:type="dcterms:W3CDTF">2020-07-19T20:55:49Z</dcterms:modified>
</cp:coreProperties>
</file>