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Dropbox/Estudos/Data/Python/Environments/"/>
    </mc:Choice>
  </mc:AlternateContent>
  <xr:revisionPtr revIDLastSave="0" documentId="13_ncr:1_{6CAAB3E4-0BF0-1445-91C9-517052FD06E0}" xr6:coauthVersionLast="40" xr6:coauthVersionMax="40" xr10:uidLastSave="{00000000-0000-0000-0000-000000000000}"/>
  <bookViews>
    <workbookView xWindow="0" yWindow="460" windowWidth="20900" windowHeight="16340" activeTab="1" xr2:uid="{2184D749-8611-904A-ABE6-4596C639FEE6}"/>
  </bookViews>
  <sheets>
    <sheet name="Compilado" sheetId="1" r:id="rId1"/>
    <sheet name="ICMS" sheetId="2" r:id="rId2"/>
    <sheet name="Exemplo" sheetId="3" r:id="rId3"/>
    <sheet name="MP938 Estados" sheetId="4" r:id="rId4"/>
    <sheet name="LC173 Estado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9" i="1" l="1"/>
  <c r="M30" i="6"/>
  <c r="D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M29" i="6"/>
  <c r="L3" i="6"/>
  <c r="L4" i="6"/>
  <c r="L5" i="6"/>
  <c r="L6" i="6"/>
  <c r="M6" i="6"/>
  <c r="L7" i="6"/>
  <c r="L8" i="6"/>
  <c r="L9" i="6"/>
  <c r="L10" i="6"/>
  <c r="M10" i="6"/>
  <c r="L11" i="6"/>
  <c r="L12" i="6"/>
  <c r="L13" i="6"/>
  <c r="L14" i="6"/>
  <c r="M14" i="6"/>
  <c r="L15" i="6"/>
  <c r="L16" i="6"/>
  <c r="L17" i="6"/>
  <c r="L18" i="6"/>
  <c r="M18" i="6"/>
  <c r="L19" i="6"/>
  <c r="L20" i="6"/>
  <c r="L21" i="6"/>
  <c r="L22" i="6"/>
  <c r="M22" i="6"/>
  <c r="L23" i="6"/>
  <c r="L24" i="6"/>
  <c r="L25" i="6"/>
  <c r="L26" i="6"/>
  <c r="M26" i="6"/>
  <c r="L27" i="6"/>
  <c r="L28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" i="6"/>
  <c r="I29" i="6"/>
  <c r="H29" i="6"/>
  <c r="J28" i="6"/>
  <c r="M28" i="6" s="1"/>
  <c r="J27" i="6"/>
  <c r="M27" i="6" s="1"/>
  <c r="J26" i="6"/>
  <c r="J25" i="6"/>
  <c r="M25" i="6" s="1"/>
  <c r="J24" i="6"/>
  <c r="M24" i="6" s="1"/>
  <c r="J23" i="6"/>
  <c r="M23" i="6" s="1"/>
  <c r="J22" i="6"/>
  <c r="J21" i="6"/>
  <c r="M21" i="6" s="1"/>
  <c r="J20" i="6"/>
  <c r="M20" i="6" s="1"/>
  <c r="J19" i="6"/>
  <c r="M19" i="6" s="1"/>
  <c r="J18" i="6"/>
  <c r="J17" i="6"/>
  <c r="M17" i="6" s="1"/>
  <c r="J16" i="6"/>
  <c r="M16" i="6" s="1"/>
  <c r="J15" i="6"/>
  <c r="M15" i="6" s="1"/>
  <c r="J14" i="6"/>
  <c r="J13" i="6"/>
  <c r="M13" i="6" s="1"/>
  <c r="J12" i="6"/>
  <c r="M12" i="6" s="1"/>
  <c r="J11" i="6"/>
  <c r="M11" i="6" s="1"/>
  <c r="J10" i="6"/>
  <c r="J9" i="6"/>
  <c r="M9" i="6" s="1"/>
  <c r="J8" i="6"/>
  <c r="M8" i="6" s="1"/>
  <c r="J7" i="6"/>
  <c r="M7" i="6" s="1"/>
  <c r="J6" i="6"/>
  <c r="J5" i="6"/>
  <c r="M5" i="6" s="1"/>
  <c r="J4" i="6"/>
  <c r="M4" i="6" s="1"/>
  <c r="J3" i="6"/>
  <c r="M3" i="6" s="1"/>
  <c r="J2" i="6"/>
  <c r="J29" i="6" l="1"/>
  <c r="M2" i="6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  <c r="C29" i="1" s="1"/>
  <c r="H41" i="4" s="1"/>
  <c r="H40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H13" i="4"/>
  <c r="G13" i="4"/>
  <c r="M29" i="2" l="1"/>
  <c r="L29" i="2"/>
  <c r="K29" i="2"/>
  <c r="J29" i="2"/>
  <c r="I29" i="2"/>
  <c r="H29" i="2"/>
  <c r="G29" i="2"/>
  <c r="F29" i="2"/>
  <c r="E29" i="2"/>
  <c r="D29" i="2"/>
  <c r="C29" i="2"/>
  <c r="B29" i="2"/>
  <c r="F3" i="3" l="1"/>
  <c r="H3" i="3" s="1"/>
  <c r="E3" i="3"/>
  <c r="E4" i="3" s="1"/>
  <c r="E5" i="3" s="1"/>
  <c r="E6" i="3" s="1"/>
  <c r="E7" i="3" s="1"/>
  <c r="G3" i="3" l="1"/>
  <c r="F4" i="3"/>
  <c r="H4" i="3" l="1"/>
  <c r="G4" i="3"/>
  <c r="F5" i="3"/>
  <c r="F6" i="3" l="1"/>
  <c r="H5" i="3"/>
  <c r="G5" i="3"/>
  <c r="F7" i="3" l="1"/>
  <c r="G6" i="3"/>
  <c r="H6" i="3"/>
  <c r="G7" i="3" l="1"/>
  <c r="H7" i="3"/>
</calcChain>
</file>

<file path=xl/sharedStrings.xml><?xml version="1.0" encoding="utf-8"?>
<sst xmlns="http://schemas.openxmlformats.org/spreadsheetml/2006/main" count="289" uniqueCount="91">
  <si>
    <t>UF</t>
  </si>
  <si>
    <t>UF_nome</t>
  </si>
  <si>
    <t>SP</t>
  </si>
  <si>
    <t>São Paulo</t>
  </si>
  <si>
    <t>janeiro</t>
  </si>
  <si>
    <t>fevereiro</t>
  </si>
  <si>
    <t>março</t>
  </si>
  <si>
    <t>abril</t>
  </si>
  <si>
    <t>maio</t>
  </si>
  <si>
    <t>2019 Acumulado</t>
  </si>
  <si>
    <t>2020 Acumulado</t>
  </si>
  <si>
    <t>Perda de Arrecadação</t>
  </si>
  <si>
    <t>Percentual</t>
  </si>
  <si>
    <t>Absoluto</t>
  </si>
  <si>
    <t>Recursos MP938</t>
  </si>
  <si>
    <t>Recursos LC 173</t>
  </si>
  <si>
    <t>Suspensão de Dívida LC173</t>
  </si>
  <si>
    <t>CE</t>
  </si>
  <si>
    <t>Ceará</t>
  </si>
  <si>
    <t>AC</t>
  </si>
  <si>
    <t>AL</t>
  </si>
  <si>
    <t>AM</t>
  </si>
  <si>
    <t>AP</t>
  </si>
  <si>
    <t>BA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</si>
  <si>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</si>
  <si>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</si>
  <si>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</si>
  <si>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</si>
  <si>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</si>
  <si>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</si>
  <si>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</si>
  <si>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</si>
  <si>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</si>
  <si>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</si>
  <si>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</si>
  <si>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</si>
  <si>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</si>
  <si>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</si>
  <si>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</si>
  <si>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</si>
  <si>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</si>
  <si>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</si>
  <si>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</si>
  <si>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</si>
  <si>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Acre</t>
  </si>
  <si>
    <t>Alagoas</t>
  </si>
  <si>
    <t>Amazonas</t>
  </si>
  <si>
    <t>Amapá</t>
  </si>
  <si>
    <t>Bahia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</si>
  <si>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</si>
  <si>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</si>
  <si>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</si>
  <si>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</si>
  <si>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</si>
  <si>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</si>
  <si>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</si>
  <si>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</si>
  <si>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</si>
  <si>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</si>
  <si>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</si>
  <si>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</si>
  <si>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</si>
  <si>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</si>
  <si>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</si>
  <si>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</si>
  <si>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</si>
  <si>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</si>
  <si>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</si>
  <si>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Tocantins</t>
  </si>
  <si>
    <t>TD</t>
  </si>
  <si>
    <t>Todos os Estados</t>
  </si>
  <si>
    <t>TOTAL</t>
  </si>
  <si>
    <t>AFE
Valor da diferença positiva de Junho
Data do crédito: 07/07/2020</t>
  </si>
  <si>
    <t>AFE
Valor da diferença positiva de Maio
Data do crédito: 05/06/2020</t>
  </si>
  <si>
    <t>AFE
Valor da diferença positiva de abril
Data do crédito: 07/05/2020</t>
  </si>
  <si>
    <t>AFE
Valor da diferença positiva de março
Data do crédito: 14/04/2020</t>
  </si>
  <si>
    <t>Sigla da UF</t>
  </si>
  <si>
    <t>Unidade da Federação</t>
  </si>
  <si>
    <t>Apoio Financeiro Pela União Aos Entes Federativos Que Recebem o Fundo de Participação dos Estados - FPE e o Fundo de Participação dos Municípios - FPM - Medida Provisória nº 938, de 02/04/2020  (Programa 0903 Ação 00S3)</t>
  </si>
  <si>
    <t>COORDENAÇÃO-GERAL DE ANÁLISE, INFORMAÇÕES E EXECUÇÃO DE E TRANSFERÊNCIAS FINANCEIRAS INTERGOVERNAMENTAIS - COINT</t>
  </si>
  <si>
    <t>SECRETARIA DO TESOURO NACIONAL - STN</t>
  </si>
  <si>
    <t>MINISTÉRIO DA ECONOMIA - ME</t>
  </si>
  <si>
    <t>https://www.gov.br/tesouronacional/pt-br/estados-e-municipios/transferencias-a-estados-e-municipios/transferencias-constitucionais-e-legais#liberacoes</t>
  </si>
  <si>
    <t>Estado</t>
  </si>
  <si>
    <t>Sigla</t>
  </si>
  <si>
    <t>Parcela 1 (junho)
Art 5º - I - a</t>
  </si>
  <si>
    <t>Parcela 1 (junho)
Art 5º - II - a</t>
  </si>
  <si>
    <t>Total 1 - EE junho</t>
  </si>
  <si>
    <t>Parcela 2 (julho)
Art 5º - I - a</t>
  </si>
  <si>
    <t>Parcela 2 (julho)
Art 5º - II - a</t>
  </si>
  <si>
    <t>Total 1 - EE 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</si>
</sst>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.000_);_(* \(#,##0.000\);_(* &quot;-&quot;??_);_(@_)"/>
    <numFmt numFmtId="166" formatCode="&quot;R$&quot;\ #,##0.00;[Red]\-&quot;R$&quot;\ #,##0.00"/>
    <numFmt numFmtId="171" formatCode="_-* #,##0.00_-;\-* #,##0.00_-;_-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F81BD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  <xf numFmtId="43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2" applyNumberFormat="1" applyFont="1" applyAlignment="1">
      <alignment horizontal="center"/>
    </xf>
    <xf numFmtId="0" fontId="0" fillId="0" borderId="0" xfId="0" applyBorder="1" applyAlignment="1">
      <alignment horizontal="center"/>
    </xf>
    <xf numFmtId="43" fontId="2" fillId="2" borderId="0" xfId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0" xfId="0" applyNumberFormat="1"/>
    <xf numFmtId="3" fontId="0" fillId="0" borderId="0" xfId="0" applyNumberFormat="1"/>
    <xf numFmtId="0" fontId="3" fillId="3" borderId="0" xfId="3" applyFill="1"/>
    <xf numFmtId="4" fontId="3" fillId="3" borderId="0" xfId="3" applyNumberFormat="1" applyFill="1"/>
    <xf numFmtId="4" fontId="0" fillId="3" borderId="0" xfId="4" applyFont="1" applyFill="1"/>
    <xf numFmtId="166" fontId="5" fillId="4" borderId="1" xfId="3" applyNumberFormat="1" applyFont="1" applyFill="1" applyBorder="1"/>
    <xf numFmtId="166" fontId="5" fillId="4" borderId="2" xfId="3" applyNumberFormat="1" applyFont="1" applyFill="1" applyBorder="1" applyAlignment="1">
      <alignment horizontal="center" vertical="center" wrapText="1"/>
    </xf>
    <xf numFmtId="0" fontId="3" fillId="3" borderId="3" xfId="3" applyFill="1" applyBorder="1"/>
    <xf numFmtId="4" fontId="0" fillId="0" borderId="4" xfId="4" applyFont="1" applyBorder="1"/>
    <xf numFmtId="0" fontId="3" fillId="0" borderId="5" xfId="3" applyBorder="1" applyAlignment="1">
      <alignment horizontal="center"/>
    </xf>
    <xf numFmtId="0" fontId="3" fillId="0" borderId="6" xfId="3" applyBorder="1"/>
    <xf numFmtId="4" fontId="0" fillId="0" borderId="7" xfId="4" applyFont="1" applyBorder="1"/>
    <xf numFmtId="0" fontId="3" fillId="0" borderId="8" xfId="3" applyBorder="1" applyAlignment="1">
      <alignment horizontal="center"/>
    </xf>
    <xf numFmtId="0" fontId="3" fillId="0" borderId="9" xfId="3" applyBorder="1"/>
    <xf numFmtId="4" fontId="0" fillId="0" borderId="2" xfId="4" applyFont="1" applyBorder="1"/>
    <xf numFmtId="0" fontId="3" fillId="0" borderId="10" xfId="3" applyBorder="1" applyAlignment="1">
      <alignment horizontal="center"/>
    </xf>
    <xf numFmtId="0" fontId="3" fillId="0" borderId="11" xfId="3" applyBorder="1"/>
    <xf numFmtId="17" fontId="5" fillId="4" borderId="12" xfId="3" applyNumberFormat="1" applyFont="1" applyFill="1" applyBorder="1" applyAlignment="1">
      <alignment horizontal="center" vertical="center" wrapText="1"/>
    </xf>
    <xf numFmtId="0" fontId="5" fillId="4" borderId="13" xfId="3" applyFont="1" applyFill="1" applyBorder="1" applyAlignment="1">
      <alignment horizontal="center" vertical="center" wrapText="1"/>
    </xf>
    <xf numFmtId="0" fontId="5" fillId="4" borderId="14" xfId="3" applyFont="1" applyFill="1" applyBorder="1" applyAlignment="1">
      <alignment horizontal="center" vertical="center" wrapText="1"/>
    </xf>
    <xf numFmtId="0" fontId="3" fillId="3" borderId="0" xfId="3" applyFill="1" applyAlignment="1">
      <alignment horizontal="left" wrapText="1"/>
    </xf>
    <xf numFmtId="0" fontId="6" fillId="3" borderId="0" xfId="5" applyFill="1"/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/>
    <xf numFmtId="0" fontId="4" fillId="0" borderId="19" xfId="0" applyFont="1" applyBorder="1" applyAlignment="1">
      <alignment horizontal="center"/>
    </xf>
    <xf numFmtId="171" fontId="7" fillId="0" borderId="18" xfId="0" applyNumberFormat="1" applyFont="1" applyBorder="1"/>
    <xf numFmtId="171" fontId="7" fillId="0" borderId="19" xfId="0" applyNumberFormat="1" applyFont="1" applyBorder="1"/>
    <xf numFmtId="171" fontId="7" fillId="0" borderId="20" xfId="0" applyNumberFormat="1" applyFont="1" applyBorder="1"/>
    <xf numFmtId="0" fontId="4" fillId="0" borderId="18" xfId="0" applyFont="1" applyBorder="1"/>
    <xf numFmtId="0" fontId="7" fillId="0" borderId="0" xfId="0" applyFont="1"/>
    <xf numFmtId="171" fontId="8" fillId="0" borderId="21" xfId="0" applyNumberFormat="1" applyFont="1" applyBorder="1" applyAlignment="1">
      <alignment vertical="center"/>
    </xf>
    <xf numFmtId="171" fontId="8" fillId="0" borderId="10" xfId="0" applyNumberFormat="1" applyFont="1" applyBorder="1" applyAlignment="1">
      <alignment vertical="center"/>
    </xf>
    <xf numFmtId="171" fontId="8" fillId="0" borderId="22" xfId="0" applyNumberFormat="1" applyFont="1" applyBorder="1" applyAlignment="1">
      <alignment vertical="center"/>
    </xf>
    <xf numFmtId="0" fontId="9" fillId="5" borderId="23" xfId="0" applyFont="1" applyFill="1" applyBorder="1" applyAlignment="1">
      <alignment horizontal="center" vertical="center" wrapText="1"/>
    </xf>
    <xf numFmtId="0" fontId="7" fillId="3" borderId="18" xfId="0" applyFont="1" applyFill="1" applyBorder="1"/>
    <xf numFmtId="0" fontId="4" fillId="3" borderId="24" xfId="0" applyFont="1" applyFill="1" applyBorder="1" applyAlignment="1">
      <alignment horizontal="center"/>
    </xf>
    <xf numFmtId="43" fontId="7" fillId="3" borderId="18" xfId="1" applyFont="1" applyFill="1" applyBorder="1"/>
    <xf numFmtId="43" fontId="7" fillId="3" borderId="24" xfId="1" applyFont="1" applyFill="1" applyBorder="1"/>
    <xf numFmtId="43" fontId="7" fillId="3" borderId="20" xfId="1" applyFont="1" applyFill="1" applyBorder="1"/>
    <xf numFmtId="0" fontId="7" fillId="3" borderId="25" xfId="0" applyFont="1" applyFill="1" applyBorder="1"/>
    <xf numFmtId="0" fontId="4" fillId="3" borderId="26" xfId="0" applyFont="1" applyFill="1" applyBorder="1" applyAlignment="1">
      <alignment horizontal="center"/>
    </xf>
    <xf numFmtId="0" fontId="4" fillId="3" borderId="25" xfId="0" applyFont="1" applyFill="1" applyBorder="1"/>
    <xf numFmtId="0" fontId="7" fillId="3" borderId="0" xfId="0" applyFont="1" applyFill="1"/>
    <xf numFmtId="43" fontId="8" fillId="3" borderId="21" xfId="1" applyFont="1" applyFill="1" applyBorder="1" applyAlignment="1">
      <alignment vertical="center"/>
    </xf>
    <xf numFmtId="165" fontId="0" fillId="0" borderId="0" xfId="0" applyNumberFormat="1"/>
  </cellXfs>
  <cellStyles count="6">
    <cellStyle name="Hiperlink" xfId="5" builtinId="8"/>
    <cellStyle name="Normal" xfId="0" builtinId="0"/>
    <cellStyle name="Normal 2" xfId="3" xr:uid="{5049A83F-5323-184E-9B83-9705F044B262}"/>
    <cellStyle name="Porcentagem" xfId="2" builtinId="5"/>
    <cellStyle name="Vírgula" xfId="1" builtinId="3"/>
    <cellStyle name="Vírgula 2" xfId="4" xr:uid="{3DE61BAD-80F9-F947-87B0-51AC013547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Exemplo!$B$3:$B$7</c:f>
              <c:strCache>
                <c:ptCount val="5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</c:strCache>
            </c:strRef>
          </c:cat>
          <c:val>
            <c:numRef>
              <c:f>Exemplo!$H$3:$H$7</c:f>
              <c:numCache>
                <c:formatCode>_(* #,##0.00_);_(* \(#,##0.00\);_(* "-"??_);_(@_)</c:formatCode>
                <c:ptCount val="5"/>
                <c:pt idx="0">
                  <c:v>0.62512046197999993</c:v>
                </c:pt>
                <c:pt idx="1">
                  <c:v>1.1467874611000006</c:v>
                </c:pt>
                <c:pt idx="2">
                  <c:v>1.9311672285800014</c:v>
                </c:pt>
                <c:pt idx="3">
                  <c:v>0.28683253093999639</c:v>
                </c:pt>
                <c:pt idx="4">
                  <c:v>-2.4461247075499983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9-F846-8D07-ED0656FD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4406192"/>
        <c:axId val="119440744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Exemplo!$B$3:$B$7</c:f>
              <c:strCache>
                <c:ptCount val="5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</c:strCache>
            </c:strRef>
          </c:cat>
          <c:val>
            <c:numRef>
              <c:f>Exemplo!$G$3:$G$7</c:f>
              <c:numCache>
                <c:formatCode>0.0%</c:formatCode>
                <c:ptCount val="5"/>
                <c:pt idx="0">
                  <c:v>4.9487427667612494E-2</c:v>
                </c:pt>
                <c:pt idx="1">
                  <c:v>4.7424335380691796E-2</c:v>
                </c:pt>
                <c:pt idx="2">
                  <c:v>5.4041435842205665E-2</c:v>
                </c:pt>
                <c:pt idx="3">
                  <c:v>5.9738632502150946E-3</c:v>
                </c:pt>
                <c:pt idx="4">
                  <c:v>-4.0773726938619914E-2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A9-F846-8D07-ED0656FD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8603760"/>
        <c:axId val="1198601280"/>
      </c:lineChart>
      <c:catAx>
        <c:axId val="119440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4407440"/>
        <c:crosses val="autoZero"/>
        <c:auto val="1"/>
        <c:lblAlgn val="ctr"/>
        <c:lblOffset val="100"/>
        <c:noMultiLvlLbl val="0"/>
      </c:catAx>
      <c:valAx>
        <c:axId val="11944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4406192"/>
        <c:crosses val="autoZero"/>
        <c:crossBetween val="between"/>
      </c:valAx>
      <c:valAx>
        <c:axId val="119860128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8603760"/>
        <c:crosses val="max"/>
        <c:crossBetween val="between"/>
      </c:valAx>
      <c:catAx>
        <c:axId val="1198603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8601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9</xdr:row>
      <xdr:rowOff>82550</xdr:rowOff>
    </xdr:from>
    <xdr:to>
      <xdr:col>6</xdr:col>
      <xdr:colOff>1333500</xdr:colOff>
      <xdr:row>29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87A27F-8092-5F4C-8E28-C3CB318CC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95250</xdr:rowOff>
    </xdr:from>
    <xdr:ext cx="2022475" cy="361694"/>
    <xdr:pic>
      <xdr:nvPicPr>
        <xdr:cNvPr id="2" name="Imagem 1" descr="logohorizontal.jpg">
          <a:extLst>
            <a:ext uri="{FF2B5EF4-FFF2-40B4-BE49-F238E27FC236}">
              <a16:creationId xmlns:a16="http://schemas.microsoft.com/office/drawing/2014/main" id="{B584B1C6-69BA-C441-A2DC-6EFCF9734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0"/>
          <a:ext cx="2022475" cy="361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gov.br/tesouronacional/pt-br/estados-e-municipios/transferencias-a-estados-e-municipios/transferencias-constitucionais-e-leg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35A9-A7F8-2F4A-87B2-B1443864BF02}">
  <dimension ref="A1:E29"/>
  <sheetViews>
    <sheetView workbookViewId="0">
      <selection activeCell="B6" sqref="B6"/>
    </sheetView>
  </sheetViews>
  <sheetFormatPr baseColWidth="10" defaultRowHeight="16" x14ac:dyDescent="0.2"/>
  <cols>
    <col min="2" max="2" width="18.1640625" bestFit="1" customWidth="1"/>
    <col min="3" max="3" width="16.6640625" bestFit="1" customWidth="1"/>
    <col min="4" max="4" width="17.6640625" bestFit="1" customWidth="1"/>
    <col min="5" max="5" width="23.5" bestFit="1" customWidth="1"/>
  </cols>
  <sheetData>
    <row r="1" spans="1:5" x14ac:dyDescent="0.2">
      <c r="A1" s="10" t="s">
        <v>0</v>
      </c>
      <c r="B1" s="10" t="s">
        <v>1</v>
      </c>
      <c r="C1" s="1" t="s">
        <v>14</v>
      </c>
      <c r="D1" s="1" t="s">
        <v>15</v>
      </c>
      <c r="E1" s="1" t="s">
        <v>16</v>
      </c>
    </row>
    <row r="2" spans="1:5" x14ac:dyDescent="0.2">
      <c r="A2" s="10" t="s">
        <v>19</v>
      </c>
      <c r="B2" s="10" t="s">
        <v>44</v>
      </c>
      <c r="C2" s="5">
        <f>VLOOKUP(A2,'MP938 Estados'!$G$13:$H$39,2,)</f>
        <v>176289423.88999999</v>
      </c>
      <c r="D2" s="1">
        <f>VLOOKUP(A2,'LC173 Estados'!$L$2:$M$28,2,0)</f>
        <v>204491938.44</v>
      </c>
      <c r="E2" s="5">
        <v>22739787.07</v>
      </c>
    </row>
    <row r="3" spans="1:5" x14ac:dyDescent="0.2">
      <c r="A3" s="10" t="s">
        <v>20</v>
      </c>
      <c r="B3" s="10" t="s">
        <v>45</v>
      </c>
      <c r="C3" s="5">
        <f>VLOOKUP(A3,'MP938 Estados'!$G$13:$H$39,2,)</f>
        <v>212922219.39000005</v>
      </c>
      <c r="D3" s="1">
        <f>VLOOKUP(A3,'LC173 Estados'!$L$2:$M$28,2,0)</f>
        <v>289516587.47035646</v>
      </c>
      <c r="E3" s="5">
        <v>31066373.748571426</v>
      </c>
    </row>
    <row r="4" spans="1:5" x14ac:dyDescent="0.2">
      <c r="A4" s="10" t="s">
        <v>21</v>
      </c>
      <c r="B4" s="10" t="s">
        <v>46</v>
      </c>
      <c r="C4" s="5">
        <f>VLOOKUP(A4,'MP938 Estados'!$G$13:$H$39,2,)</f>
        <v>157885802.68000001</v>
      </c>
      <c r="D4" s="1">
        <f>VLOOKUP(A4,'LC173 Estados'!$L$2:$M$28,2,0)</f>
        <v>477823179.5619089</v>
      </c>
      <c r="E4" s="5">
        <v>24838586.86857143</v>
      </c>
    </row>
    <row r="5" spans="1:5" x14ac:dyDescent="0.2">
      <c r="A5" s="10" t="s">
        <v>22</v>
      </c>
      <c r="B5" s="10" t="s">
        <v>47</v>
      </c>
      <c r="C5" s="5">
        <f>VLOOKUP(A5,'MP938 Estados'!$G$13:$H$39,2,)</f>
        <v>162252603.16000003</v>
      </c>
      <c r="D5" s="1">
        <f>VLOOKUP(A5,'LC173 Estados'!$L$2:$M$28,2,0)</f>
        <v>257749651.9847787</v>
      </c>
      <c r="E5" s="5">
        <v>20913678.251428567</v>
      </c>
    </row>
    <row r="6" spans="1:5" x14ac:dyDescent="0.2">
      <c r="A6" s="10" t="s">
        <v>23</v>
      </c>
      <c r="B6" s="10" t="s">
        <v>48</v>
      </c>
      <c r="C6" s="5">
        <f>VLOOKUP(A6,'MP938 Estados'!$G$13:$H$39,2,)</f>
        <v>432576148.98000002</v>
      </c>
      <c r="D6" s="1">
        <f>VLOOKUP(A6,'LC173 Estados'!$L$2:$M$28,2,0)</f>
        <v>1006313367.7198069</v>
      </c>
      <c r="E6" s="5">
        <v>79831888.271428555</v>
      </c>
    </row>
    <row r="7" spans="1:5" x14ac:dyDescent="0.2">
      <c r="A7" s="10" t="s">
        <v>17</v>
      </c>
      <c r="B7" s="10" t="s">
        <v>18</v>
      </c>
      <c r="C7" s="5">
        <f>VLOOKUP(A7,'MP938 Estados'!$G$13:$H$39,2,)</f>
        <v>336103853.30000001</v>
      </c>
      <c r="D7" s="1">
        <f>VLOOKUP(A7,'LC173 Estados'!$L$2:$M$28,2,0)</f>
        <v>619042101.76766968</v>
      </c>
      <c r="E7" s="5">
        <v>44847774.600000009</v>
      </c>
    </row>
    <row r="8" spans="1:5" x14ac:dyDescent="0.2">
      <c r="A8" s="10" t="s">
        <v>24</v>
      </c>
      <c r="B8" s="10" t="s">
        <v>49</v>
      </c>
      <c r="C8" s="5">
        <f>VLOOKUP(A8,'MP938 Estados'!$G$13:$H$39,2,)</f>
        <v>32646327.340000004</v>
      </c>
      <c r="D8" s="1">
        <f>VLOOKUP(A8,'LC173 Estados'!$L$2:$M$28,2,0)</f>
        <v>335246144.07219708</v>
      </c>
      <c r="E8" s="5">
        <v>33783427.332857139</v>
      </c>
    </row>
    <row r="9" spans="1:5" x14ac:dyDescent="0.2">
      <c r="A9" s="10" t="s">
        <v>25</v>
      </c>
      <c r="B9" s="10" t="s">
        <v>50</v>
      </c>
      <c r="C9" s="5">
        <f>VLOOKUP(A9,'MP938 Estados'!$G$13:$H$39,2,)</f>
        <v>86403425.319999993</v>
      </c>
      <c r="D9" s="1">
        <f>VLOOKUP(A9,'LC173 Estados'!$L$2:$M$28,2,0)</f>
        <v>455593049.65774012</v>
      </c>
      <c r="E9" s="5">
        <v>40529506.174285717</v>
      </c>
    </row>
    <row r="10" spans="1:5" x14ac:dyDescent="0.2">
      <c r="A10" s="10" t="s">
        <v>26</v>
      </c>
      <c r="B10" s="10" t="s">
        <v>51</v>
      </c>
      <c r="C10" s="5">
        <f>VLOOKUP(A10,'MP938 Estados'!$G$13:$H$39,2,)</f>
        <v>132566915.56</v>
      </c>
      <c r="D10" s="1">
        <f>VLOOKUP(A10,'LC173 Estados'!$L$2:$M$28,2,0)</f>
        <v>655435150.78064585</v>
      </c>
      <c r="E10" s="5">
        <v>90625733.644285709</v>
      </c>
    </row>
    <row r="11" spans="1:5" x14ac:dyDescent="0.2">
      <c r="A11" s="10" t="s">
        <v>27</v>
      </c>
      <c r="B11" s="10" t="s">
        <v>52</v>
      </c>
      <c r="C11" s="5">
        <f>VLOOKUP(A11,'MP938 Estados'!$G$13:$H$39,2,)</f>
        <v>337509341.88</v>
      </c>
      <c r="D11" s="1">
        <f>VLOOKUP(A11,'LC173 Estados'!$L$2:$M$28,2,0)</f>
        <v>502283012.26718497</v>
      </c>
      <c r="E11" s="5">
        <v>49402858.32571429</v>
      </c>
    </row>
    <row r="12" spans="1:5" x14ac:dyDescent="0.2">
      <c r="A12" s="10" t="s">
        <v>28</v>
      </c>
      <c r="B12" s="10" t="s">
        <v>53</v>
      </c>
      <c r="C12" s="5">
        <f>VLOOKUP(A12,'MP938 Estados'!$G$13:$H$39,2,)</f>
        <v>221373939.50999999</v>
      </c>
      <c r="D12" s="1">
        <f>VLOOKUP(A12,'LC173 Estados'!$L$2:$M$28,2,0)</f>
        <v>1718884228.8182034</v>
      </c>
      <c r="E12" s="5">
        <v>57961052.284285702</v>
      </c>
    </row>
    <row r="13" spans="1:5" x14ac:dyDescent="0.2">
      <c r="A13" s="10" t="s">
        <v>29</v>
      </c>
      <c r="B13" s="10" t="s">
        <v>54</v>
      </c>
      <c r="C13" s="5">
        <f>VLOOKUP(A13,'MP938 Estados'!$G$13:$H$39,2,)</f>
        <v>70506279.129999995</v>
      </c>
      <c r="D13" s="1">
        <f>VLOOKUP(A13,'LC173 Estados'!$L$2:$M$28,2,0)</f>
        <v>351395985.20950371</v>
      </c>
      <c r="E13" s="5">
        <v>49213283.738571435</v>
      </c>
    </row>
    <row r="14" spans="1:5" x14ac:dyDescent="0.2">
      <c r="A14" s="10" t="s">
        <v>30</v>
      </c>
      <c r="B14" s="10" t="s">
        <v>55</v>
      </c>
      <c r="C14" s="5">
        <f>VLOOKUP(A14,'MP938 Estados'!$G$13:$H$39,2,)</f>
        <v>107007199.3</v>
      </c>
      <c r="D14" s="1">
        <f>VLOOKUP(A14,'LC173 Estados'!$L$2:$M$28,2,0)</f>
        <v>727351577.63853502</v>
      </c>
      <c r="E14" s="5">
        <v>34483958.821428567</v>
      </c>
    </row>
    <row r="15" spans="1:5" x14ac:dyDescent="0.2">
      <c r="A15" s="10" t="s">
        <v>31</v>
      </c>
      <c r="B15" s="10" t="s">
        <v>56</v>
      </c>
      <c r="C15" s="5">
        <f>VLOOKUP(A15,'MP938 Estados'!$G$13:$H$39,2,)</f>
        <v>301910540.5</v>
      </c>
      <c r="D15" s="1">
        <f>VLOOKUP(A15,'LC173 Estados'!$L$2:$M$28,2,0)</f>
        <v>700336845.97882068</v>
      </c>
      <c r="E15" s="5">
        <v>39188542.621428579</v>
      </c>
    </row>
    <row r="16" spans="1:5" x14ac:dyDescent="0.2">
      <c r="A16" s="10" t="s">
        <v>32</v>
      </c>
      <c r="B16" s="10" t="s">
        <v>57</v>
      </c>
      <c r="C16" s="5">
        <f>VLOOKUP(A16,'MP938 Estados'!$G$13:$H$39,2,)</f>
        <v>217076683.14000002</v>
      </c>
      <c r="D16" s="1">
        <f>VLOOKUP(A16,'LC173 Estados'!$L$2:$M$28,2,0)</f>
        <v>320226304.52077723</v>
      </c>
      <c r="E16" s="5">
        <v>18341704.559999999</v>
      </c>
    </row>
    <row r="17" spans="1:5" x14ac:dyDescent="0.2">
      <c r="A17" s="10" t="s">
        <v>33</v>
      </c>
      <c r="B17" s="10" t="s">
        <v>58</v>
      </c>
      <c r="C17" s="5">
        <f>VLOOKUP(A17,'MP938 Estados'!$G$13:$H$39,2,)</f>
        <v>323202930.24000001</v>
      </c>
      <c r="D17" s="1">
        <f>VLOOKUP(A17,'LC173 Estados'!$L$2:$M$28,2,0)</f>
        <v>679414758.92329049</v>
      </c>
      <c r="E17" s="5">
        <v>87784326.209999979</v>
      </c>
    </row>
    <row r="18" spans="1:5" x14ac:dyDescent="0.2">
      <c r="A18" s="10" t="s">
        <v>34</v>
      </c>
      <c r="B18" s="10" t="s">
        <v>59</v>
      </c>
      <c r="C18" s="5">
        <f>VLOOKUP(A18,'MP938 Estados'!$G$13:$H$39,2,)</f>
        <v>209765775.86000001</v>
      </c>
      <c r="D18" s="1">
        <f>VLOOKUP(A18,'LC173 Estados'!$L$2:$M$28,2,0)</f>
        <v>263835921.79965949</v>
      </c>
      <c r="E18" s="5">
        <v>20687761.738571428</v>
      </c>
    </row>
    <row r="19" spans="1:5" x14ac:dyDescent="0.2">
      <c r="A19" s="10" t="s">
        <v>35</v>
      </c>
      <c r="B19" s="10" t="s">
        <v>60</v>
      </c>
      <c r="C19" s="5">
        <f>VLOOKUP(A19,'MP938 Estados'!$G$13:$H$39,2,)</f>
        <v>129408348.61</v>
      </c>
      <c r="D19" s="1">
        <f>VLOOKUP(A19,'LC173 Estados'!$L$2:$M$28,2,0)</f>
        <v>982621291.47573662</v>
      </c>
      <c r="E19" s="5">
        <v>71726297.025714278</v>
      </c>
    </row>
    <row r="20" spans="1:5" x14ac:dyDescent="0.2">
      <c r="A20" s="10" t="s">
        <v>36</v>
      </c>
      <c r="B20" s="10" t="s">
        <v>61</v>
      </c>
      <c r="C20" s="5">
        <f>VLOOKUP(A20,'MP938 Estados'!$G$13:$H$39,2,)</f>
        <v>100553735.21000001</v>
      </c>
      <c r="D20" s="1">
        <f>VLOOKUP(A20,'LC173 Estados'!$L$2:$M$28,2,0)</f>
        <v>1216710920.589184</v>
      </c>
      <c r="E20" s="5">
        <v>122423767.73857144</v>
      </c>
    </row>
    <row r="21" spans="1:5" x14ac:dyDescent="0.2">
      <c r="A21" s="10" t="s">
        <v>37</v>
      </c>
      <c r="B21" s="10" t="s">
        <v>62</v>
      </c>
      <c r="C21" s="5">
        <f>VLOOKUP(A21,'MP938 Estados'!$G$13:$H$39,2,)</f>
        <v>201591014.92000002</v>
      </c>
      <c r="D21" s="1">
        <f>VLOOKUP(A21,'LC173 Estados'!$L$2:$M$28,2,0)</f>
        <v>293783580.24846268</v>
      </c>
      <c r="E21" s="5">
        <v>66323012.319999993</v>
      </c>
    </row>
    <row r="22" spans="1:5" x14ac:dyDescent="0.2">
      <c r="A22" s="10" t="s">
        <v>38</v>
      </c>
      <c r="B22" s="10" t="s">
        <v>63</v>
      </c>
      <c r="C22" s="5">
        <f>VLOOKUP(A22,'MP938 Estados'!$G$13:$H$39,2,)</f>
        <v>144891268.13</v>
      </c>
      <c r="D22" s="1">
        <f>VLOOKUP(A22,'LC173 Estados'!$L$2:$M$28,2,0)</f>
        <v>238291368.70604485</v>
      </c>
      <c r="E22" s="5">
        <v>17214958.162857141</v>
      </c>
    </row>
    <row r="23" spans="1:5" x14ac:dyDescent="0.2">
      <c r="A23" s="10" t="s">
        <v>39</v>
      </c>
      <c r="B23" s="10" t="s">
        <v>64</v>
      </c>
      <c r="C23" s="5">
        <f>VLOOKUP(A23,'MP938 Estados'!$G$13:$H$39,2,)</f>
        <v>129975367.13</v>
      </c>
      <c r="D23" s="1">
        <f>VLOOKUP(A23,'LC173 Estados'!$L$2:$M$28,2,0)</f>
        <v>194309978.86906195</v>
      </c>
      <c r="E23" s="5">
        <v>8975351.9200000018</v>
      </c>
    </row>
    <row r="24" spans="1:5" x14ac:dyDescent="0.2">
      <c r="A24" s="10" t="s">
        <v>40</v>
      </c>
      <c r="B24" s="10" t="s">
        <v>65</v>
      </c>
      <c r="C24" s="5">
        <f>VLOOKUP(A24,'MP938 Estados'!$G$13:$H$39,2,)</f>
        <v>93091492.530000001</v>
      </c>
      <c r="D24" s="1">
        <f>VLOOKUP(A24,'LC173 Estados'!$L$2:$M$28,2,0)</f>
        <v>1099699949.6999426</v>
      </c>
      <c r="E24" s="5">
        <v>48570667.572857164</v>
      </c>
    </row>
    <row r="25" spans="1:5" x14ac:dyDescent="0.2">
      <c r="A25" s="10" t="s">
        <v>41</v>
      </c>
      <c r="B25" s="10" t="s">
        <v>66</v>
      </c>
      <c r="C25" s="5">
        <f>VLOOKUP(A25,'MP938 Estados'!$G$13:$H$39,2,)</f>
        <v>56424570.879999995</v>
      </c>
      <c r="D25" s="1">
        <f>VLOOKUP(A25,'LC173 Estados'!$L$2:$M$28,2,0)</f>
        <v>668290145.71685767</v>
      </c>
      <c r="E25" s="5">
        <v>103476035.82285714</v>
      </c>
    </row>
    <row r="26" spans="1:5" x14ac:dyDescent="0.2">
      <c r="A26" s="10" t="s">
        <v>42</v>
      </c>
      <c r="B26" s="10" t="s">
        <v>67</v>
      </c>
      <c r="C26" s="5">
        <f>VLOOKUP(A26,'MP938 Estados'!$G$13:$H$39,2,)</f>
        <v>194826965.25</v>
      </c>
      <c r="D26" s="1">
        <f>VLOOKUP(A26,'LC173 Estados'!$L$2:$M$28,2,0)</f>
        <v>235195514.20976174</v>
      </c>
      <c r="E26" s="5">
        <v>27674207.605714288</v>
      </c>
    </row>
    <row r="27" spans="1:5" x14ac:dyDescent="0.2">
      <c r="A27" s="10" t="s">
        <v>2</v>
      </c>
      <c r="B27" s="10" t="s">
        <v>3</v>
      </c>
      <c r="C27" s="5">
        <f>VLOOKUP(A27,'MP938 Estados'!$G$13:$H$39,2,)</f>
        <v>46607333.590000004</v>
      </c>
      <c r="D27" s="1">
        <f>VLOOKUP(A27,'LC173 Estados'!$L$2:$M$28,2,0)</f>
        <v>3802485710.0440569</v>
      </c>
      <c r="E27" s="11">
        <v>1419984105.3957143</v>
      </c>
    </row>
    <row r="28" spans="1:5" x14ac:dyDescent="0.2">
      <c r="A28" s="10" t="s">
        <v>43</v>
      </c>
      <c r="B28" s="10" t="s">
        <v>68</v>
      </c>
      <c r="C28" s="5">
        <f>VLOOKUP(A28,'MP938 Estados'!$G$13:$H$39,2,)</f>
        <v>194780516.68000001</v>
      </c>
      <c r="D28" s="1">
        <f>VLOOKUP(A28,'LC173 Estados'!$L$2:$M$28,2,0)</f>
        <v>203671733.82640505</v>
      </c>
      <c r="E28" s="5">
        <v>3790495.31</v>
      </c>
    </row>
    <row r="29" spans="1:5" x14ac:dyDescent="0.2">
      <c r="A29" s="12" t="s">
        <v>69</v>
      </c>
      <c r="B29" s="12" t="s">
        <v>70</v>
      </c>
      <c r="C29" s="5">
        <f>SUM(C2:C28)</f>
        <v>4810150022.1100016</v>
      </c>
      <c r="D29" s="5">
        <f>SUM(D2:D28)</f>
        <v>18499999999.996593</v>
      </c>
      <c r="E29" s="5">
        <f>SUM(E2:E28)</f>
        <v>2636399143.1357141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7665-77EE-FE4C-B0B2-732245FB6E34}">
  <dimension ref="A1:M32"/>
  <sheetViews>
    <sheetView tabSelected="1" workbookViewId="0">
      <selection activeCell="F30" sqref="F30"/>
    </sheetView>
  </sheetViews>
  <sheetFormatPr baseColWidth="10" defaultRowHeight="16" x14ac:dyDescent="0.2"/>
  <cols>
    <col min="2" max="6" width="17.83203125" bestFit="1" customWidth="1"/>
    <col min="7" max="7" width="17.6640625" customWidth="1"/>
    <col min="8" max="11" width="17.83203125" bestFit="1" customWidth="1"/>
    <col min="12" max="13" width="17.6640625" bestFit="1" customWidth="1"/>
  </cols>
  <sheetData>
    <row r="1" spans="1:13" x14ac:dyDescent="0.2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43831</v>
      </c>
      <c r="I1" s="2">
        <v>43862</v>
      </c>
      <c r="J1" s="2">
        <v>43891</v>
      </c>
      <c r="K1" s="2">
        <v>43922</v>
      </c>
      <c r="L1" s="2">
        <v>43952</v>
      </c>
      <c r="M1" s="2">
        <v>43983</v>
      </c>
    </row>
    <row r="2" spans="1:13" x14ac:dyDescent="0.2">
      <c r="A2" s="10" t="s">
        <v>19</v>
      </c>
      <c r="B2" s="4">
        <v>120161150.22</v>
      </c>
      <c r="C2" s="4">
        <v>111329869.66</v>
      </c>
      <c r="D2" s="4">
        <v>102229183.04000001</v>
      </c>
      <c r="E2" s="4">
        <v>109348315.55</v>
      </c>
      <c r="F2" s="4">
        <v>98589827.640000001</v>
      </c>
      <c r="G2" s="4"/>
      <c r="H2" s="4">
        <v>120702424.48999999</v>
      </c>
      <c r="I2" s="4">
        <v>103170994</v>
      </c>
      <c r="J2" s="4">
        <v>105922733.23999999</v>
      </c>
      <c r="K2" s="4">
        <v>100494964.36</v>
      </c>
      <c r="L2" s="4">
        <v>77434978.8699999</v>
      </c>
    </row>
    <row r="3" spans="1:13" x14ac:dyDescent="0.2">
      <c r="A3" s="10" t="s">
        <v>20</v>
      </c>
      <c r="B3" s="4">
        <v>386695325</v>
      </c>
      <c r="C3" s="4">
        <v>344011858</v>
      </c>
      <c r="D3" s="4">
        <v>332960427</v>
      </c>
      <c r="E3" s="4">
        <v>322912019</v>
      </c>
      <c r="F3" s="4">
        <v>323403538</v>
      </c>
      <c r="G3" s="4">
        <v>322016786.47999901</v>
      </c>
      <c r="H3" s="4">
        <v>413209167.47999901</v>
      </c>
      <c r="I3" s="4">
        <v>368039633.69</v>
      </c>
      <c r="J3" s="4">
        <v>331866958.49000001</v>
      </c>
      <c r="K3" s="4">
        <v>290313769.28999901</v>
      </c>
      <c r="L3" s="4">
        <v>246705195.15000001</v>
      </c>
      <c r="M3" s="4">
        <v>298637470.19999999</v>
      </c>
    </row>
    <row r="4" spans="1:13" x14ac:dyDescent="0.2">
      <c r="A4" s="10" t="s">
        <v>21</v>
      </c>
      <c r="B4" s="4">
        <v>778101393.71999896</v>
      </c>
      <c r="C4" s="4">
        <v>838023704.04999995</v>
      </c>
      <c r="D4" s="4">
        <v>713137705.98000002</v>
      </c>
      <c r="E4" s="4">
        <v>755925392.14999998</v>
      </c>
      <c r="F4" s="4">
        <v>819698285.60000002</v>
      </c>
      <c r="G4" s="4">
        <v>764032410.78999996</v>
      </c>
      <c r="H4" s="4">
        <v>920938117.78999996</v>
      </c>
      <c r="I4" s="4">
        <v>917375262.62</v>
      </c>
      <c r="J4" s="4">
        <v>830351687.84000003</v>
      </c>
      <c r="K4" s="4">
        <v>751480757.50999999</v>
      </c>
      <c r="L4" s="4">
        <v>648928149.20000005</v>
      </c>
      <c r="M4">
        <v>798202512.34000003</v>
      </c>
    </row>
    <row r="5" spans="1:13" x14ac:dyDescent="0.2">
      <c r="A5" s="10" t="s">
        <v>22</v>
      </c>
      <c r="B5" s="4">
        <v>76287477</v>
      </c>
      <c r="C5" s="4">
        <v>66556681</v>
      </c>
      <c r="D5" s="4">
        <v>66673406</v>
      </c>
      <c r="E5" s="4">
        <v>78967835</v>
      </c>
      <c r="F5" s="4">
        <v>68756590.230000004</v>
      </c>
      <c r="G5" s="4"/>
      <c r="H5" s="4">
        <v>86074324.319999993</v>
      </c>
      <c r="I5" s="4">
        <v>83716779.989999995</v>
      </c>
      <c r="J5" s="4">
        <v>70773690.599999994</v>
      </c>
      <c r="K5" s="4">
        <v>70898792.9799999</v>
      </c>
      <c r="L5" s="4">
        <v>52305798.669999897</v>
      </c>
    </row>
    <row r="6" spans="1:13" x14ac:dyDescent="0.2">
      <c r="A6" s="10" t="s">
        <v>23</v>
      </c>
      <c r="B6" s="4">
        <v>2003063191.1600001</v>
      </c>
      <c r="C6" s="4">
        <v>1950941300.9000001</v>
      </c>
      <c r="D6" s="4">
        <v>1869606773.9099901</v>
      </c>
      <c r="E6" s="4">
        <v>1988032776.53</v>
      </c>
      <c r="F6" s="4">
        <v>2021566532.5599999</v>
      </c>
      <c r="G6" s="4">
        <v>1989020372.29</v>
      </c>
      <c r="H6" s="4">
        <v>2239870242.6500001</v>
      </c>
      <c r="I6" s="4">
        <v>2057314460.9400001</v>
      </c>
      <c r="J6" s="4">
        <v>1948806105.3699999</v>
      </c>
      <c r="K6" s="4">
        <v>1803877326.8099999</v>
      </c>
      <c r="L6" s="4">
        <v>1420312439.7</v>
      </c>
      <c r="M6" s="14">
        <v>1754052873.1699901</v>
      </c>
    </row>
    <row r="7" spans="1:13" x14ac:dyDescent="0.2">
      <c r="A7" s="10" t="s">
        <v>17</v>
      </c>
      <c r="B7" s="4">
        <v>1116110114.54</v>
      </c>
      <c r="C7" s="4">
        <v>1015490607.73</v>
      </c>
      <c r="D7" s="4">
        <v>974355608</v>
      </c>
      <c r="E7" s="4">
        <v>1026387076.33</v>
      </c>
      <c r="F7" s="4">
        <v>1025656435.5599999</v>
      </c>
      <c r="G7" s="4"/>
      <c r="H7" s="4">
        <v>1252891775.4300001</v>
      </c>
      <c r="I7" s="4">
        <v>1044627340.76</v>
      </c>
      <c r="J7" s="4">
        <v>983883590.70000005</v>
      </c>
      <c r="K7" s="4">
        <v>778904629.55999994</v>
      </c>
      <c r="L7" s="4">
        <v>641686258.75999999</v>
      </c>
    </row>
    <row r="8" spans="1:13" x14ac:dyDescent="0.2">
      <c r="A8" s="10" t="s">
        <v>24</v>
      </c>
      <c r="B8" s="4">
        <v>700584241.14999998</v>
      </c>
      <c r="C8" s="4">
        <v>639822375.06999898</v>
      </c>
      <c r="D8" s="4">
        <v>646543198.35999894</v>
      </c>
      <c r="E8" s="4">
        <v>628750025.74000001</v>
      </c>
      <c r="F8" s="4">
        <v>670491216.26999998</v>
      </c>
      <c r="G8" s="4">
        <v>701943841.94999897</v>
      </c>
      <c r="H8" s="4">
        <v>803964519.19000006</v>
      </c>
      <c r="I8" s="4">
        <v>729790602.45000005</v>
      </c>
      <c r="J8" s="4">
        <v>717143451.03999996</v>
      </c>
      <c r="K8" s="4">
        <v>555825044.47000003</v>
      </c>
      <c r="L8" s="4">
        <v>544112736.79999995</v>
      </c>
      <c r="M8" s="14">
        <v>623213822.05999994</v>
      </c>
    </row>
    <row r="9" spans="1:13" x14ac:dyDescent="0.2">
      <c r="A9" s="10" t="s">
        <v>25</v>
      </c>
      <c r="B9" s="4">
        <v>963465852</v>
      </c>
      <c r="C9" s="4">
        <v>965665825</v>
      </c>
      <c r="D9" s="4">
        <v>878640132.14999998</v>
      </c>
      <c r="E9" s="4">
        <v>930737450.23999906</v>
      </c>
      <c r="F9" s="4">
        <v>982775231.85999894</v>
      </c>
      <c r="G9" s="4">
        <v>953885418.88999999</v>
      </c>
      <c r="H9" s="4">
        <v>1120506987.48</v>
      </c>
      <c r="I9" s="4">
        <v>908776100.70000005</v>
      </c>
      <c r="J9" s="4">
        <v>950190383.59000003</v>
      </c>
      <c r="K9" s="4">
        <v>883793659.59000003</v>
      </c>
      <c r="L9" s="4">
        <v>683665752.63999999</v>
      </c>
      <c r="M9" s="14">
        <v>870931250.65999997</v>
      </c>
    </row>
    <row r="10" spans="1:13" x14ac:dyDescent="0.2">
      <c r="A10" s="10" t="s">
        <v>26</v>
      </c>
      <c r="B10" s="4">
        <v>1475531578</v>
      </c>
      <c r="C10" s="4">
        <v>1330603339</v>
      </c>
      <c r="D10" s="4">
        <v>1313744248</v>
      </c>
      <c r="E10" s="4">
        <v>1335267975</v>
      </c>
      <c r="F10" s="4">
        <v>1416008694</v>
      </c>
      <c r="G10" s="4">
        <v>1389450699.1700001</v>
      </c>
      <c r="H10" s="4">
        <v>1566095528.4100001</v>
      </c>
      <c r="I10" s="4">
        <v>1392156848.3499999</v>
      </c>
      <c r="J10" s="4">
        <v>1363464215.0999999</v>
      </c>
      <c r="K10" s="4">
        <v>1189552815.27</v>
      </c>
      <c r="L10" s="4">
        <v>1165736300.46</v>
      </c>
      <c r="M10">
        <v>1411805869.9400001</v>
      </c>
    </row>
    <row r="11" spans="1:13" x14ac:dyDescent="0.2">
      <c r="A11" s="10" t="s">
        <v>27</v>
      </c>
      <c r="B11" s="4">
        <v>647181352</v>
      </c>
      <c r="C11" s="4">
        <v>576131158</v>
      </c>
      <c r="D11" s="4">
        <v>556244709</v>
      </c>
      <c r="E11" s="4">
        <v>579859840</v>
      </c>
      <c r="F11" s="4">
        <v>610812532.52999997</v>
      </c>
      <c r="G11" s="4">
        <v>654400245.55999994</v>
      </c>
      <c r="H11" s="4">
        <v>821249321.25</v>
      </c>
      <c r="I11" s="4">
        <v>647819942.41999996</v>
      </c>
      <c r="J11" s="4">
        <v>615308050.40999997</v>
      </c>
      <c r="K11" s="4">
        <v>558815152.5</v>
      </c>
      <c r="L11" s="4">
        <v>493548838.00999999</v>
      </c>
      <c r="M11">
        <v>524790786.5</v>
      </c>
    </row>
    <row r="12" spans="1:13" x14ac:dyDescent="0.2">
      <c r="A12" s="10" t="s">
        <v>28</v>
      </c>
      <c r="B12" s="4">
        <v>4250234408</v>
      </c>
      <c r="C12" s="4">
        <v>4032636394</v>
      </c>
      <c r="D12" s="4">
        <v>3939544136</v>
      </c>
      <c r="E12" s="4">
        <v>4685608973</v>
      </c>
      <c r="F12" s="4">
        <v>4171359948</v>
      </c>
      <c r="G12" s="4"/>
      <c r="H12" s="4">
        <v>4580059107</v>
      </c>
      <c r="I12" s="4">
        <v>4168475207</v>
      </c>
      <c r="J12" s="4">
        <v>4014699660</v>
      </c>
      <c r="K12" s="4">
        <v>3648157291</v>
      </c>
      <c r="L12" s="4">
        <v>3497284370</v>
      </c>
    </row>
    <row r="13" spans="1:13" x14ac:dyDescent="0.2">
      <c r="A13" s="10" t="s">
        <v>29</v>
      </c>
      <c r="B13" s="4">
        <v>790779228</v>
      </c>
      <c r="C13" s="4">
        <v>794304363</v>
      </c>
      <c r="D13" s="4">
        <v>796748384</v>
      </c>
      <c r="E13" s="4">
        <v>798109795</v>
      </c>
      <c r="F13" s="4">
        <v>789158892.81999898</v>
      </c>
      <c r="G13" s="4">
        <v>799957224.03999996</v>
      </c>
      <c r="H13" s="4">
        <v>888043526.56999898</v>
      </c>
      <c r="I13" s="4">
        <v>868821486.27999997</v>
      </c>
      <c r="J13" s="4">
        <v>969286627.54999995</v>
      </c>
      <c r="K13" s="4">
        <v>841107495.30999994</v>
      </c>
      <c r="L13" s="4">
        <v>721534932.06999898</v>
      </c>
      <c r="M13">
        <v>840090869.53999996</v>
      </c>
    </row>
    <row r="14" spans="1:13" x14ac:dyDescent="0.2">
      <c r="A14" s="10" t="s">
        <v>30</v>
      </c>
      <c r="B14" s="4">
        <v>827898595</v>
      </c>
      <c r="C14" s="4">
        <v>1011593935</v>
      </c>
      <c r="D14" s="4">
        <v>1094166233</v>
      </c>
      <c r="E14" s="4">
        <v>1142672667</v>
      </c>
      <c r="F14" s="4">
        <v>1013684304</v>
      </c>
      <c r="G14" s="4">
        <v>916959285.65999997</v>
      </c>
      <c r="H14" s="4">
        <v>1127444340.5599999</v>
      </c>
      <c r="I14" s="4">
        <v>1337172193.1800001</v>
      </c>
      <c r="J14" s="4">
        <v>1273610079.75</v>
      </c>
      <c r="K14" s="4">
        <v>1163447259</v>
      </c>
      <c r="L14" s="4">
        <v>1008954740.23</v>
      </c>
      <c r="M14">
        <v>1137697849.3199999</v>
      </c>
    </row>
    <row r="15" spans="1:13" x14ac:dyDescent="0.2">
      <c r="A15" s="10" t="s">
        <v>31</v>
      </c>
      <c r="B15" s="4">
        <v>1010970357</v>
      </c>
      <c r="C15" s="4">
        <v>937743394</v>
      </c>
      <c r="D15" s="4">
        <v>890934172</v>
      </c>
      <c r="E15" s="4">
        <v>898532007</v>
      </c>
      <c r="F15" s="4">
        <v>963507348</v>
      </c>
      <c r="G15" s="4"/>
      <c r="H15" s="4">
        <v>1171914171</v>
      </c>
      <c r="I15" s="4">
        <v>1059179389</v>
      </c>
      <c r="J15" s="4">
        <v>959223773</v>
      </c>
      <c r="K15" s="4">
        <v>976077825</v>
      </c>
      <c r="L15" s="4">
        <v>829214383</v>
      </c>
    </row>
    <row r="16" spans="1:13" x14ac:dyDescent="0.2">
      <c r="A16" s="10" t="s">
        <v>32</v>
      </c>
      <c r="B16" s="4">
        <v>526841598</v>
      </c>
      <c r="C16" s="4">
        <v>476894324</v>
      </c>
      <c r="D16" s="4">
        <v>454105308</v>
      </c>
      <c r="E16" s="4">
        <v>468856305.67000002</v>
      </c>
      <c r="F16" s="4">
        <v>496607626.22000003</v>
      </c>
      <c r="G16" s="4">
        <v>473629823.11000001</v>
      </c>
      <c r="H16" s="4">
        <v>575571225.92999995</v>
      </c>
      <c r="I16" s="4">
        <v>501923009.56</v>
      </c>
      <c r="J16" s="4">
        <v>467835983.60000002</v>
      </c>
      <c r="K16" s="4">
        <v>429493642.52999997</v>
      </c>
      <c r="L16" s="4">
        <v>356658563.95999998</v>
      </c>
      <c r="M16">
        <v>440693564.87</v>
      </c>
    </row>
    <row r="17" spans="1:13" x14ac:dyDescent="0.2">
      <c r="A17" s="10" t="s">
        <v>33</v>
      </c>
      <c r="B17" s="4">
        <v>1520407506</v>
      </c>
      <c r="C17" s="4">
        <v>1259298896</v>
      </c>
      <c r="D17" s="4">
        <v>1322164062.1099999</v>
      </c>
      <c r="E17" s="4">
        <v>1434744617</v>
      </c>
      <c r="F17" s="4">
        <v>1417894281.0999999</v>
      </c>
      <c r="G17" s="4">
        <v>1370603988.9000001</v>
      </c>
      <c r="H17" s="4">
        <v>1633181474.3099999</v>
      </c>
      <c r="I17" s="4">
        <v>1339489956.3299999</v>
      </c>
      <c r="J17" s="4">
        <v>1344615094.0599999</v>
      </c>
      <c r="K17" s="4">
        <v>1315968827.8</v>
      </c>
      <c r="L17" s="4">
        <v>939070271.36000001</v>
      </c>
      <c r="M17">
        <v>1181739896.71</v>
      </c>
    </row>
    <row r="18" spans="1:13" x14ac:dyDescent="0.2">
      <c r="A18" s="10" t="s">
        <v>34</v>
      </c>
      <c r="B18" s="4">
        <v>422516276.19999897</v>
      </c>
      <c r="C18" s="4">
        <v>322688454.95999998</v>
      </c>
      <c r="D18" s="4">
        <v>290816047.299999</v>
      </c>
      <c r="E18" s="4">
        <v>441263491.99000001</v>
      </c>
      <c r="F18" s="4">
        <v>314844049.92000002</v>
      </c>
      <c r="G18" s="4">
        <v>325849377.30000001</v>
      </c>
      <c r="H18" s="4">
        <v>435618415.669999</v>
      </c>
      <c r="I18" s="4">
        <v>376747380.76999998</v>
      </c>
      <c r="J18" s="4">
        <v>353671858.26999998</v>
      </c>
      <c r="K18" s="4">
        <v>289871692.74000001</v>
      </c>
      <c r="L18" s="4">
        <v>251131793.16999999</v>
      </c>
      <c r="M18" s="4">
        <v>356691847.86000001</v>
      </c>
    </row>
    <row r="19" spans="1:13" x14ac:dyDescent="0.2">
      <c r="A19" s="10" t="s">
        <v>35</v>
      </c>
      <c r="B19" s="4">
        <v>2755948374.6599998</v>
      </c>
      <c r="C19" s="4">
        <v>2398983420.29</v>
      </c>
      <c r="D19" s="4">
        <v>2603873699.9299998</v>
      </c>
      <c r="E19" s="4">
        <v>2553935211</v>
      </c>
      <c r="F19" s="4">
        <v>2543888799.0599999</v>
      </c>
      <c r="G19" s="4"/>
      <c r="H19" s="4">
        <v>2973838136.54</v>
      </c>
      <c r="I19" s="4">
        <v>2607916663.5799999</v>
      </c>
      <c r="J19" s="4">
        <v>2530534953.3200002</v>
      </c>
      <c r="K19" s="4">
        <v>2193715675.0999999</v>
      </c>
      <c r="L19" s="4">
        <v>1815308729.77</v>
      </c>
    </row>
    <row r="20" spans="1:13" x14ac:dyDescent="0.2">
      <c r="A20" s="10" t="s">
        <v>36</v>
      </c>
      <c r="B20" s="4">
        <v>3586300279</v>
      </c>
      <c r="C20" s="4">
        <v>3192884890</v>
      </c>
      <c r="D20" s="4">
        <v>2763545553</v>
      </c>
      <c r="E20" s="4">
        <v>3193576901</v>
      </c>
      <c r="F20" s="4">
        <v>2983787437</v>
      </c>
      <c r="G20" s="4">
        <v>2737799049.0799999</v>
      </c>
      <c r="H20" s="4">
        <v>3689196167.51999</v>
      </c>
      <c r="I20" s="4">
        <v>3452220123.2600002</v>
      </c>
      <c r="J20" s="4">
        <v>3071305130.5599999</v>
      </c>
      <c r="K20" s="4">
        <v>2717291387.54</v>
      </c>
      <c r="L20" s="4">
        <v>2212986454.3099999</v>
      </c>
      <c r="M20">
        <v>2460055379.1500001</v>
      </c>
    </row>
    <row r="21" spans="1:13" x14ac:dyDescent="0.2">
      <c r="A21" s="10" t="s">
        <v>37</v>
      </c>
      <c r="B21" s="4">
        <v>536922394</v>
      </c>
      <c r="C21" s="4">
        <v>465359743</v>
      </c>
      <c r="D21" s="4">
        <v>453353407</v>
      </c>
      <c r="E21" s="4">
        <v>465917555</v>
      </c>
      <c r="F21" s="4">
        <v>443280861</v>
      </c>
      <c r="G21" s="4">
        <v>465488139</v>
      </c>
      <c r="H21" s="4">
        <v>515387443.26999998</v>
      </c>
      <c r="I21" s="4">
        <v>470066484</v>
      </c>
      <c r="J21" s="4">
        <v>454647022</v>
      </c>
      <c r="K21" s="4">
        <v>395097287.06</v>
      </c>
      <c r="L21" s="4">
        <v>371641947.65999901</v>
      </c>
      <c r="M21">
        <v>381069318.49000001</v>
      </c>
    </row>
    <row r="22" spans="1:13" x14ac:dyDescent="0.2">
      <c r="A22" s="10" t="s">
        <v>38</v>
      </c>
      <c r="B22" s="4">
        <v>347169929</v>
      </c>
      <c r="C22" s="4">
        <v>279510979</v>
      </c>
      <c r="D22" s="4">
        <v>263668097</v>
      </c>
      <c r="E22" s="4">
        <v>321203829</v>
      </c>
      <c r="F22" s="4">
        <v>344112450</v>
      </c>
      <c r="G22" s="4">
        <v>323233366.75999999</v>
      </c>
      <c r="H22" s="4">
        <v>376447974.28999901</v>
      </c>
      <c r="I22" s="4">
        <v>331454459.42000002</v>
      </c>
      <c r="J22" s="4">
        <v>323229811.13999999</v>
      </c>
      <c r="K22" s="4">
        <v>279650958.56</v>
      </c>
      <c r="L22" s="4">
        <v>287649975.44999999</v>
      </c>
      <c r="M22" s="14">
        <v>324105648.08999997</v>
      </c>
    </row>
    <row r="23" spans="1:13" x14ac:dyDescent="0.2">
      <c r="A23" s="10" t="s">
        <v>39</v>
      </c>
      <c r="B23" s="4">
        <v>83962311</v>
      </c>
      <c r="C23" s="4">
        <v>77040159</v>
      </c>
      <c r="D23" s="4">
        <v>76717516</v>
      </c>
      <c r="E23" s="4">
        <v>92863287</v>
      </c>
      <c r="F23" s="4">
        <v>98469304</v>
      </c>
      <c r="G23" s="4">
        <v>99509960</v>
      </c>
      <c r="H23" s="4">
        <v>101995703.06999999</v>
      </c>
      <c r="I23" s="4">
        <v>87793749.5</v>
      </c>
      <c r="J23" s="4">
        <v>95643655.510000005</v>
      </c>
      <c r="K23" s="4">
        <v>93385155.659999996</v>
      </c>
      <c r="L23" s="4">
        <v>91561861.900000006</v>
      </c>
      <c r="M23" s="14">
        <v>92020557.059999898</v>
      </c>
    </row>
    <row r="24" spans="1:13" x14ac:dyDescent="0.2">
      <c r="A24" s="10" t="s">
        <v>40</v>
      </c>
      <c r="B24" s="4">
        <v>2729899077</v>
      </c>
      <c r="C24" s="4">
        <v>2814176072</v>
      </c>
      <c r="D24" s="4">
        <v>2803894227</v>
      </c>
      <c r="E24" s="4">
        <v>2987288334</v>
      </c>
      <c r="F24" s="4">
        <v>2839760410.5499902</v>
      </c>
      <c r="G24" s="4">
        <v>2791423932.7199998</v>
      </c>
      <c r="H24" s="4">
        <v>3334673993.1199999</v>
      </c>
      <c r="I24" s="4">
        <v>3123355061.8999901</v>
      </c>
      <c r="J24" s="4">
        <v>2887472732.0499902</v>
      </c>
      <c r="K24" s="4">
        <v>2606217214.3199902</v>
      </c>
      <c r="L24" s="4">
        <v>2066995110.1300001</v>
      </c>
      <c r="M24">
        <v>2454386207.1399999</v>
      </c>
    </row>
    <row r="25" spans="1:13" x14ac:dyDescent="0.2">
      <c r="A25" s="10" t="s">
        <v>41</v>
      </c>
      <c r="B25" s="4">
        <v>2052405070</v>
      </c>
      <c r="C25" s="4">
        <v>1979724917</v>
      </c>
      <c r="D25" s="4">
        <v>1850494492</v>
      </c>
      <c r="E25" s="4">
        <v>1917948166</v>
      </c>
      <c r="F25" s="4">
        <v>1869627314</v>
      </c>
      <c r="G25" s="4">
        <v>1879422840.3199999</v>
      </c>
      <c r="H25" s="4">
        <v>2216677058.4499998</v>
      </c>
      <c r="I25" s="4">
        <v>2169799812.2999902</v>
      </c>
      <c r="J25" s="4">
        <v>2013069207.0899999</v>
      </c>
      <c r="K25" s="4">
        <v>1551434078.3199999</v>
      </c>
      <c r="L25" s="4">
        <v>1410291028.95</v>
      </c>
      <c r="M25">
        <v>1571214555.01</v>
      </c>
    </row>
    <row r="26" spans="1:13" x14ac:dyDescent="0.2">
      <c r="A26" s="10" t="s">
        <v>42</v>
      </c>
      <c r="B26" s="4">
        <v>317843455</v>
      </c>
      <c r="C26" s="4">
        <v>282674478</v>
      </c>
      <c r="D26" s="4">
        <v>266538933</v>
      </c>
      <c r="E26" s="4">
        <v>280212855</v>
      </c>
      <c r="F26" s="4">
        <v>287964332</v>
      </c>
      <c r="G26" s="4">
        <v>289090510</v>
      </c>
      <c r="H26" s="4">
        <v>324419405</v>
      </c>
      <c r="I26" s="4">
        <v>290810201</v>
      </c>
      <c r="J26" s="4">
        <v>278947641</v>
      </c>
      <c r="K26" s="4">
        <v>251484830</v>
      </c>
      <c r="L26" s="4">
        <v>210675571</v>
      </c>
      <c r="M26">
        <v>246627174</v>
      </c>
    </row>
    <row r="27" spans="1:13" x14ac:dyDescent="0.2">
      <c r="A27" s="10" t="s">
        <v>2</v>
      </c>
      <c r="B27" s="4">
        <v>12631904535</v>
      </c>
      <c r="C27" s="4">
        <v>11549508908</v>
      </c>
      <c r="D27" s="4">
        <v>11553522139</v>
      </c>
      <c r="E27" s="4">
        <v>12279643749</v>
      </c>
      <c r="F27" s="4">
        <v>11978089753</v>
      </c>
      <c r="G27" s="4">
        <v>11646062471.540001</v>
      </c>
      <c r="H27" s="4">
        <v>13257024996.98</v>
      </c>
      <c r="I27" s="4">
        <v>12071175907.120001</v>
      </c>
      <c r="J27" s="4">
        <v>12337901906.48</v>
      </c>
      <c r="K27" s="4">
        <v>10635309051.360001</v>
      </c>
      <c r="L27" s="4">
        <v>9245132514.5100002</v>
      </c>
      <c r="M27" s="14">
        <v>10213799925.290001</v>
      </c>
    </row>
    <row r="28" spans="1:13" x14ac:dyDescent="0.2">
      <c r="A28" s="10" t="s">
        <v>43</v>
      </c>
      <c r="B28" s="4">
        <v>245594313</v>
      </c>
      <c r="C28" s="4">
        <v>234074469</v>
      </c>
      <c r="D28" s="4">
        <v>222574790</v>
      </c>
      <c r="E28" s="4">
        <v>237955199</v>
      </c>
      <c r="F28" s="4">
        <v>242575427</v>
      </c>
      <c r="G28" s="4">
        <v>254321087.83000001</v>
      </c>
      <c r="H28" s="4">
        <v>272729142.32999998</v>
      </c>
      <c r="I28" s="4">
        <v>237505717.019999</v>
      </c>
      <c r="J28" s="4">
        <v>242086423.56999999</v>
      </c>
      <c r="K28" s="4">
        <v>225206431.13999999</v>
      </c>
      <c r="L28" s="4">
        <v>219043328.61000001</v>
      </c>
      <c r="M28" s="14">
        <v>248344667.38999999</v>
      </c>
    </row>
    <row r="29" spans="1:13" x14ac:dyDescent="0.2">
      <c r="A29" s="12" t="s">
        <v>69</v>
      </c>
      <c r="B29" s="4">
        <f t="shared" ref="B29:M29" si="0">SUM(B2:B28)</f>
        <v>42904779380.650002</v>
      </c>
      <c r="C29" s="4">
        <f t="shared" si="0"/>
        <v>39947674514.660004</v>
      </c>
      <c r="D29" s="4">
        <f t="shared" si="0"/>
        <v>39100796587.779984</v>
      </c>
      <c r="E29" s="4">
        <f t="shared" si="0"/>
        <v>41956521648.199997</v>
      </c>
      <c r="F29" s="4">
        <f t="shared" si="0"/>
        <v>40836371421.919991</v>
      </c>
      <c r="G29" s="4">
        <f t="shared" si="0"/>
        <v>31148100831.389999</v>
      </c>
      <c r="H29" s="4">
        <f t="shared" si="0"/>
        <v>46819724690.099991</v>
      </c>
      <c r="I29" s="4">
        <f t="shared" si="0"/>
        <v>42746694767.139984</v>
      </c>
      <c r="J29" s="4">
        <f t="shared" si="0"/>
        <v>41535492425.329987</v>
      </c>
      <c r="K29" s="4">
        <f t="shared" si="0"/>
        <v>36596873014.779991</v>
      </c>
      <c r="L29" s="4">
        <f t="shared" si="0"/>
        <v>31509572024.340004</v>
      </c>
      <c r="M29" s="4">
        <f t="shared" si="0"/>
        <v>28230172044.789989</v>
      </c>
    </row>
    <row r="31" spans="1:13" x14ac:dyDescent="0.2">
      <c r="E31" s="13"/>
      <c r="G31" s="61"/>
    </row>
    <row r="32" spans="1:13" x14ac:dyDescent="0.2">
      <c r="F32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77C2-1077-574E-9FBC-BA75211B5349}">
  <dimension ref="A1:H9"/>
  <sheetViews>
    <sheetView workbookViewId="0">
      <selection activeCell="H6" sqref="H6"/>
    </sheetView>
  </sheetViews>
  <sheetFormatPr baseColWidth="10" defaultRowHeight="16" x14ac:dyDescent="0.2"/>
  <cols>
    <col min="3" max="6" width="17.6640625" bestFit="1" customWidth="1"/>
    <col min="7" max="8" width="19.1640625" bestFit="1" customWidth="1"/>
  </cols>
  <sheetData>
    <row r="1" spans="1:8" x14ac:dyDescent="0.2">
      <c r="G1" s="1" t="s">
        <v>11</v>
      </c>
      <c r="H1" s="1" t="s">
        <v>11</v>
      </c>
    </row>
    <row r="2" spans="1:8" x14ac:dyDescent="0.2">
      <c r="A2" t="s">
        <v>2</v>
      </c>
      <c r="B2" s="1"/>
      <c r="C2" s="1">
        <v>2019</v>
      </c>
      <c r="D2" s="1">
        <v>2020</v>
      </c>
      <c r="E2" s="1" t="s">
        <v>9</v>
      </c>
      <c r="F2" s="1" t="s">
        <v>10</v>
      </c>
      <c r="G2" s="1" t="s">
        <v>12</v>
      </c>
      <c r="H2" s="1" t="s">
        <v>13</v>
      </c>
    </row>
    <row r="3" spans="1:8" x14ac:dyDescent="0.2">
      <c r="B3" s="3" t="s">
        <v>4</v>
      </c>
      <c r="C3" s="7">
        <v>12.631904535</v>
      </c>
      <c r="D3" s="7">
        <v>13.25702499698</v>
      </c>
      <c r="E3" s="8">
        <f>C3</f>
        <v>12.631904535</v>
      </c>
      <c r="F3" s="8">
        <f>D3</f>
        <v>13.25702499698</v>
      </c>
      <c r="G3" s="9">
        <f>F3/E3-1</f>
        <v>4.9487427667612494E-2</v>
      </c>
      <c r="H3" s="6">
        <f>F3-E3</f>
        <v>0.62512046197999993</v>
      </c>
    </row>
    <row r="4" spans="1:8" x14ac:dyDescent="0.2">
      <c r="B4" s="1" t="s">
        <v>5</v>
      </c>
      <c r="C4" s="7">
        <v>11.549508908</v>
      </c>
      <c r="D4" s="7">
        <v>12.071175907120001</v>
      </c>
      <c r="E4" s="8">
        <f>E3+C4</f>
        <v>24.181413443</v>
      </c>
      <c r="F4" s="8">
        <f>F3+D4</f>
        <v>25.328200904100001</v>
      </c>
      <c r="G4" s="9">
        <f t="shared" ref="G4:G7" si="0">F4/E4-1</f>
        <v>4.7424335380691796E-2</v>
      </c>
      <c r="H4" s="6">
        <f t="shared" ref="H4:H7" si="1">F4-E4</f>
        <v>1.1467874611000006</v>
      </c>
    </row>
    <row r="5" spans="1:8" x14ac:dyDescent="0.2">
      <c r="B5" s="1" t="s">
        <v>6</v>
      </c>
      <c r="C5" s="7">
        <v>11.553522139</v>
      </c>
      <c r="D5" s="7">
        <v>12.337901906479999</v>
      </c>
      <c r="E5" s="8">
        <f t="shared" ref="E5:E7" si="2">E4+C5</f>
        <v>35.734935581999999</v>
      </c>
      <c r="F5" s="8">
        <f t="shared" ref="F5:F7" si="3">F4+D5</f>
        <v>37.66610281058</v>
      </c>
      <c r="G5" s="9">
        <f t="shared" si="0"/>
        <v>5.4041435842205665E-2</v>
      </c>
      <c r="H5" s="6">
        <f t="shared" si="1"/>
        <v>1.9311672285800014</v>
      </c>
    </row>
    <row r="6" spans="1:8" x14ac:dyDescent="0.2">
      <c r="B6" s="1" t="s">
        <v>7</v>
      </c>
      <c r="C6" s="7">
        <v>12.279643749</v>
      </c>
      <c r="D6" s="7">
        <v>10.63530905136</v>
      </c>
      <c r="E6" s="8">
        <f t="shared" si="2"/>
        <v>48.014579331</v>
      </c>
      <c r="F6" s="8">
        <f t="shared" si="3"/>
        <v>48.301411861939997</v>
      </c>
      <c r="G6" s="9">
        <f t="shared" si="0"/>
        <v>5.9738632502150946E-3</v>
      </c>
      <c r="H6" s="6">
        <f t="shared" si="1"/>
        <v>0.28683253093999639</v>
      </c>
    </row>
    <row r="7" spans="1:8" x14ac:dyDescent="0.2">
      <c r="B7" s="1" t="s">
        <v>8</v>
      </c>
      <c r="C7" s="7">
        <v>11.978089753000001</v>
      </c>
      <c r="D7" s="7">
        <v>9.2451325145100007</v>
      </c>
      <c r="E7" s="8">
        <f t="shared" si="2"/>
        <v>59.992669083999999</v>
      </c>
      <c r="F7" s="8">
        <f t="shared" si="3"/>
        <v>57.546544376450001</v>
      </c>
      <c r="G7" s="9">
        <f t="shared" si="0"/>
        <v>-4.0773726938619914E-2</v>
      </c>
      <c r="H7" s="6">
        <f t="shared" si="1"/>
        <v>-2.4461247075499983</v>
      </c>
    </row>
    <row r="9" spans="1:8" x14ac:dyDescent="0.2">
      <c r="C9" s="5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A52-55F5-1049-B67F-A72CB0F84E60}">
  <dimension ref="A4:H43"/>
  <sheetViews>
    <sheetView topLeftCell="B12" workbookViewId="0">
      <selection activeCell="C12" sqref="C12:F12"/>
    </sheetView>
  </sheetViews>
  <sheetFormatPr baseColWidth="10" defaultColWidth="9.1640625" defaultRowHeight="15" x14ac:dyDescent="0.2"/>
  <cols>
    <col min="1" max="1" width="25.1640625" style="15" customWidth="1"/>
    <col min="2" max="2" width="9.1640625" style="15"/>
    <col min="3" max="6" width="30.6640625" style="15" customWidth="1"/>
    <col min="7" max="7" width="15.33203125" style="15" customWidth="1"/>
    <col min="8" max="8" width="13.6640625" style="15" bestFit="1" customWidth="1"/>
    <col min="9" max="16384" width="9.1640625" style="15"/>
  </cols>
  <sheetData>
    <row r="4" spans="1:8" x14ac:dyDescent="0.2">
      <c r="A4" s="15" t="s">
        <v>81</v>
      </c>
    </row>
    <row r="5" spans="1:8" x14ac:dyDescent="0.2">
      <c r="A5" s="15" t="s">
        <v>80</v>
      </c>
    </row>
    <row r="6" spans="1:8" x14ac:dyDescent="0.2">
      <c r="A6" s="15" t="s">
        <v>79</v>
      </c>
    </row>
    <row r="9" spans="1:8" ht="15" customHeight="1" x14ac:dyDescent="0.2">
      <c r="A9" s="33" t="s">
        <v>78</v>
      </c>
      <c r="B9" s="33"/>
      <c r="C9" s="33"/>
      <c r="D9" s="33"/>
      <c r="E9" s="33"/>
    </row>
    <row r="10" spans="1:8" x14ac:dyDescent="0.2">
      <c r="A10" s="33"/>
      <c r="B10" s="33"/>
      <c r="C10" s="33"/>
      <c r="D10" s="33"/>
      <c r="E10" s="33"/>
    </row>
    <row r="11" spans="1:8" ht="16" thickBot="1" x14ac:dyDescent="0.25"/>
    <row r="12" spans="1:8" ht="49" thickBot="1" x14ac:dyDescent="0.25">
      <c r="A12" s="32" t="s">
        <v>77</v>
      </c>
      <c r="B12" s="31" t="s">
        <v>76</v>
      </c>
      <c r="C12" s="30" t="s">
        <v>75</v>
      </c>
      <c r="D12" s="30" t="s">
        <v>74</v>
      </c>
      <c r="E12" s="30" t="s">
        <v>73</v>
      </c>
      <c r="F12" s="30" t="s">
        <v>72</v>
      </c>
    </row>
    <row r="13" spans="1:8" ht="16" x14ac:dyDescent="0.2">
      <c r="A13" s="29" t="s">
        <v>44</v>
      </c>
      <c r="B13" s="28" t="s">
        <v>19</v>
      </c>
      <c r="C13" s="27">
        <v>23092375.27</v>
      </c>
      <c r="D13" s="27">
        <v>16669528.640000001</v>
      </c>
      <c r="E13" s="27">
        <v>80850995.25</v>
      </c>
      <c r="F13" s="27">
        <v>55676524.729999997</v>
      </c>
      <c r="G13" s="17" t="str">
        <f>B13</f>
        <v>AC</v>
      </c>
      <c r="H13" s="16">
        <f>SUM(C13:F13)</f>
        <v>176289423.88999999</v>
      </c>
    </row>
    <row r="14" spans="1:8" ht="16" x14ac:dyDescent="0.2">
      <c r="A14" s="26" t="s">
        <v>45</v>
      </c>
      <c r="B14" s="25" t="s">
        <v>20</v>
      </c>
      <c r="C14" s="24">
        <v>27760400.920000002</v>
      </c>
      <c r="D14" s="24">
        <v>19886395.920000002</v>
      </c>
      <c r="E14" s="24">
        <v>97605762.760000005</v>
      </c>
      <c r="F14" s="24">
        <v>67669659.790000007</v>
      </c>
      <c r="G14" s="17" t="str">
        <f t="shared" ref="G14:G41" si="0">B14</f>
        <v>AL</v>
      </c>
      <c r="H14" s="16">
        <f t="shared" ref="H14:H41" si="1">SUM(C14:F14)</f>
        <v>212922219.39000005</v>
      </c>
    </row>
    <row r="15" spans="1:8" ht="16" x14ac:dyDescent="0.2">
      <c r="A15" s="26" t="s">
        <v>46</v>
      </c>
      <c r="B15" s="25" t="s">
        <v>21</v>
      </c>
      <c r="C15" s="24">
        <v>27765701.329999998</v>
      </c>
      <c r="D15" s="24">
        <v>14028843.869999999</v>
      </c>
      <c r="E15" s="24">
        <v>68709612.840000004</v>
      </c>
      <c r="F15" s="24">
        <v>47381644.640000001</v>
      </c>
      <c r="G15" s="17" t="str">
        <f t="shared" si="0"/>
        <v>AM</v>
      </c>
      <c r="H15" s="16">
        <f t="shared" si="1"/>
        <v>157885802.68000001</v>
      </c>
    </row>
    <row r="16" spans="1:8" ht="16" x14ac:dyDescent="0.2">
      <c r="A16" s="26" t="s">
        <v>47</v>
      </c>
      <c r="B16" s="25" t="s">
        <v>22</v>
      </c>
      <c r="C16" s="24">
        <v>16908032.859999999</v>
      </c>
      <c r="D16" s="24">
        <v>14806857.710000001</v>
      </c>
      <c r="E16" s="24">
        <v>76212467.480000004</v>
      </c>
      <c r="F16" s="24">
        <v>54325245.109999999</v>
      </c>
      <c r="G16" s="17" t="str">
        <f t="shared" si="0"/>
        <v>AP</v>
      </c>
      <c r="H16" s="16">
        <f t="shared" si="1"/>
        <v>162252603.16000003</v>
      </c>
    </row>
    <row r="17" spans="1:8" ht="16" x14ac:dyDescent="0.2">
      <c r="A17" s="26" t="s">
        <v>48</v>
      </c>
      <c r="B17" s="25" t="s">
        <v>23</v>
      </c>
      <c r="C17" s="24">
        <v>36709622.340000004</v>
      </c>
      <c r="D17" s="24">
        <v>40806634.210000001</v>
      </c>
      <c r="E17" s="24">
        <v>207675013.56</v>
      </c>
      <c r="F17" s="24">
        <v>147384878.87</v>
      </c>
      <c r="G17" s="17" t="str">
        <f t="shared" si="0"/>
        <v>BA</v>
      </c>
      <c r="H17" s="16">
        <f t="shared" si="1"/>
        <v>432576148.98000002</v>
      </c>
    </row>
    <row r="18" spans="1:8" ht="16" x14ac:dyDescent="0.2">
      <c r="A18" s="26" t="s">
        <v>18</v>
      </c>
      <c r="B18" s="25" t="s">
        <v>17</v>
      </c>
      <c r="C18" s="24">
        <v>27547661.48</v>
      </c>
      <c r="D18" s="24">
        <v>31846086.59</v>
      </c>
      <c r="E18" s="24">
        <v>161876126.99000001</v>
      </c>
      <c r="F18" s="24">
        <v>114833978.23999999</v>
      </c>
      <c r="G18" s="17" t="str">
        <f t="shared" si="0"/>
        <v>CE</v>
      </c>
      <c r="H18" s="16">
        <f t="shared" si="1"/>
        <v>336103853.30000001</v>
      </c>
    </row>
    <row r="19" spans="1:8" ht="16" x14ac:dyDescent="0.2">
      <c r="A19" s="26" t="s">
        <v>49</v>
      </c>
      <c r="B19" s="25" t="s">
        <v>24</v>
      </c>
      <c r="C19" s="24">
        <v>3146371.07</v>
      </c>
      <c r="D19" s="24">
        <v>3082097.04</v>
      </c>
      <c r="E19" s="24">
        <v>15498503.560000001</v>
      </c>
      <c r="F19" s="24">
        <v>10919355.67</v>
      </c>
      <c r="G19" s="17" t="str">
        <f t="shared" si="0"/>
        <v>DF</v>
      </c>
      <c r="H19" s="16">
        <f t="shared" si="1"/>
        <v>32646327.340000004</v>
      </c>
    </row>
    <row r="20" spans="1:8" ht="16" x14ac:dyDescent="0.2">
      <c r="A20" s="26" t="s">
        <v>50</v>
      </c>
      <c r="B20" s="25" t="s">
        <v>25</v>
      </c>
      <c r="C20" s="24">
        <v>15408854.09</v>
      </c>
      <c r="D20" s="24">
        <v>7863867.6900000004</v>
      </c>
      <c r="E20" s="24">
        <v>37582309.390000001</v>
      </c>
      <c r="F20" s="24">
        <v>25548394.149999999</v>
      </c>
      <c r="G20" s="17" t="str">
        <f t="shared" si="0"/>
        <v>ES</v>
      </c>
      <c r="H20" s="16">
        <f t="shared" si="1"/>
        <v>86403425.319999993</v>
      </c>
    </row>
    <row r="21" spans="1:8" ht="16" x14ac:dyDescent="0.2">
      <c r="A21" s="26" t="s">
        <v>51</v>
      </c>
      <c r="B21" s="25" t="s">
        <v>26</v>
      </c>
      <c r="C21" s="24">
        <v>12468534.34</v>
      </c>
      <c r="D21" s="24">
        <v>12230245.57</v>
      </c>
      <c r="E21" s="24">
        <v>62955125.369999997</v>
      </c>
      <c r="F21" s="24">
        <v>44913010.280000001</v>
      </c>
      <c r="G21" s="17" t="str">
        <f t="shared" si="0"/>
        <v>GO</v>
      </c>
      <c r="H21" s="16">
        <f t="shared" si="1"/>
        <v>132566915.56</v>
      </c>
    </row>
    <row r="22" spans="1:8" ht="16" x14ac:dyDescent="0.2">
      <c r="A22" s="26" t="s">
        <v>52</v>
      </c>
      <c r="B22" s="25" t="s">
        <v>27</v>
      </c>
      <c r="C22" s="24">
        <v>31108307.829999998</v>
      </c>
      <c r="D22" s="24">
        <v>31727544.66</v>
      </c>
      <c r="E22" s="24">
        <v>160833683.09</v>
      </c>
      <c r="F22" s="24">
        <v>113839806.3</v>
      </c>
      <c r="G22" s="17" t="str">
        <f t="shared" si="0"/>
        <v>MA</v>
      </c>
      <c r="H22" s="16">
        <f t="shared" si="1"/>
        <v>337509341.88</v>
      </c>
    </row>
    <row r="23" spans="1:8" ht="16" x14ac:dyDescent="0.2">
      <c r="A23" s="26" t="s">
        <v>53</v>
      </c>
      <c r="B23" s="25" t="s">
        <v>28</v>
      </c>
      <c r="C23" s="24">
        <v>26231093.32</v>
      </c>
      <c r="D23" s="24">
        <v>20695224.079999998</v>
      </c>
      <c r="E23" s="24">
        <v>102718322.95999999</v>
      </c>
      <c r="F23" s="24">
        <v>71729299.150000006</v>
      </c>
      <c r="G23" s="17" t="str">
        <f t="shared" si="0"/>
        <v>MG</v>
      </c>
      <c r="H23" s="16">
        <f t="shared" si="1"/>
        <v>221373939.50999999</v>
      </c>
    </row>
    <row r="24" spans="1:8" ht="16" x14ac:dyDescent="0.2">
      <c r="A24" s="26" t="s">
        <v>54</v>
      </c>
      <c r="B24" s="25" t="s">
        <v>29</v>
      </c>
      <c r="C24" s="24">
        <v>9956749.0199999996</v>
      </c>
      <c r="D24" s="24">
        <v>6670587.8600000003</v>
      </c>
      <c r="E24" s="24">
        <v>32000638.379999999</v>
      </c>
      <c r="F24" s="24">
        <v>21878303.870000001</v>
      </c>
      <c r="G24" s="17" t="str">
        <f t="shared" si="0"/>
        <v>MS</v>
      </c>
      <c r="H24" s="16">
        <f t="shared" si="1"/>
        <v>70506279.129999995</v>
      </c>
    </row>
    <row r="25" spans="1:8" ht="16" x14ac:dyDescent="0.2">
      <c r="A25" s="26" t="s">
        <v>55</v>
      </c>
      <c r="B25" s="25" t="s">
        <v>30</v>
      </c>
      <c r="C25" s="24">
        <v>9085211.5399999991</v>
      </c>
      <c r="D25" s="24">
        <v>10279164.43</v>
      </c>
      <c r="E25" s="24">
        <v>51451000.390000001</v>
      </c>
      <c r="F25" s="24">
        <v>36191822.939999998</v>
      </c>
      <c r="G25" s="17" t="str">
        <f t="shared" si="0"/>
        <v>MT</v>
      </c>
      <c r="H25" s="16">
        <f t="shared" si="1"/>
        <v>107007199.3</v>
      </c>
    </row>
    <row r="26" spans="1:8" ht="16" x14ac:dyDescent="0.2">
      <c r="A26" s="26" t="s">
        <v>56</v>
      </c>
      <c r="B26" s="25" t="s">
        <v>31</v>
      </c>
      <c r="C26" s="24">
        <v>34363580.460000001</v>
      </c>
      <c r="D26" s="24">
        <v>28602682.34</v>
      </c>
      <c r="E26" s="24">
        <v>140910772.68000001</v>
      </c>
      <c r="F26" s="24">
        <v>98033505.019999996</v>
      </c>
      <c r="G26" s="17" t="str">
        <f t="shared" si="0"/>
        <v>PA</v>
      </c>
      <c r="H26" s="16">
        <f t="shared" si="1"/>
        <v>301910540.5</v>
      </c>
    </row>
    <row r="27" spans="1:8" ht="16" x14ac:dyDescent="0.2">
      <c r="A27" s="26" t="s">
        <v>57</v>
      </c>
      <c r="B27" s="25" t="s">
        <v>32</v>
      </c>
      <c r="C27" s="24">
        <v>17146194.789999999</v>
      </c>
      <c r="D27" s="24">
        <v>20361979.210000001</v>
      </c>
      <c r="E27" s="24">
        <v>104762133.36</v>
      </c>
      <c r="F27" s="24">
        <v>74806375.780000001</v>
      </c>
      <c r="G27" s="17" t="str">
        <f t="shared" si="0"/>
        <v>PB</v>
      </c>
      <c r="H27" s="16">
        <f t="shared" si="1"/>
        <v>217076683.14000002</v>
      </c>
    </row>
    <row r="28" spans="1:8" ht="16" x14ac:dyDescent="0.2">
      <c r="A28" s="26" t="s">
        <v>58</v>
      </c>
      <c r="B28" s="25" t="s">
        <v>33</v>
      </c>
      <c r="C28" s="24">
        <v>29897578</v>
      </c>
      <c r="D28" s="24">
        <v>30458451.73</v>
      </c>
      <c r="E28" s="24">
        <v>153998633.31</v>
      </c>
      <c r="F28" s="24">
        <v>108848267.2</v>
      </c>
      <c r="G28" s="17" t="str">
        <f t="shared" si="0"/>
        <v>PE</v>
      </c>
      <c r="H28" s="16">
        <f t="shared" si="1"/>
        <v>323202930.24000001</v>
      </c>
    </row>
    <row r="29" spans="1:8" ht="16" x14ac:dyDescent="0.2">
      <c r="A29" s="26" t="s">
        <v>59</v>
      </c>
      <c r="B29" s="25" t="s">
        <v>34</v>
      </c>
      <c r="C29" s="24">
        <v>22579172.109999999</v>
      </c>
      <c r="D29" s="24">
        <v>19756062.670000002</v>
      </c>
      <c r="E29" s="24">
        <v>98459308.879999995</v>
      </c>
      <c r="F29" s="24">
        <v>68971232.200000003</v>
      </c>
      <c r="G29" s="17" t="str">
        <f t="shared" si="0"/>
        <v>PI</v>
      </c>
      <c r="H29" s="16">
        <f t="shared" si="1"/>
        <v>209765775.86000001</v>
      </c>
    </row>
    <row r="30" spans="1:8" ht="16" x14ac:dyDescent="0.2">
      <c r="A30" s="26" t="s">
        <v>60</v>
      </c>
      <c r="B30" s="25" t="s">
        <v>35</v>
      </c>
      <c r="C30" s="24">
        <v>9126008.4100000001</v>
      </c>
      <c r="D30" s="24">
        <v>12436563.18</v>
      </c>
      <c r="E30" s="24">
        <v>63094121.689999998</v>
      </c>
      <c r="F30" s="24">
        <v>44751655.329999998</v>
      </c>
      <c r="G30" s="17" t="str">
        <f t="shared" si="0"/>
        <v>PR</v>
      </c>
      <c r="H30" s="16">
        <f t="shared" si="1"/>
        <v>129408348.61</v>
      </c>
    </row>
    <row r="31" spans="1:8" ht="16" x14ac:dyDescent="0.2">
      <c r="A31" s="26" t="s">
        <v>61</v>
      </c>
      <c r="B31" s="25" t="s">
        <v>36</v>
      </c>
      <c r="C31" s="24">
        <v>21033851.690000001</v>
      </c>
      <c r="D31" s="24">
        <v>9874736.0500000007</v>
      </c>
      <c r="E31" s="24">
        <v>42600808.18</v>
      </c>
      <c r="F31" s="24">
        <v>27044339.289999999</v>
      </c>
      <c r="G31" s="17" t="str">
        <f t="shared" si="0"/>
        <v>RJ</v>
      </c>
      <c r="H31" s="16">
        <f t="shared" si="1"/>
        <v>100553735.21000001</v>
      </c>
    </row>
    <row r="32" spans="1:8" ht="16" x14ac:dyDescent="0.2">
      <c r="A32" s="26" t="s">
        <v>62</v>
      </c>
      <c r="B32" s="25" t="s">
        <v>37</v>
      </c>
      <c r="C32" s="24">
        <v>20945829.120000001</v>
      </c>
      <c r="D32" s="24">
        <v>19129410.27</v>
      </c>
      <c r="E32" s="24">
        <v>95036446.980000004</v>
      </c>
      <c r="F32" s="24">
        <v>66479328.549999997</v>
      </c>
      <c r="G32" s="17" t="str">
        <f t="shared" si="0"/>
        <v>RN</v>
      </c>
      <c r="H32" s="16">
        <f t="shared" si="1"/>
        <v>201591014.92000002</v>
      </c>
    </row>
    <row r="33" spans="1:8" ht="16" x14ac:dyDescent="0.2">
      <c r="A33" s="26" t="s">
        <v>63</v>
      </c>
      <c r="B33" s="25" t="s">
        <v>38</v>
      </c>
      <c r="C33" s="24">
        <v>18556836.52</v>
      </c>
      <c r="D33" s="24">
        <v>13895536.41</v>
      </c>
      <c r="E33" s="24">
        <v>66732957.810000002</v>
      </c>
      <c r="F33" s="24">
        <v>45705937.390000001</v>
      </c>
      <c r="G33" s="17" t="str">
        <f t="shared" si="0"/>
        <v>RO</v>
      </c>
      <c r="H33" s="16">
        <f t="shared" si="1"/>
        <v>144891268.13</v>
      </c>
    </row>
    <row r="34" spans="1:8" ht="16" x14ac:dyDescent="0.2">
      <c r="A34" s="26" t="s">
        <v>64</v>
      </c>
      <c r="B34" s="25" t="s">
        <v>39</v>
      </c>
      <c r="C34" s="24">
        <v>17304545.370000001</v>
      </c>
      <c r="D34" s="24">
        <v>12604834.449999999</v>
      </c>
      <c r="E34" s="24">
        <v>59616095.369999997</v>
      </c>
      <c r="F34" s="24">
        <v>40449891.939999998</v>
      </c>
      <c r="G34" s="17" t="str">
        <f t="shared" si="0"/>
        <v>RR</v>
      </c>
      <c r="H34" s="16">
        <f t="shared" si="1"/>
        <v>129975367.13</v>
      </c>
    </row>
    <row r="35" spans="1:8" ht="16" x14ac:dyDescent="0.2">
      <c r="A35" s="26" t="s">
        <v>65</v>
      </c>
      <c r="B35" s="25" t="s">
        <v>40</v>
      </c>
      <c r="C35" s="24">
        <v>1260699.71</v>
      </c>
      <c r="D35" s="24">
        <v>8756496.5700000003</v>
      </c>
      <c r="E35" s="24">
        <v>47784335.619999997</v>
      </c>
      <c r="F35" s="24">
        <v>35289960.630000003</v>
      </c>
      <c r="G35" s="17" t="str">
        <f t="shared" si="0"/>
        <v>RS</v>
      </c>
      <c r="H35" s="16">
        <f t="shared" si="1"/>
        <v>93091492.530000001</v>
      </c>
    </row>
    <row r="36" spans="1:8" ht="16" x14ac:dyDescent="0.2">
      <c r="A36" s="26" t="s">
        <v>66</v>
      </c>
      <c r="B36" s="25" t="s">
        <v>41</v>
      </c>
      <c r="C36" s="24">
        <v>4081718.53</v>
      </c>
      <c r="D36" s="24">
        <v>5106663.7300000004</v>
      </c>
      <c r="E36" s="24">
        <v>27325464</v>
      </c>
      <c r="F36" s="24">
        <v>19910724.620000001</v>
      </c>
      <c r="G36" s="17" t="str">
        <f t="shared" si="0"/>
        <v>SC</v>
      </c>
      <c r="H36" s="16">
        <f t="shared" si="1"/>
        <v>56424570.879999995</v>
      </c>
    </row>
    <row r="37" spans="1:8" ht="16" x14ac:dyDescent="0.2">
      <c r="A37" s="26" t="s">
        <v>67</v>
      </c>
      <c r="B37" s="25" t="s">
        <v>42</v>
      </c>
      <c r="C37" s="24">
        <v>17905388.91</v>
      </c>
      <c r="D37" s="24">
        <v>18473713.239999998</v>
      </c>
      <c r="E37" s="24">
        <v>92934219.219999999</v>
      </c>
      <c r="F37" s="24">
        <v>65513643.880000003</v>
      </c>
      <c r="G37" s="17" t="str">
        <f t="shared" si="0"/>
        <v>SE</v>
      </c>
      <c r="H37" s="16">
        <f t="shared" si="1"/>
        <v>194826965.25</v>
      </c>
    </row>
    <row r="38" spans="1:8" ht="16" x14ac:dyDescent="0.2">
      <c r="A38" s="26" t="s">
        <v>3</v>
      </c>
      <c r="B38" s="25" t="s">
        <v>2</v>
      </c>
      <c r="C38" s="24">
        <v>3834341.1</v>
      </c>
      <c r="D38" s="24">
        <v>4605920.72</v>
      </c>
      <c r="E38" s="24">
        <v>22522815.850000001</v>
      </c>
      <c r="F38" s="24">
        <v>15644255.92</v>
      </c>
      <c r="G38" s="17" t="str">
        <f t="shared" si="0"/>
        <v>SP</v>
      </c>
      <c r="H38" s="16">
        <f t="shared" si="1"/>
        <v>46607333.590000004</v>
      </c>
    </row>
    <row r="39" spans="1:8" ht="17" thickBot="1" x14ac:dyDescent="0.25">
      <c r="A39" s="23" t="s">
        <v>68</v>
      </c>
      <c r="B39" s="22" t="s">
        <v>43</v>
      </c>
      <c r="C39" s="21">
        <v>13611033.91</v>
      </c>
      <c r="D39" s="21">
        <v>18786255.579999998</v>
      </c>
      <c r="E39" s="21">
        <v>95054447.530000001</v>
      </c>
      <c r="F39" s="21">
        <v>67328779.659999996</v>
      </c>
      <c r="G39" s="17" t="str">
        <f t="shared" si="0"/>
        <v>TO</v>
      </c>
      <c r="H39" s="16">
        <f t="shared" si="1"/>
        <v>194780516.68000001</v>
      </c>
    </row>
    <row r="40" spans="1:8" ht="16" x14ac:dyDescent="0.2">
      <c r="B40" s="20"/>
      <c r="C40" s="19" t="s">
        <v>71</v>
      </c>
      <c r="D40" s="19" t="s">
        <v>71</v>
      </c>
      <c r="E40" s="19" t="s">
        <v>71</v>
      </c>
      <c r="F40" s="19" t="s">
        <v>71</v>
      </c>
      <c r="G40" s="17"/>
      <c r="H40" s="16" t="b">
        <f>SUM(H13:H39)=SUM(C41:F41)</f>
        <v>1</v>
      </c>
    </row>
    <row r="41" spans="1:8" ht="17" thickBot="1" x14ac:dyDescent="0.25">
      <c r="C41" s="18">
        <v>498835694.04000002</v>
      </c>
      <c r="D41" s="18">
        <v>453442384.42000008</v>
      </c>
      <c r="E41" s="18">
        <v>2266802122.5</v>
      </c>
      <c r="F41" s="18">
        <v>1591069821.1500003</v>
      </c>
      <c r="G41" s="17"/>
      <c r="H41" s="16" t="b">
        <f>SUM(C41:F41)=Compilado!C29</f>
        <v>1</v>
      </c>
    </row>
    <row r="43" spans="1:8" ht="16" x14ac:dyDescent="0.2">
      <c r="C43" s="34" t="s">
        <v>82</v>
      </c>
    </row>
  </sheetData>
  <mergeCells count="1">
    <mergeCell ref="A9:E10"/>
  </mergeCells>
  <hyperlinks>
    <hyperlink ref="C43" r:id="rId1" location="liberacoes" xr:uid="{0F8E6CC5-E8C7-FE4B-B2E2-07EE7167136F}"/>
  </hyperlinks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D5A9-E198-BC42-9A69-E0FDF776C5D3}">
  <dimension ref="A1:M30"/>
  <sheetViews>
    <sheetView topLeftCell="D1" workbookViewId="0">
      <selection activeCell="M30" sqref="M30"/>
    </sheetView>
  </sheetViews>
  <sheetFormatPr baseColWidth="10" defaultRowHeight="16" x14ac:dyDescent="0.2"/>
  <cols>
    <col min="3" max="5" width="16.33203125" bestFit="1" customWidth="1"/>
    <col min="8" max="10" width="16.33203125" bestFit="1" customWidth="1"/>
    <col min="11" max="11" width="12" bestFit="1" customWidth="1"/>
    <col min="13" max="13" width="16.6640625" bestFit="1" customWidth="1"/>
  </cols>
  <sheetData>
    <row r="1" spans="1:13" ht="33" thickBot="1" x14ac:dyDescent="0.25">
      <c r="A1" s="35" t="s">
        <v>83</v>
      </c>
      <c r="B1" s="36" t="s">
        <v>84</v>
      </c>
      <c r="C1" s="37" t="s">
        <v>85</v>
      </c>
      <c r="D1" s="38" t="s">
        <v>86</v>
      </c>
      <c r="E1" s="39" t="s">
        <v>87</v>
      </c>
      <c r="F1" s="50" t="s">
        <v>83</v>
      </c>
      <c r="G1" s="50" t="s">
        <v>84</v>
      </c>
      <c r="H1" s="50" t="s">
        <v>88</v>
      </c>
      <c r="I1" s="50" t="s">
        <v>89</v>
      </c>
      <c r="J1" s="50" t="s">
        <v>90</v>
      </c>
    </row>
    <row r="2" spans="1:13" x14ac:dyDescent="0.2">
      <c r="A2" s="40" t="s">
        <v>44</v>
      </c>
      <c r="B2" s="41" t="s">
        <v>19</v>
      </c>
      <c r="C2" s="42">
        <v>63152375.119999997</v>
      </c>
      <c r="D2" s="43">
        <v>49589201.420000002</v>
      </c>
      <c r="E2" s="44">
        <v>112741576.54000001</v>
      </c>
      <c r="F2" s="51" t="s">
        <v>44</v>
      </c>
      <c r="G2" s="52" t="s">
        <v>19</v>
      </c>
      <c r="H2" s="53">
        <v>42161160.479999997</v>
      </c>
      <c r="I2" s="54">
        <v>49589201.420000002</v>
      </c>
      <c r="J2" s="55">
        <f>H2+I2</f>
        <v>91750361.900000006</v>
      </c>
      <c r="K2" t="b">
        <f>G2=B2</f>
        <v>1</v>
      </c>
      <c r="L2" s="1" t="str">
        <f>B2</f>
        <v>AC</v>
      </c>
      <c r="M2" s="6">
        <f>J2+E2</f>
        <v>204491938.44</v>
      </c>
    </row>
    <row r="3" spans="1:13" x14ac:dyDescent="0.2">
      <c r="A3" s="40" t="s">
        <v>45</v>
      </c>
      <c r="B3" s="41" t="s">
        <v>20</v>
      </c>
      <c r="C3" s="42">
        <v>39007753</v>
      </c>
      <c r="D3" s="43">
        <v>103092122.3</v>
      </c>
      <c r="E3" s="44">
        <v>142099875.30000001</v>
      </c>
      <c r="F3" s="56" t="s">
        <v>45</v>
      </c>
      <c r="G3" s="57" t="s">
        <v>20</v>
      </c>
      <c r="H3" s="53">
        <v>44324589.870356485</v>
      </c>
      <c r="I3" s="54">
        <v>103092122.3</v>
      </c>
      <c r="J3" s="55">
        <f t="shared" ref="J3:J28" si="0">H3+I3</f>
        <v>147416712.17035648</v>
      </c>
      <c r="K3" t="b">
        <f t="shared" ref="K3:K28" si="1">G3=B3</f>
        <v>1</v>
      </c>
      <c r="L3" s="1" t="str">
        <f>B3</f>
        <v>AL</v>
      </c>
      <c r="M3" s="6">
        <f>J3+E3</f>
        <v>289516587.47035646</v>
      </c>
    </row>
    <row r="4" spans="1:13" x14ac:dyDescent="0.2">
      <c r="A4" s="40" t="s">
        <v>46</v>
      </c>
      <c r="B4" s="41" t="s">
        <v>21</v>
      </c>
      <c r="C4" s="42">
        <v>101389108.47</v>
      </c>
      <c r="D4" s="43">
        <v>156578546.96000001</v>
      </c>
      <c r="E4" s="44">
        <v>257967655.43000001</v>
      </c>
      <c r="F4" s="56" t="s">
        <v>46</v>
      </c>
      <c r="G4" s="57" t="s">
        <v>21</v>
      </c>
      <c r="H4" s="53">
        <v>63276977.1719089</v>
      </c>
      <c r="I4" s="54">
        <v>156578546.96000001</v>
      </c>
      <c r="J4" s="55">
        <f t="shared" si="0"/>
        <v>219855524.13190889</v>
      </c>
      <c r="K4" t="b">
        <f t="shared" si="1"/>
        <v>1</v>
      </c>
      <c r="L4" s="1" t="str">
        <f>B4</f>
        <v>AM</v>
      </c>
      <c r="M4" s="6">
        <f>J4+E4</f>
        <v>477823179.5619089</v>
      </c>
    </row>
    <row r="5" spans="1:13" x14ac:dyDescent="0.2">
      <c r="A5" s="45" t="s">
        <v>47</v>
      </c>
      <c r="B5" s="41" t="s">
        <v>22</v>
      </c>
      <c r="C5" s="42">
        <v>93399024.310000002</v>
      </c>
      <c r="D5" s="43">
        <v>40148871.469999999</v>
      </c>
      <c r="E5" s="44">
        <v>133547895.78</v>
      </c>
      <c r="F5" s="58" t="s">
        <v>47</v>
      </c>
      <c r="G5" s="57" t="s">
        <v>22</v>
      </c>
      <c r="H5" s="53">
        <v>84052884.734778702</v>
      </c>
      <c r="I5" s="54">
        <v>40148871.469999999</v>
      </c>
      <c r="J5" s="55">
        <f t="shared" si="0"/>
        <v>124201756.2047787</v>
      </c>
      <c r="K5" t="b">
        <f t="shared" si="1"/>
        <v>1</v>
      </c>
      <c r="L5" s="1" t="str">
        <f>B5</f>
        <v>AP</v>
      </c>
      <c r="M5" s="6">
        <f>J5+E5</f>
        <v>257749651.9847787</v>
      </c>
    </row>
    <row r="6" spans="1:13" x14ac:dyDescent="0.2">
      <c r="A6" s="40" t="s">
        <v>48</v>
      </c>
      <c r="B6" s="41" t="s">
        <v>23</v>
      </c>
      <c r="C6" s="42">
        <v>84239906.849999994</v>
      </c>
      <c r="D6" s="43">
        <v>417123319.20999998</v>
      </c>
      <c r="E6" s="44">
        <v>501363226.06</v>
      </c>
      <c r="F6" s="56" t="s">
        <v>48</v>
      </c>
      <c r="G6" s="57" t="s">
        <v>23</v>
      </c>
      <c r="H6" s="53">
        <v>87826822.449806973</v>
      </c>
      <c r="I6" s="54">
        <v>417123319.20999998</v>
      </c>
      <c r="J6" s="55">
        <f t="shared" si="0"/>
        <v>504950141.65980697</v>
      </c>
      <c r="K6" t="b">
        <f t="shared" si="1"/>
        <v>1</v>
      </c>
      <c r="L6" s="1" t="str">
        <f>B6</f>
        <v>BA</v>
      </c>
      <c r="M6" s="6">
        <f>J6+E6</f>
        <v>1006313367.7198069</v>
      </c>
    </row>
    <row r="7" spans="1:13" x14ac:dyDescent="0.2">
      <c r="A7" s="45" t="s">
        <v>18</v>
      </c>
      <c r="B7" s="41" t="s">
        <v>17</v>
      </c>
      <c r="C7" s="42">
        <v>83947328.650000006</v>
      </c>
      <c r="D7" s="43">
        <v>229705335.72</v>
      </c>
      <c r="E7" s="44">
        <v>313652664.37</v>
      </c>
      <c r="F7" s="58" t="s">
        <v>18</v>
      </c>
      <c r="G7" s="57" t="s">
        <v>17</v>
      </c>
      <c r="H7" s="53">
        <v>75684101.677669674</v>
      </c>
      <c r="I7" s="54">
        <v>229705335.72</v>
      </c>
      <c r="J7" s="55">
        <f t="shared" si="0"/>
        <v>305389437.39766967</v>
      </c>
      <c r="K7" t="b">
        <f t="shared" si="1"/>
        <v>1</v>
      </c>
      <c r="L7" s="1" t="str">
        <f>B7</f>
        <v>CE</v>
      </c>
      <c r="M7" s="6">
        <f>J7+E7</f>
        <v>619042101.76766968</v>
      </c>
    </row>
    <row r="8" spans="1:13" x14ac:dyDescent="0.2">
      <c r="A8" s="40" t="s">
        <v>49</v>
      </c>
      <c r="B8" s="41" t="s">
        <v>24</v>
      </c>
      <c r="C8" s="42">
        <v>40534627.909999996</v>
      </c>
      <c r="D8" s="43">
        <v>116654439.20999999</v>
      </c>
      <c r="E8" s="44">
        <v>157189067.12</v>
      </c>
      <c r="F8" s="56" t="s">
        <v>49</v>
      </c>
      <c r="G8" s="57" t="s">
        <v>24</v>
      </c>
      <c r="H8" s="53">
        <v>61402637.742197081</v>
      </c>
      <c r="I8" s="54">
        <v>116654439.20999999</v>
      </c>
      <c r="J8" s="55">
        <f t="shared" si="0"/>
        <v>178057076.95219707</v>
      </c>
      <c r="K8" t="b">
        <f t="shared" si="1"/>
        <v>1</v>
      </c>
      <c r="L8" s="1" t="str">
        <f>B8</f>
        <v>DF</v>
      </c>
      <c r="M8" s="6">
        <f>J8+E8</f>
        <v>335246144.07219708</v>
      </c>
    </row>
    <row r="9" spans="1:13" x14ac:dyDescent="0.2">
      <c r="A9" s="45" t="s">
        <v>50</v>
      </c>
      <c r="B9" s="41" t="s">
        <v>25</v>
      </c>
      <c r="C9" s="42">
        <v>48175396.189999998</v>
      </c>
      <c r="D9" s="43">
        <v>178095330.44</v>
      </c>
      <c r="E9" s="44">
        <v>226270726.63</v>
      </c>
      <c r="F9" s="58" t="s">
        <v>50</v>
      </c>
      <c r="G9" s="57" t="s">
        <v>25</v>
      </c>
      <c r="H9" s="53">
        <v>51226992.587740138</v>
      </c>
      <c r="I9" s="54">
        <v>178095330.44</v>
      </c>
      <c r="J9" s="55">
        <f t="shared" si="0"/>
        <v>229322323.02774012</v>
      </c>
      <c r="K9" t="b">
        <f t="shared" si="1"/>
        <v>1</v>
      </c>
      <c r="L9" s="1" t="str">
        <f>B9</f>
        <v>ES</v>
      </c>
      <c r="M9" s="6">
        <f>J9+E9</f>
        <v>455593049.65774012</v>
      </c>
    </row>
    <row r="10" spans="1:13" x14ac:dyDescent="0.2">
      <c r="A10" s="45" t="s">
        <v>51</v>
      </c>
      <c r="B10" s="41" t="s">
        <v>26</v>
      </c>
      <c r="C10" s="42">
        <v>39137776.329999998</v>
      </c>
      <c r="D10" s="43">
        <v>285644397.87</v>
      </c>
      <c r="E10" s="44">
        <v>324782174.19999999</v>
      </c>
      <c r="F10" s="58" t="s">
        <v>51</v>
      </c>
      <c r="G10" s="57" t="s">
        <v>26</v>
      </c>
      <c r="H10" s="53">
        <v>45008578.710645854</v>
      </c>
      <c r="I10" s="54">
        <v>285644397.87</v>
      </c>
      <c r="J10" s="55">
        <f t="shared" si="0"/>
        <v>330652976.58064586</v>
      </c>
      <c r="K10" t="b">
        <f t="shared" si="1"/>
        <v>1</v>
      </c>
      <c r="L10" s="1" t="str">
        <f>B10</f>
        <v>GO</v>
      </c>
      <c r="M10" s="6">
        <f>J10+E10</f>
        <v>655435150.78064585</v>
      </c>
    </row>
    <row r="11" spans="1:13" x14ac:dyDescent="0.2">
      <c r="A11" s="45" t="s">
        <v>52</v>
      </c>
      <c r="B11" s="41" t="s">
        <v>27</v>
      </c>
      <c r="C11" s="42">
        <v>71940049.810000002</v>
      </c>
      <c r="D11" s="43">
        <v>182992774.71000001</v>
      </c>
      <c r="E11" s="44">
        <v>254932824.52000001</v>
      </c>
      <c r="F11" s="58" t="s">
        <v>52</v>
      </c>
      <c r="G11" s="57" t="s">
        <v>27</v>
      </c>
      <c r="H11" s="53">
        <v>64357413.037184939</v>
      </c>
      <c r="I11" s="54">
        <v>182992774.71000001</v>
      </c>
      <c r="J11" s="55">
        <f t="shared" si="0"/>
        <v>247350187.74718493</v>
      </c>
      <c r="K11" t="b">
        <f t="shared" si="1"/>
        <v>1</v>
      </c>
      <c r="L11" s="1" t="str">
        <f>B11</f>
        <v>MA</v>
      </c>
      <c r="M11" s="6">
        <f>J11+E11</f>
        <v>502283012.26718497</v>
      </c>
    </row>
    <row r="12" spans="1:13" x14ac:dyDescent="0.2">
      <c r="A12" s="40" t="s">
        <v>53</v>
      </c>
      <c r="B12" s="41" t="s">
        <v>28</v>
      </c>
      <c r="C12" s="42">
        <v>109562888.23</v>
      </c>
      <c r="D12" s="43">
        <v>748598032.67999995</v>
      </c>
      <c r="E12" s="44">
        <v>858160920.90999997</v>
      </c>
      <c r="F12" s="56" t="s">
        <v>53</v>
      </c>
      <c r="G12" s="57" t="s">
        <v>28</v>
      </c>
      <c r="H12" s="53">
        <v>112125275.22820337</v>
      </c>
      <c r="I12" s="54">
        <v>748598032.67999995</v>
      </c>
      <c r="J12" s="55">
        <f t="shared" si="0"/>
        <v>860723307.90820336</v>
      </c>
      <c r="K12" t="b">
        <f t="shared" si="1"/>
        <v>1</v>
      </c>
      <c r="L12" s="1" t="str">
        <f>B12</f>
        <v>MG</v>
      </c>
      <c r="M12" s="6">
        <f>J12+E12</f>
        <v>1718884228.8182034</v>
      </c>
    </row>
    <row r="13" spans="1:13" x14ac:dyDescent="0.2">
      <c r="A13" s="45" t="s">
        <v>54</v>
      </c>
      <c r="B13" s="41" t="s">
        <v>29</v>
      </c>
      <c r="C13" s="42">
        <v>18085294.609999999</v>
      </c>
      <c r="D13" s="43">
        <v>155427595.25999999</v>
      </c>
      <c r="E13" s="44">
        <v>173512889.87</v>
      </c>
      <c r="F13" s="58" t="s">
        <v>54</v>
      </c>
      <c r="G13" s="57" t="s">
        <v>29</v>
      </c>
      <c r="H13" s="53">
        <v>22455500.0795037</v>
      </c>
      <c r="I13" s="54">
        <v>155427595.25999999</v>
      </c>
      <c r="J13" s="55">
        <f t="shared" si="0"/>
        <v>177883095.33950371</v>
      </c>
      <c r="K13" t="b">
        <f t="shared" si="1"/>
        <v>1</v>
      </c>
      <c r="L13" s="1" t="str">
        <f>B13</f>
        <v>MS</v>
      </c>
      <c r="M13" s="6">
        <f>J13+E13</f>
        <v>351395985.20950371</v>
      </c>
    </row>
    <row r="14" spans="1:13" x14ac:dyDescent="0.2">
      <c r="A14" s="40" t="s">
        <v>55</v>
      </c>
      <c r="B14" s="41" t="s">
        <v>30</v>
      </c>
      <c r="C14" s="42">
        <v>22590863.399999999</v>
      </c>
      <c r="D14" s="43">
        <v>336510152.56</v>
      </c>
      <c r="E14" s="44">
        <v>359101015.95999998</v>
      </c>
      <c r="F14" s="56" t="s">
        <v>55</v>
      </c>
      <c r="G14" s="57" t="s">
        <v>30</v>
      </c>
      <c r="H14" s="53">
        <v>31740409.118535101</v>
      </c>
      <c r="I14" s="54">
        <v>336510152.56</v>
      </c>
      <c r="J14" s="55">
        <f t="shared" si="0"/>
        <v>368250561.6785351</v>
      </c>
      <c r="K14" t="b">
        <f t="shared" si="1"/>
        <v>1</v>
      </c>
      <c r="L14" s="1" t="str">
        <f>B14</f>
        <v>MT</v>
      </c>
      <c r="M14" s="6">
        <f>J14+E14</f>
        <v>727351577.63853502</v>
      </c>
    </row>
    <row r="15" spans="1:13" x14ac:dyDescent="0.2">
      <c r="A15" s="45" t="s">
        <v>56</v>
      </c>
      <c r="B15" s="41" t="s">
        <v>31</v>
      </c>
      <c r="C15" s="42">
        <v>79221572.519999996</v>
      </c>
      <c r="D15" s="43">
        <v>274020951.75</v>
      </c>
      <c r="E15" s="44">
        <v>353242524.26999998</v>
      </c>
      <c r="F15" s="58" t="s">
        <v>56</v>
      </c>
      <c r="G15" s="57" t="s">
        <v>31</v>
      </c>
      <c r="H15" s="53">
        <v>73073369.958820671</v>
      </c>
      <c r="I15" s="54">
        <v>274020951.75</v>
      </c>
      <c r="J15" s="55">
        <f t="shared" si="0"/>
        <v>347094321.7088207</v>
      </c>
      <c r="K15" t="b">
        <f t="shared" si="1"/>
        <v>1</v>
      </c>
      <c r="L15" s="1" t="str">
        <f>B15</f>
        <v>PA</v>
      </c>
      <c r="M15" s="6">
        <f>J15+E15</f>
        <v>700336845.97882068</v>
      </c>
    </row>
    <row r="16" spans="1:13" x14ac:dyDescent="0.2">
      <c r="A16" s="45" t="s">
        <v>57</v>
      </c>
      <c r="B16" s="41" t="s">
        <v>32</v>
      </c>
      <c r="C16" s="42">
        <v>45702684.560000002</v>
      </c>
      <c r="D16" s="43">
        <v>112026127.67</v>
      </c>
      <c r="E16" s="44">
        <v>157728812.22999999</v>
      </c>
      <c r="F16" s="58" t="s">
        <v>57</v>
      </c>
      <c r="G16" s="57" t="s">
        <v>32</v>
      </c>
      <c r="H16" s="53">
        <v>50471364.620777205</v>
      </c>
      <c r="I16" s="54">
        <v>112026127.67</v>
      </c>
      <c r="J16" s="55">
        <f t="shared" si="0"/>
        <v>162497492.29077721</v>
      </c>
      <c r="K16" t="b">
        <f t="shared" si="1"/>
        <v>1</v>
      </c>
      <c r="L16" s="1" t="str">
        <f>B16</f>
        <v>PB</v>
      </c>
      <c r="M16" s="6">
        <f>J16+E16</f>
        <v>320226304.52077723</v>
      </c>
    </row>
    <row r="17" spans="1:13" x14ac:dyDescent="0.2">
      <c r="A17" s="40" t="s">
        <v>58</v>
      </c>
      <c r="B17" s="41" t="s">
        <v>33</v>
      </c>
      <c r="C17" s="42">
        <v>77485594.819999993</v>
      </c>
      <c r="D17" s="43">
        <v>269394441.07999998</v>
      </c>
      <c r="E17" s="44">
        <v>346880035.89999998</v>
      </c>
      <c r="F17" s="56" t="s">
        <v>58</v>
      </c>
      <c r="G17" s="57" t="s">
        <v>33</v>
      </c>
      <c r="H17" s="53">
        <v>63140281.943290606</v>
      </c>
      <c r="I17" s="54">
        <v>269394441.07999998</v>
      </c>
      <c r="J17" s="55">
        <f t="shared" si="0"/>
        <v>332534723.02329057</v>
      </c>
      <c r="K17" t="b">
        <f t="shared" si="1"/>
        <v>1</v>
      </c>
      <c r="L17" s="1" t="str">
        <f>B17</f>
        <v>PE</v>
      </c>
      <c r="M17" s="6">
        <f>J17+E17</f>
        <v>679414758.92329049</v>
      </c>
    </row>
    <row r="18" spans="1:13" x14ac:dyDescent="0.2">
      <c r="A18" s="45" t="s">
        <v>59</v>
      </c>
      <c r="B18" s="41" t="s">
        <v>34</v>
      </c>
      <c r="C18" s="42">
        <v>28344368.390000001</v>
      </c>
      <c r="D18" s="43">
        <v>100202008.37</v>
      </c>
      <c r="E18" s="44">
        <v>128546376.76000001</v>
      </c>
      <c r="F18" s="58" t="s">
        <v>59</v>
      </c>
      <c r="G18" s="57" t="s">
        <v>34</v>
      </c>
      <c r="H18" s="53">
        <v>35087536.66965948</v>
      </c>
      <c r="I18" s="54">
        <v>100202008.37</v>
      </c>
      <c r="J18" s="55">
        <f t="shared" si="0"/>
        <v>135289545.0396595</v>
      </c>
      <c r="K18" t="b">
        <f t="shared" si="1"/>
        <v>1</v>
      </c>
      <c r="L18" s="1" t="str">
        <f>B18</f>
        <v>PI</v>
      </c>
      <c r="M18" s="6">
        <f>J18+E18</f>
        <v>263835921.79965949</v>
      </c>
    </row>
    <row r="19" spans="1:13" x14ac:dyDescent="0.2">
      <c r="A19" s="45" t="s">
        <v>60</v>
      </c>
      <c r="B19" s="41" t="s">
        <v>35</v>
      </c>
      <c r="C19" s="42">
        <v>60349214.340000004</v>
      </c>
      <c r="D19" s="43">
        <v>429263665.25999999</v>
      </c>
      <c r="E19" s="44">
        <v>489612879.60000002</v>
      </c>
      <c r="F19" s="58" t="s">
        <v>60</v>
      </c>
      <c r="G19" s="57" t="s">
        <v>35</v>
      </c>
      <c r="H19" s="53">
        <v>63744746.615736574</v>
      </c>
      <c r="I19" s="54">
        <v>429263665.25999999</v>
      </c>
      <c r="J19" s="55">
        <f t="shared" si="0"/>
        <v>493008411.87573659</v>
      </c>
      <c r="K19" t="b">
        <f t="shared" si="1"/>
        <v>1</v>
      </c>
      <c r="L19" s="1" t="str">
        <f>B19</f>
        <v>PR</v>
      </c>
      <c r="M19" s="6">
        <f>J19+E19</f>
        <v>982621291.47573662</v>
      </c>
    </row>
    <row r="20" spans="1:13" x14ac:dyDescent="0.2">
      <c r="A20" s="45" t="s">
        <v>61</v>
      </c>
      <c r="B20" s="41" t="s">
        <v>36</v>
      </c>
      <c r="C20" s="42">
        <v>110317671.90000001</v>
      </c>
      <c r="D20" s="43">
        <v>502055930.94</v>
      </c>
      <c r="E20" s="44">
        <v>612373602.84000003</v>
      </c>
      <c r="F20" s="58" t="s">
        <v>61</v>
      </c>
      <c r="G20" s="57" t="s">
        <v>36</v>
      </c>
      <c r="H20" s="53">
        <v>102281386.80918404</v>
      </c>
      <c r="I20" s="54">
        <v>502055930.94</v>
      </c>
      <c r="J20" s="55">
        <f t="shared" si="0"/>
        <v>604337317.74918401</v>
      </c>
      <c r="K20" t="b">
        <f t="shared" si="1"/>
        <v>1</v>
      </c>
      <c r="L20" s="1" t="str">
        <f>B20</f>
        <v>RJ</v>
      </c>
      <c r="M20" s="6">
        <f>J20+E20</f>
        <v>1216710920.589184</v>
      </c>
    </row>
    <row r="21" spans="1:13" x14ac:dyDescent="0.2">
      <c r="A21" s="45" t="s">
        <v>62</v>
      </c>
      <c r="B21" s="41" t="s">
        <v>37</v>
      </c>
      <c r="C21" s="42">
        <v>32370333.859999999</v>
      </c>
      <c r="D21" s="43">
        <v>110563997.73999999</v>
      </c>
      <c r="E21" s="44">
        <v>142934331.59999999</v>
      </c>
      <c r="F21" s="58" t="s">
        <v>62</v>
      </c>
      <c r="G21" s="57" t="s">
        <v>37</v>
      </c>
      <c r="H21" s="53">
        <v>40285250.908462733</v>
      </c>
      <c r="I21" s="54">
        <v>110563997.73999999</v>
      </c>
      <c r="J21" s="55">
        <f t="shared" si="0"/>
        <v>150849248.64846271</v>
      </c>
      <c r="K21" t="b">
        <f t="shared" si="1"/>
        <v>1</v>
      </c>
      <c r="L21" s="1" t="str">
        <f>B21</f>
        <v>RN</v>
      </c>
      <c r="M21" s="6">
        <f>J21+E21</f>
        <v>293783580.24846268</v>
      </c>
    </row>
    <row r="22" spans="1:13" x14ac:dyDescent="0.2">
      <c r="A22" s="45" t="s">
        <v>63</v>
      </c>
      <c r="B22" s="41" t="s">
        <v>38</v>
      </c>
      <c r="C22" s="42">
        <v>31009025.57</v>
      </c>
      <c r="D22" s="43">
        <v>83800696.640000001</v>
      </c>
      <c r="E22" s="44">
        <v>114809722.20999999</v>
      </c>
      <c r="F22" s="58" t="s">
        <v>63</v>
      </c>
      <c r="G22" s="57" t="s">
        <v>38</v>
      </c>
      <c r="H22" s="53">
        <v>39680949.856044881</v>
      </c>
      <c r="I22" s="54">
        <v>83800696.640000001</v>
      </c>
      <c r="J22" s="55">
        <f t="shared" si="0"/>
        <v>123481646.49604487</v>
      </c>
      <c r="K22" t="b">
        <f t="shared" si="1"/>
        <v>1</v>
      </c>
      <c r="L22" s="1" t="str">
        <f>B22</f>
        <v>RO</v>
      </c>
      <c r="M22" s="6">
        <f>J22+E22</f>
        <v>238291368.70604485</v>
      </c>
    </row>
    <row r="23" spans="1:13" x14ac:dyDescent="0.2">
      <c r="A23" s="40" t="s">
        <v>64</v>
      </c>
      <c r="B23" s="41" t="s">
        <v>39</v>
      </c>
      <c r="C23" s="42">
        <v>48219309.909999996</v>
      </c>
      <c r="D23" s="43">
        <v>36800762.600000001</v>
      </c>
      <c r="E23" s="44">
        <v>85020072.510000005</v>
      </c>
      <c r="F23" s="56" t="s">
        <v>64</v>
      </c>
      <c r="G23" s="57" t="s">
        <v>39</v>
      </c>
      <c r="H23" s="53">
        <v>72489143.759061918</v>
      </c>
      <c r="I23" s="54">
        <v>36800762.600000001</v>
      </c>
      <c r="J23" s="55">
        <f t="shared" si="0"/>
        <v>109289906.35906193</v>
      </c>
      <c r="K23" t="b">
        <f t="shared" si="1"/>
        <v>1</v>
      </c>
      <c r="L23" s="1" t="str">
        <f>B23</f>
        <v>RR</v>
      </c>
      <c r="M23" s="6">
        <f>J23+E23</f>
        <v>194309978.86906195</v>
      </c>
    </row>
    <row r="24" spans="1:13" x14ac:dyDescent="0.2">
      <c r="A24" s="45" t="s">
        <v>65</v>
      </c>
      <c r="B24" s="41" t="s">
        <v>40</v>
      </c>
      <c r="C24" s="42">
        <v>63544313.590000004</v>
      </c>
      <c r="D24" s="43">
        <v>486344265.55000001</v>
      </c>
      <c r="E24" s="44">
        <v>549888579.13999999</v>
      </c>
      <c r="F24" s="58" t="s">
        <v>65</v>
      </c>
      <c r="G24" s="57" t="s">
        <v>40</v>
      </c>
      <c r="H24" s="53">
        <v>63467105.009942576</v>
      </c>
      <c r="I24" s="54">
        <v>486344265.55000001</v>
      </c>
      <c r="J24" s="55">
        <f t="shared" si="0"/>
        <v>549811370.5599426</v>
      </c>
      <c r="K24" t="b">
        <f t="shared" si="1"/>
        <v>1</v>
      </c>
      <c r="L24" s="1" t="str">
        <f>B24</f>
        <v>RS</v>
      </c>
      <c r="M24" s="6">
        <f>J24+E24</f>
        <v>1099699949.6999426</v>
      </c>
    </row>
    <row r="25" spans="1:13" x14ac:dyDescent="0.2">
      <c r="A25" s="40" t="s">
        <v>66</v>
      </c>
      <c r="B25" s="41" t="s">
        <v>41</v>
      </c>
      <c r="C25" s="42">
        <v>46132567.280000001</v>
      </c>
      <c r="D25" s="43">
        <v>287772620.97000003</v>
      </c>
      <c r="E25" s="44">
        <v>333905188.25</v>
      </c>
      <c r="F25" s="56" t="s">
        <v>66</v>
      </c>
      <c r="G25" s="57" t="s">
        <v>41</v>
      </c>
      <c r="H25" s="53">
        <v>46612336.496857591</v>
      </c>
      <c r="I25" s="54">
        <v>287772620.97000003</v>
      </c>
      <c r="J25" s="55">
        <f t="shared" si="0"/>
        <v>334384957.46685761</v>
      </c>
      <c r="K25" t="b">
        <f t="shared" si="1"/>
        <v>1</v>
      </c>
      <c r="L25" s="1" t="str">
        <f>B25</f>
        <v>SC</v>
      </c>
      <c r="M25" s="6">
        <f>J25+E25</f>
        <v>668290145.71685767</v>
      </c>
    </row>
    <row r="26" spans="1:13" x14ac:dyDescent="0.2">
      <c r="A26" s="40" t="s">
        <v>67</v>
      </c>
      <c r="B26" s="41" t="s">
        <v>42</v>
      </c>
      <c r="C26" s="42">
        <v>36260428.399999999</v>
      </c>
      <c r="D26" s="43">
        <v>78387437.989999995</v>
      </c>
      <c r="E26" s="44">
        <v>114647866.39</v>
      </c>
      <c r="F26" s="56" t="s">
        <v>67</v>
      </c>
      <c r="G26" s="57" t="s">
        <v>42</v>
      </c>
      <c r="H26" s="53">
        <v>42160209.829761744</v>
      </c>
      <c r="I26" s="54">
        <v>78387437.989999995</v>
      </c>
      <c r="J26" s="55">
        <f t="shared" si="0"/>
        <v>120547647.81976174</v>
      </c>
      <c r="K26" t="b">
        <f t="shared" si="1"/>
        <v>1</v>
      </c>
      <c r="L26" s="1" t="str">
        <f>B26</f>
        <v>SE</v>
      </c>
      <c r="M26" s="6">
        <f>J26+E26</f>
        <v>235195514.20976174</v>
      </c>
    </row>
    <row r="27" spans="1:13" x14ac:dyDescent="0.2">
      <c r="A27" s="45" t="s">
        <v>3</v>
      </c>
      <c r="B27" s="41" t="s">
        <v>2</v>
      </c>
      <c r="C27" s="42">
        <v>248751229.31999999</v>
      </c>
      <c r="D27" s="43">
        <v>1654077754.46</v>
      </c>
      <c r="E27" s="44">
        <v>1902828983.78</v>
      </c>
      <c r="F27" s="58" t="s">
        <v>3</v>
      </c>
      <c r="G27" s="57" t="s">
        <v>2</v>
      </c>
      <c r="H27" s="53">
        <v>245578971.80405664</v>
      </c>
      <c r="I27" s="54">
        <v>1654077754.46</v>
      </c>
      <c r="J27" s="55">
        <f t="shared" si="0"/>
        <v>1899656726.2640567</v>
      </c>
      <c r="K27" t="b">
        <f t="shared" si="1"/>
        <v>1</v>
      </c>
      <c r="L27" s="1" t="str">
        <f>B27</f>
        <v>SP</v>
      </c>
      <c r="M27" s="6">
        <f>J27+E27</f>
        <v>3802485710.0440569</v>
      </c>
    </row>
    <row r="28" spans="1:13" ht="17" thickBot="1" x14ac:dyDescent="0.25">
      <c r="A28" s="40" t="s">
        <v>68</v>
      </c>
      <c r="B28" s="41" t="s">
        <v>43</v>
      </c>
      <c r="C28" s="42">
        <v>27129292.66</v>
      </c>
      <c r="D28" s="43">
        <v>75129219.170000002</v>
      </c>
      <c r="E28" s="44">
        <v>102258511.83</v>
      </c>
      <c r="F28" s="56" t="s">
        <v>68</v>
      </c>
      <c r="G28" s="57" t="s">
        <v>43</v>
      </c>
      <c r="H28" s="53">
        <v>26284002.826405026</v>
      </c>
      <c r="I28" s="54">
        <v>75129219.170000002</v>
      </c>
      <c r="J28" s="55">
        <f t="shared" si="0"/>
        <v>101413221.99640504</v>
      </c>
      <c r="K28" t="b">
        <f t="shared" si="1"/>
        <v>1</v>
      </c>
      <c r="L28" s="1" t="str">
        <f>B28</f>
        <v>TO</v>
      </c>
      <c r="M28" s="6">
        <f>J28+E28</f>
        <v>203671733.82640505</v>
      </c>
    </row>
    <row r="29" spans="1:13" x14ac:dyDescent="0.2">
      <c r="A29" s="46"/>
      <c r="B29" s="46"/>
      <c r="C29" s="47">
        <v>1750000000</v>
      </c>
      <c r="D29" s="48">
        <v>7500000000</v>
      </c>
      <c r="E29" s="49">
        <v>9250000000</v>
      </c>
      <c r="F29" s="59"/>
      <c r="G29" s="59"/>
      <c r="H29" s="60">
        <f>SUM(H2:H28)</f>
        <v>1749999999.9965925</v>
      </c>
      <c r="I29" s="60">
        <f t="shared" ref="I29:J29" si="2">SUM(I2:I28)</f>
        <v>7500000000</v>
      </c>
      <c r="J29" s="60">
        <f t="shared" si="2"/>
        <v>9249999999.9965916</v>
      </c>
      <c r="L29" s="1"/>
      <c r="M29" s="6" t="b">
        <f>SUM(M2:M28)=(J29+E29)</f>
        <v>1</v>
      </c>
    </row>
    <row r="30" spans="1:13" x14ac:dyDescent="0.2">
      <c r="M30" s="6" t="b">
        <f>SUM(M2:M28)=Compilado!D29</f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Compilado</vt:lpstr>
      <vt:lpstr>ICMS</vt:lpstr>
      <vt:lpstr>Exemplo</vt:lpstr>
      <vt:lpstr>MP938 Estados</vt:lpstr>
      <vt:lpstr>LC173 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Onivaldo de Oliveira Segundo</dc:creator>
  <cp:lastModifiedBy>Francisco Onivaldo de Oliveira Segundo</cp:lastModifiedBy>
  <dcterms:created xsi:type="dcterms:W3CDTF">2020-06-23T01:46:06Z</dcterms:created>
  <dcterms:modified xsi:type="dcterms:W3CDTF">2020-07-14T00:37:49Z</dcterms:modified>
</cp:coreProperties>
</file>