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cf\Research\Version Upgrades\Tool_Results\RQ3\"/>
    </mc:Choice>
  </mc:AlternateContent>
  <xr:revisionPtr revIDLastSave="0" documentId="13_ncr:1_{AC992FFB-3827-443B-A2CE-54B746DD287B}" xr6:coauthVersionLast="47" xr6:coauthVersionMax="47" xr10:uidLastSave="{00000000-0000-0000-0000-000000000000}"/>
  <bookViews>
    <workbookView xWindow="-30828" yWindow="-108" windowWidth="30936" windowHeight="16776" activeTab="6" xr2:uid="{00000000-000D-0000-FFFF-FFFF00000000}"/>
  </bookViews>
  <sheets>
    <sheet name="REN" sheetId="1" r:id="rId1"/>
    <sheet name="USI" sheetId="2" r:id="rId2"/>
    <sheet name="TXO" sheetId="3" r:id="rId3"/>
    <sheet name="UEW" sheetId="4" r:id="rId4"/>
    <sheet name="IOU" sheetId="5" r:id="rId5"/>
    <sheet name="SUM_backup" sheetId="6" r:id="rId6"/>
    <sheet name="SU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7" l="1"/>
  <c r="S10" i="7"/>
  <c r="Q10" i="7"/>
  <c r="P10" i="7"/>
  <c r="O10" i="7"/>
  <c r="W8" i="7"/>
  <c r="V8" i="7"/>
  <c r="R8" i="7"/>
  <c r="Q8" i="7"/>
  <c r="P8" i="7"/>
  <c r="N8" i="7"/>
  <c r="V6" i="7"/>
  <c r="U6" i="7"/>
  <c r="T6" i="7"/>
  <c r="S6" i="7"/>
  <c r="R6" i="7"/>
  <c r="P6" i="7"/>
  <c r="V2" i="7"/>
  <c r="T2" i="7"/>
  <c r="R2" i="7"/>
  <c r="Q2" i="7"/>
  <c r="P2" i="7"/>
  <c r="N4" i="7"/>
  <c r="P4" i="7"/>
  <c r="Q4" i="7"/>
  <c r="R4" i="7"/>
  <c r="V4" i="7"/>
  <c r="W4" i="7"/>
  <c r="B2" i="7"/>
  <c r="A2" i="7"/>
  <c r="T22" i="5"/>
  <c r="S22" i="5"/>
  <c r="U22" i="5"/>
  <c r="V22" i="5"/>
  <c r="R22" i="5"/>
  <c r="Y22" i="4"/>
  <c r="U22" i="4"/>
  <c r="V22" i="4"/>
  <c r="W22" i="4"/>
  <c r="X22" i="4"/>
  <c r="T22" i="4"/>
  <c r="U22" i="3"/>
  <c r="V22" i="3"/>
  <c r="W22" i="3"/>
  <c r="X22" i="3"/>
  <c r="Y22" i="3"/>
  <c r="T22" i="3"/>
  <c r="T23" i="2"/>
  <c r="U23" i="2"/>
  <c r="V23" i="2"/>
  <c r="W23" i="2"/>
  <c r="X23" i="2"/>
  <c r="Y23" i="2"/>
  <c r="V22" i="1"/>
  <c r="U22" i="1"/>
  <c r="T22" i="1"/>
  <c r="S22" i="1"/>
  <c r="R22" i="1"/>
  <c r="V21" i="1"/>
  <c r="U21" i="1"/>
  <c r="T21" i="1"/>
  <c r="S21" i="1"/>
  <c r="R21" i="1"/>
  <c r="T13" i="2"/>
  <c r="X16" i="3" l="1"/>
  <c r="W16" i="3"/>
  <c r="U7" i="4"/>
  <c r="E13" i="5" l="1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D14" i="5"/>
  <c r="I14" i="5" s="1"/>
  <c r="D15" i="5"/>
  <c r="D16" i="5"/>
  <c r="I16" i="5" s="1"/>
  <c r="D17" i="5"/>
  <c r="I17" i="5" s="1"/>
  <c r="D13" i="5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D14" i="4"/>
  <c r="D15" i="4"/>
  <c r="D16" i="4"/>
  <c r="D17" i="4"/>
  <c r="D13" i="4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D14" i="3"/>
  <c r="J14" i="3" s="1"/>
  <c r="D15" i="3"/>
  <c r="J15" i="3" s="1"/>
  <c r="D16" i="3"/>
  <c r="D17" i="3"/>
  <c r="J17" i="3" s="1"/>
  <c r="D13" i="3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E13" i="2"/>
  <c r="E14" i="2"/>
  <c r="E15" i="2"/>
  <c r="E16" i="2"/>
  <c r="E17" i="2"/>
  <c r="D14" i="2"/>
  <c r="D15" i="2"/>
  <c r="D16" i="2"/>
  <c r="D17" i="2"/>
  <c r="D13" i="2"/>
  <c r="D7" i="4"/>
  <c r="D18" i="4" s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D14" i="1"/>
  <c r="I14" i="1" s="1"/>
  <c r="D15" i="1"/>
  <c r="I15" i="1" s="1"/>
  <c r="D16" i="1"/>
  <c r="I16" i="1" s="1"/>
  <c r="D17" i="1"/>
  <c r="I17" i="1" s="1"/>
  <c r="D13" i="1"/>
  <c r="I13" i="1" s="1"/>
  <c r="J16" i="3" l="1"/>
  <c r="J17" i="4"/>
  <c r="J16" i="2"/>
  <c r="I15" i="5"/>
  <c r="J15" i="2"/>
  <c r="J14" i="2"/>
  <c r="J13" i="2"/>
  <c r="J17" i="2"/>
  <c r="J13" i="3"/>
  <c r="I13" i="5"/>
  <c r="J16" i="4"/>
  <c r="J15" i="4"/>
  <c r="J14" i="4"/>
  <c r="J13" i="4"/>
  <c r="T13" i="5"/>
  <c r="Y13" i="4"/>
  <c r="X13" i="4"/>
  <c r="W13" i="4"/>
  <c r="U13" i="4"/>
  <c r="S14" i="5" l="1"/>
  <c r="T14" i="5"/>
  <c r="T19" i="5" s="1"/>
  <c r="R14" i="5"/>
  <c r="V14" i="5"/>
  <c r="S15" i="5"/>
  <c r="T15" i="5"/>
  <c r="R15" i="5"/>
  <c r="V15" i="5"/>
  <c r="S16" i="5"/>
  <c r="T16" i="5"/>
  <c r="R16" i="5"/>
  <c r="V16" i="5"/>
  <c r="T17" i="5"/>
  <c r="R17" i="5"/>
  <c r="V17" i="5"/>
  <c r="U13" i="5"/>
  <c r="U19" i="5" s="1"/>
  <c r="R13" i="5"/>
  <c r="V13" i="5"/>
  <c r="S13" i="5"/>
  <c r="V7" i="5"/>
  <c r="R7" i="5"/>
  <c r="T7" i="5"/>
  <c r="U7" i="5"/>
  <c r="S7" i="5"/>
  <c r="O7" i="5"/>
  <c r="K7" i="5"/>
  <c r="M7" i="5"/>
  <c r="N7" i="5"/>
  <c r="L7" i="5"/>
  <c r="G7" i="5"/>
  <c r="G18" i="5" s="1"/>
  <c r="F7" i="5"/>
  <c r="F18" i="5" s="1"/>
  <c r="D7" i="5"/>
  <c r="D18" i="5" s="1"/>
  <c r="H7" i="5"/>
  <c r="H18" i="5" s="1"/>
  <c r="E7" i="5"/>
  <c r="E18" i="5" s="1"/>
  <c r="U14" i="4"/>
  <c r="V14" i="4"/>
  <c r="W14" i="4"/>
  <c r="T14" i="4"/>
  <c r="X14" i="4"/>
  <c r="Y14" i="4"/>
  <c r="U15" i="4"/>
  <c r="V15" i="4"/>
  <c r="W15" i="4"/>
  <c r="T15" i="4"/>
  <c r="X15" i="4"/>
  <c r="Y15" i="4"/>
  <c r="U16" i="4"/>
  <c r="W16" i="4"/>
  <c r="T16" i="4"/>
  <c r="X16" i="4"/>
  <c r="Y16" i="4"/>
  <c r="U17" i="4"/>
  <c r="V17" i="4"/>
  <c r="W17" i="4"/>
  <c r="T17" i="4"/>
  <c r="X17" i="4"/>
  <c r="Y17" i="4"/>
  <c r="T13" i="4"/>
  <c r="V7" i="4"/>
  <c r="W7" i="4"/>
  <c r="T7" i="4"/>
  <c r="X7" i="4"/>
  <c r="Y7" i="4"/>
  <c r="N7" i="4"/>
  <c r="O7" i="4"/>
  <c r="L7" i="4"/>
  <c r="P7" i="4"/>
  <c r="Q7" i="4"/>
  <c r="M7" i="4"/>
  <c r="S19" i="5" l="1"/>
  <c r="V19" i="5"/>
  <c r="I18" i="5"/>
  <c r="R19" i="5"/>
  <c r="U19" i="4"/>
  <c r="X19" i="4"/>
  <c r="Y19" i="4"/>
  <c r="W19" i="4"/>
  <c r="V19" i="4"/>
  <c r="T19" i="4"/>
  <c r="Y18" i="4"/>
  <c r="T18" i="5"/>
  <c r="V18" i="5"/>
  <c r="U18" i="5"/>
  <c r="R18" i="5"/>
  <c r="S18" i="5"/>
  <c r="U18" i="4"/>
  <c r="X18" i="4"/>
  <c r="W18" i="4"/>
  <c r="T18" i="4"/>
  <c r="V18" i="4"/>
  <c r="F7" i="4"/>
  <c r="F18" i="4" s="1"/>
  <c r="G7" i="4"/>
  <c r="G18" i="4" s="1"/>
  <c r="H7" i="4"/>
  <c r="H18" i="4" s="1"/>
  <c r="I7" i="4"/>
  <c r="I18" i="4" s="1"/>
  <c r="E7" i="4"/>
  <c r="E18" i="4" s="1"/>
  <c r="V7" i="3"/>
  <c r="U7" i="3"/>
  <c r="W7" i="3"/>
  <c r="Y7" i="3"/>
  <c r="X7" i="3"/>
  <c r="T7" i="3"/>
  <c r="T14" i="3"/>
  <c r="V14" i="3"/>
  <c r="U14" i="3"/>
  <c r="W14" i="3"/>
  <c r="Y14" i="3"/>
  <c r="X14" i="3"/>
  <c r="T15" i="3"/>
  <c r="V15" i="3"/>
  <c r="U15" i="3"/>
  <c r="W15" i="3"/>
  <c r="Y15" i="3"/>
  <c r="X15" i="3"/>
  <c r="X19" i="3" s="1"/>
  <c r="T16" i="3"/>
  <c r="T19" i="3" s="1"/>
  <c r="V16" i="3"/>
  <c r="U16" i="3"/>
  <c r="U19" i="3" s="1"/>
  <c r="Y16" i="3"/>
  <c r="T17" i="3"/>
  <c r="V17" i="3"/>
  <c r="U17" i="3"/>
  <c r="W17" i="3"/>
  <c r="Y17" i="3"/>
  <c r="X17" i="3"/>
  <c r="V13" i="3"/>
  <c r="U13" i="3"/>
  <c r="W13" i="3"/>
  <c r="W19" i="3" s="1"/>
  <c r="Y13" i="3"/>
  <c r="X13" i="3"/>
  <c r="T13" i="3"/>
  <c r="N7" i="3"/>
  <c r="M7" i="3"/>
  <c r="O7" i="3"/>
  <c r="Q7" i="3"/>
  <c r="P7" i="3"/>
  <c r="L7" i="3"/>
  <c r="F7" i="3"/>
  <c r="F18" i="3" s="1"/>
  <c r="E7" i="3"/>
  <c r="E18" i="3" s="1"/>
  <c r="G7" i="3"/>
  <c r="G18" i="3" s="1"/>
  <c r="I7" i="3"/>
  <c r="I18" i="3" s="1"/>
  <c r="H7" i="3"/>
  <c r="H18" i="3" s="1"/>
  <c r="D7" i="3"/>
  <c r="D18" i="3" s="1"/>
  <c r="U14" i="2"/>
  <c r="W14" i="2"/>
  <c r="Y14" i="2"/>
  <c r="T14" i="2"/>
  <c r="X14" i="2"/>
  <c r="U15" i="2"/>
  <c r="W15" i="2"/>
  <c r="Y15" i="2"/>
  <c r="T15" i="2"/>
  <c r="X15" i="2"/>
  <c r="U16" i="2"/>
  <c r="W16" i="2"/>
  <c r="Y16" i="2"/>
  <c r="T16" i="2"/>
  <c r="X16" i="2"/>
  <c r="U17" i="2"/>
  <c r="V17" i="2"/>
  <c r="W17" i="2"/>
  <c r="Y17" i="2"/>
  <c r="T17" i="2"/>
  <c r="X17" i="2"/>
  <c r="V13" i="2"/>
  <c r="W13" i="2"/>
  <c r="Y13" i="2"/>
  <c r="X13" i="2"/>
  <c r="U13" i="2"/>
  <c r="X7" i="2"/>
  <c r="T7" i="2"/>
  <c r="Y7" i="2"/>
  <c r="W7" i="2"/>
  <c r="V7" i="2"/>
  <c r="U7" i="2"/>
  <c r="N7" i="2"/>
  <c r="O7" i="2"/>
  <c r="Q7" i="2"/>
  <c r="L7" i="2"/>
  <c r="P7" i="2"/>
  <c r="M7" i="2"/>
  <c r="F7" i="2"/>
  <c r="F18" i="2" s="1"/>
  <c r="G7" i="2"/>
  <c r="G18" i="2" s="1"/>
  <c r="I7" i="2"/>
  <c r="I18" i="2" s="1"/>
  <c r="D7" i="2"/>
  <c r="D18" i="2" s="1"/>
  <c r="H7" i="2"/>
  <c r="H18" i="2" s="1"/>
  <c r="E7" i="2"/>
  <c r="E18" i="2" s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S13" i="1"/>
  <c r="T13" i="1"/>
  <c r="U13" i="1"/>
  <c r="U19" i="1" s="1"/>
  <c r="V13" i="1"/>
  <c r="V19" i="1" s="1"/>
  <c r="R13" i="1"/>
  <c r="S7" i="1"/>
  <c r="T7" i="1"/>
  <c r="U7" i="1"/>
  <c r="V7" i="1"/>
  <c r="R7" i="1"/>
  <c r="L7" i="1"/>
  <c r="M7" i="1"/>
  <c r="N7" i="1"/>
  <c r="O7" i="1"/>
  <c r="K7" i="1"/>
  <c r="B2" i="6" s="1"/>
  <c r="E7" i="1"/>
  <c r="E18" i="1" s="1"/>
  <c r="F7" i="1"/>
  <c r="F18" i="1" s="1"/>
  <c r="G7" i="1"/>
  <c r="G18" i="1" s="1"/>
  <c r="H7" i="1"/>
  <c r="H18" i="1" s="1"/>
  <c r="D7" i="1"/>
  <c r="D18" i="1" s="1"/>
  <c r="V19" i="3" l="1"/>
  <c r="T19" i="1"/>
  <c r="J18" i="2"/>
  <c r="W18" i="2"/>
  <c r="S19" i="1"/>
  <c r="R19" i="1"/>
  <c r="I18" i="1"/>
  <c r="J18" i="3"/>
  <c r="J18" i="4"/>
  <c r="U18" i="1"/>
  <c r="Y19" i="3"/>
  <c r="T19" i="2"/>
  <c r="X19" i="2"/>
  <c r="W19" i="2"/>
  <c r="Y19" i="2"/>
  <c r="V19" i="2"/>
  <c r="A2" i="6"/>
  <c r="U19" i="2"/>
  <c r="X18" i="3"/>
  <c r="U18" i="3"/>
  <c r="W18" i="3"/>
  <c r="V18" i="3"/>
  <c r="T18" i="3"/>
  <c r="Y18" i="3"/>
  <c r="U18" i="2"/>
  <c r="T18" i="2"/>
  <c r="X18" i="2"/>
  <c r="V18" i="2"/>
  <c r="Y18" i="2"/>
  <c r="R18" i="1"/>
  <c r="T18" i="1"/>
  <c r="S18" i="1"/>
  <c r="V18" i="1"/>
</calcChain>
</file>

<file path=xl/sharedStrings.xml><?xml version="1.0" encoding="utf-8"?>
<sst xmlns="http://schemas.openxmlformats.org/spreadsheetml/2006/main" count="414" uniqueCount="44">
  <si>
    <t>Version</t>
    <phoneticPr fontId="2" type="noConversion"/>
  </si>
  <si>
    <t>0.4.x</t>
    <phoneticPr fontId="2" type="noConversion"/>
  </si>
  <si>
    <t>0.5.x</t>
  </si>
  <si>
    <t>0.6.x</t>
  </si>
  <si>
    <t>0.7.x</t>
  </si>
  <si>
    <t>0.8.x</t>
  </si>
  <si>
    <t>SUM</t>
    <phoneticPr fontId="2" type="noConversion"/>
  </si>
  <si>
    <t>Mythril</t>
    <phoneticPr fontId="2" type="noConversion"/>
  </si>
  <si>
    <t>Semgrep</t>
    <phoneticPr fontId="2" type="noConversion"/>
  </si>
  <si>
    <t>Slither</t>
    <phoneticPr fontId="2" type="noConversion"/>
  </si>
  <si>
    <t>Solhint</t>
    <phoneticPr fontId="2" type="noConversion"/>
  </si>
  <si>
    <t>Vandal</t>
    <phoneticPr fontId="2" type="noConversion"/>
  </si>
  <si>
    <t>Ethainter</t>
    <phoneticPr fontId="2" type="noConversion"/>
  </si>
  <si>
    <t>VeriSmart</t>
    <phoneticPr fontId="2" type="noConversion"/>
  </si>
  <si>
    <t>SmartCheck</t>
    <phoneticPr fontId="2" type="noConversion"/>
  </si>
  <si>
    <t>SolidityCheck</t>
    <phoneticPr fontId="2" type="noConversion"/>
  </si>
  <si>
    <t>Mythril</t>
    <phoneticPr fontId="2" type="noConversion"/>
  </si>
  <si>
    <t>SmartCheck</t>
    <phoneticPr fontId="2" type="noConversion"/>
  </si>
  <si>
    <t>Semgrep</t>
    <phoneticPr fontId="2" type="noConversion"/>
  </si>
  <si>
    <t>MadMax</t>
    <phoneticPr fontId="2" type="noConversion"/>
  </si>
  <si>
    <t>VeriSmart</t>
    <phoneticPr fontId="2" type="noConversion"/>
  </si>
  <si>
    <t>Dataset</t>
    <phoneticPr fontId="2" type="noConversion"/>
  </si>
  <si>
    <t>Sample</t>
    <phoneticPr fontId="2" type="noConversion"/>
  </si>
  <si>
    <t>Standard Deviation</t>
    <phoneticPr fontId="2" type="noConversion"/>
  </si>
  <si>
    <t>Total Contract</t>
    <phoneticPr fontId="2" type="noConversion"/>
  </si>
  <si>
    <t>Average</t>
    <phoneticPr fontId="2" type="noConversion"/>
  </si>
  <si>
    <t>CALL</t>
    <phoneticPr fontId="2" type="noConversion"/>
  </si>
  <si>
    <t>0.4.x</t>
    <phoneticPr fontId="2" type="noConversion"/>
  </si>
  <si>
    <t>SELFDESTRUCT</t>
    <phoneticPr fontId="2" type="noConversion"/>
  </si>
  <si>
    <t>0.5.x</t>
    <phoneticPr fontId="2" type="noConversion"/>
  </si>
  <si>
    <t>0.6.x</t>
    <phoneticPr fontId="2" type="noConversion"/>
  </si>
  <si>
    <t>0.7.x</t>
    <phoneticPr fontId="2" type="noConversion"/>
  </si>
  <si>
    <t>0.8.x</t>
    <phoneticPr fontId="2" type="noConversion"/>
  </si>
  <si>
    <t>VERSION</t>
    <phoneticPr fontId="2" type="noConversion"/>
  </si>
  <si>
    <t>tx.origin</t>
    <phoneticPr fontId="2" type="noConversion"/>
  </si>
  <si>
    <t>REN</t>
    <phoneticPr fontId="2" type="noConversion"/>
  </si>
  <si>
    <t>USI</t>
    <phoneticPr fontId="2" type="noConversion"/>
  </si>
  <si>
    <t>TXO</t>
    <phoneticPr fontId="2" type="noConversion"/>
  </si>
  <si>
    <t>UEW</t>
    <phoneticPr fontId="2" type="noConversion"/>
  </si>
  <si>
    <t>IOU</t>
    <phoneticPr fontId="2" type="noConversion"/>
  </si>
  <si>
    <t>Total</t>
    <phoneticPr fontId="2" type="noConversion"/>
  </si>
  <si>
    <t>σ</t>
    <phoneticPr fontId="2" type="noConversion"/>
  </si>
  <si>
    <t>Weighted Total</t>
    <phoneticPr fontId="2" type="noConversion"/>
  </si>
  <si>
    <t>Proportion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</si>
</sst>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7" fontId="0" fillId="0" borderId="1" xfId="0" applyNumberFormat="1" applyBorder="1"/>
    <xf numFmtId="10" fontId="0" fillId="0" borderId="1" xfId="1" applyNumberFormat="1" applyFont="1" applyBorder="1" applyAlignment="1"/>
    <xf numFmtId="10" fontId="0" fillId="0" borderId="1" xfId="1" applyNumberFormat="1" applyFont="1" applyBorder="1" applyAlignment="1">
      <alignment vertical="center" wrapText="1"/>
    </xf>
    <xf numFmtId="10" fontId="0" fillId="0" borderId="2" xfId="1" applyNumberFormat="1" applyFont="1" applyFill="1" applyBorder="1" applyAlignment="1"/>
    <xf numFmtId="0" fontId="0" fillId="0" borderId="2" xfId="0" applyBorder="1" applyAlignment="1">
      <alignment vertical="center" wrapText="1"/>
    </xf>
    <xf numFmtId="10" fontId="0" fillId="0" borderId="0" xfId="1" applyNumberFormat="1" applyFont="1" applyAlignment="1"/>
    <xf numFmtId="10" fontId="0" fillId="0" borderId="0" xfId="0" applyNumberFormat="1"/>
    <xf numFmtId="177" fontId="0" fillId="0" borderId="0" xfId="0" applyNumberForma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70AD47"/>
      <color rgb="FFFFC000"/>
      <color rgb="FFA5A5A5"/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50292789845596E-2"/>
          <c:y val="6.0802655992325892E-2"/>
          <c:w val="0.91474730226754397"/>
          <c:h val="0.70663610720243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SUM_backup!$L$2:$M$2</c:f>
              <c:strCache>
                <c:ptCount val="2"/>
                <c:pt idx="0">
                  <c:v>REN</c:v>
                </c:pt>
                <c:pt idx="1">
                  <c:v>Total</c:v>
                </c:pt>
              </c:strCache>
            </c:strRef>
          </c:tx>
          <c:spPr>
            <a:pattFill prst="pct4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SUM_backup!$N$2:$W$2</c:f>
              <c:numCache>
                <c:formatCode>General</c:formatCode>
                <c:ptCount val="10"/>
                <c:pt idx="2">
                  <c:v>6.8965517241379309E-2</c:v>
                </c:pt>
                <c:pt idx="3">
                  <c:v>0.15625</c:v>
                </c:pt>
                <c:pt idx="4">
                  <c:v>5.9171597633136092E-2</c:v>
                </c:pt>
                <c:pt idx="6">
                  <c:v>9.8039215686274508E-3</c:v>
                </c:pt>
                <c:pt idx="8">
                  <c:v>0.1242603550295858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A7E-8967-72FC8CA225D2}"/>
            </c:ext>
          </c:extLst>
        </c:ser>
        <c:ser>
          <c:idx val="1"/>
          <c:order val="1"/>
          <c:tx>
            <c:strRef>
              <c:f>SUM_backup!$L$3:$M$3</c:f>
              <c:strCache>
                <c:ptCount val="2"/>
                <c:pt idx="0">
                  <c:v>REN</c:v>
                </c:pt>
                <c:pt idx="1">
                  <c:v>σ</c:v>
                </c:pt>
              </c:strCache>
            </c:strRef>
          </c:tx>
          <c:spPr>
            <a:pattFill prst="pct9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1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SUM_backup!$N$3:$W$3</c:f>
              <c:numCache>
                <c:formatCode>General</c:formatCode>
                <c:ptCount val="10"/>
                <c:pt idx="2">
                  <c:v>2.9801736688458633E-2</c:v>
                </c:pt>
                <c:pt idx="3">
                  <c:v>0.22929014537213871</c:v>
                </c:pt>
                <c:pt idx="4">
                  <c:v>2.3672973677235559E-2</c:v>
                </c:pt>
                <c:pt idx="6">
                  <c:v>1.3494301831737549E-2</c:v>
                </c:pt>
                <c:pt idx="8">
                  <c:v>6.0904954444811997E-2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3-4A7E-8967-72FC8CA225D2}"/>
            </c:ext>
          </c:extLst>
        </c:ser>
        <c:ser>
          <c:idx val="2"/>
          <c:order val="2"/>
          <c:tx>
            <c:strRef>
              <c:f>SUM_backup!$L$4:$M$4</c:f>
              <c:strCache>
                <c:ptCount val="2"/>
                <c:pt idx="0">
                  <c:v>USI</c:v>
                </c:pt>
                <c:pt idx="1">
                  <c:v>Total</c:v>
                </c:pt>
              </c:strCache>
            </c:strRef>
          </c:tx>
          <c:spPr>
            <a:pattFill prst="lt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SUM_backup!$N$4:$W$4</c:f>
              <c:numCache>
                <c:formatCode>General</c:formatCode>
                <c:ptCount val="10"/>
                <c:pt idx="0">
                  <c:v>3.0303030303030304E-2</c:v>
                </c:pt>
                <c:pt idx="2">
                  <c:v>5.737704918032787E-2</c:v>
                </c:pt>
                <c:pt idx="3">
                  <c:v>1</c:v>
                </c:pt>
                <c:pt idx="4">
                  <c:v>0.15384615384615385</c:v>
                </c:pt>
                <c:pt idx="8">
                  <c:v>1.0362694300518135E-2</c:v>
                </c:pt>
                <c:pt idx="9">
                  <c:v>3.5842293906810034E-2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3-4A7E-8967-72FC8CA225D2}"/>
            </c:ext>
          </c:extLst>
        </c:ser>
        <c:ser>
          <c:idx val="3"/>
          <c:order val="3"/>
          <c:tx>
            <c:strRef>
              <c:f>SUM_backup!$L$5:$M$5</c:f>
              <c:strCache>
                <c:ptCount val="2"/>
                <c:pt idx="0">
                  <c:v>USI</c:v>
                </c:pt>
                <c:pt idx="1">
                  <c:v>σ</c:v>
                </c:pt>
              </c:strCache>
            </c:strRef>
          </c:tx>
          <c:spPr>
            <a:pattFill prst="dk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SUM_backup!$N$5:$W$5</c:f>
              <c:numCache>
                <c:formatCode>General</c:formatCode>
                <c:ptCount val="10"/>
                <c:pt idx="0">
                  <c:v>3.7570609571957035E-2</c:v>
                </c:pt>
                <c:pt idx="2">
                  <c:v>4.3445024071984917E-2</c:v>
                </c:pt>
                <c:pt idx="3">
                  <c:v>0.54772255750516607</c:v>
                </c:pt>
                <c:pt idx="4">
                  <c:v>0.12103391690894966</c:v>
                </c:pt>
                <c:pt idx="8">
                  <c:v>1.5971914124998498E-2</c:v>
                </c:pt>
                <c:pt idx="9">
                  <c:v>2.2473585881759354E-2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3-4A7E-8967-72FC8CA225D2}"/>
            </c:ext>
          </c:extLst>
        </c:ser>
        <c:ser>
          <c:idx val="4"/>
          <c:order val="4"/>
          <c:tx>
            <c:strRef>
              <c:f>SUM_backup!$L$6:$M$6</c:f>
              <c:strCache>
                <c:ptCount val="2"/>
                <c:pt idx="0">
                  <c:v>TXO</c:v>
                </c:pt>
                <c:pt idx="1">
                  <c:v>Total</c:v>
                </c:pt>
              </c:strCache>
            </c:strRef>
          </c:tx>
          <c:spPr>
            <a:pattFill prst="lt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SUM_backup!$N$6:$W$6</c:f>
              <c:numCache>
                <c:formatCode>General</c:formatCode>
                <c:ptCount val="10"/>
                <c:pt idx="2">
                  <c:v>4.0816326530612242E-2</c:v>
                </c:pt>
                <c:pt idx="4">
                  <c:v>0.2140221402214022</c:v>
                </c:pt>
                <c:pt idx="5">
                  <c:v>0.10357142857142858</c:v>
                </c:pt>
                <c:pt idx="6">
                  <c:v>2.9508196721311476E-2</c:v>
                </c:pt>
                <c:pt idx="7">
                  <c:v>4.8275862068965517E-2</c:v>
                </c:pt>
                <c:pt idx="8">
                  <c:v>3.1578947368421054E-2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3-4A7E-8967-72FC8CA225D2}"/>
            </c:ext>
          </c:extLst>
        </c:ser>
        <c:ser>
          <c:idx val="5"/>
          <c:order val="5"/>
          <c:tx>
            <c:strRef>
              <c:f>SUM_backup!$L$7:$M$7</c:f>
              <c:strCache>
                <c:ptCount val="2"/>
                <c:pt idx="0">
                  <c:v>TXO</c:v>
                </c:pt>
                <c:pt idx="1">
                  <c:v>σ</c:v>
                </c:pt>
              </c:strCache>
            </c:strRef>
          </c:tx>
          <c:spPr>
            <a:pattFill prst="dk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SUM_backup!$N$7:$W$7</c:f>
              <c:numCache>
                <c:formatCode>General</c:formatCode>
                <c:ptCount val="10"/>
                <c:pt idx="2">
                  <c:v>2.3585260633387509E-2</c:v>
                </c:pt>
                <c:pt idx="4">
                  <c:v>0.29049651597521409</c:v>
                </c:pt>
                <c:pt idx="5">
                  <c:v>0.11091809013453259</c:v>
                </c:pt>
                <c:pt idx="6">
                  <c:v>1.5291488234786208E-2</c:v>
                </c:pt>
                <c:pt idx="7">
                  <c:v>7.6150134145767281E-2</c:v>
                </c:pt>
                <c:pt idx="8">
                  <c:v>2.008460800397098E-2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3-4A7E-8967-72FC8CA225D2}"/>
            </c:ext>
          </c:extLst>
        </c:ser>
        <c:ser>
          <c:idx val="6"/>
          <c:order val="6"/>
          <c:tx>
            <c:strRef>
              <c:f>SUM_backup!$L$8:$M$8</c:f>
              <c:strCache>
                <c:ptCount val="2"/>
                <c:pt idx="0">
                  <c:v>UEW</c:v>
                </c:pt>
                <c:pt idx="1">
                  <c:v>Total</c:v>
                </c:pt>
              </c:strCache>
            </c:strRef>
          </c:tx>
          <c:spPr>
            <a:pattFill prst="smGrid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SUM_backup!$N$8:$W$8</c:f>
              <c:numCache>
                <c:formatCode>General</c:formatCode>
                <c:ptCount val="10"/>
                <c:pt idx="0">
                  <c:v>8.6776859504132234E-2</c:v>
                </c:pt>
                <c:pt idx="2">
                  <c:v>7.7192982456140355E-2</c:v>
                </c:pt>
                <c:pt idx="3">
                  <c:v>0</c:v>
                </c:pt>
                <c:pt idx="4">
                  <c:v>7.476635514018691E-2</c:v>
                </c:pt>
                <c:pt idx="8">
                  <c:v>4.6728971962616821E-2</c:v>
                </c:pt>
                <c:pt idx="9">
                  <c:v>1.5290519877675841E-2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3-4A7E-8967-72FC8CA225D2}"/>
            </c:ext>
          </c:extLst>
        </c:ser>
        <c:ser>
          <c:idx val="7"/>
          <c:order val="7"/>
          <c:tx>
            <c:strRef>
              <c:f>SUM_backup!$L$9:$M$9</c:f>
              <c:strCache>
                <c:ptCount val="2"/>
                <c:pt idx="0">
                  <c:v>UEW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SUM_backup!$N$9:$W$9</c:f>
              <c:numCache>
                <c:formatCode>General</c:formatCode>
                <c:ptCount val="10"/>
                <c:pt idx="0">
                  <c:v>6.9644678061339407E-2</c:v>
                </c:pt>
                <c:pt idx="2">
                  <c:v>6.2265500624231383E-2</c:v>
                </c:pt>
                <c:pt idx="3">
                  <c:v>0</c:v>
                </c:pt>
                <c:pt idx="4">
                  <c:v>7.6125066776796493E-2</c:v>
                </c:pt>
                <c:pt idx="8">
                  <c:v>2.0094753553603916E-2</c:v>
                </c:pt>
                <c:pt idx="9">
                  <c:v>1.6108447287490103E-2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B3-4A7E-8967-72FC8CA225D2}"/>
            </c:ext>
          </c:extLst>
        </c:ser>
        <c:ser>
          <c:idx val="8"/>
          <c:order val="8"/>
          <c:tx>
            <c:strRef>
              <c:f>SUM_backup!$L$10:$M$10</c:f>
              <c:strCache>
                <c:ptCount val="2"/>
                <c:pt idx="0">
                  <c:v>IOU</c:v>
                </c:pt>
                <c:pt idx="1">
                  <c:v>Total</c:v>
                </c:pt>
              </c:strCache>
            </c:strRef>
          </c:tx>
          <c:spPr>
            <a:pattFill prst="smCheck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SUM_backup!$N$10:$W$10</c:f>
              <c:numCache>
                <c:formatCode>General</c:formatCode>
                <c:ptCount val="10"/>
                <c:pt idx="1">
                  <c:v>0.21428571428571427</c:v>
                </c:pt>
                <c:pt idx="2">
                  <c:v>0.30278884462151395</c:v>
                </c:pt>
                <c:pt idx="3">
                  <c:v>0.22994652406417113</c:v>
                </c:pt>
                <c:pt idx="5">
                  <c:v>0.18518518518518517</c:v>
                </c:pt>
                <c:pt idx="9">
                  <c:v>0.14497041420118342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3-4A7E-8967-72FC8CA225D2}"/>
            </c:ext>
          </c:extLst>
        </c:ser>
        <c:ser>
          <c:idx val="9"/>
          <c:order val="9"/>
          <c:tx>
            <c:strRef>
              <c:f>SUM_backup!$L$11:$M$11</c:f>
              <c:strCache>
                <c:ptCount val="2"/>
                <c:pt idx="0">
                  <c:v>IOU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SUM_backup!$N$1:$W$1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SUM_backup!$N$11:$W$11</c:f>
              <c:numCache>
                <c:formatCode>General</c:formatCode>
                <c:ptCount val="10"/>
                <c:pt idx="1">
                  <c:v>0.11470636205519538</c:v>
                </c:pt>
                <c:pt idx="2">
                  <c:v>0.18943080608324731</c:v>
                </c:pt>
                <c:pt idx="3">
                  <c:v>0.43033933999286561</c:v>
                </c:pt>
                <c:pt idx="5">
                  <c:v>8.2817332499992208E-2</c:v>
                </c:pt>
                <c:pt idx="9">
                  <c:v>8.5103909914782214E-2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B3-4A7E-8967-72FC8CA2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50687"/>
        <c:axId val="912922991"/>
      </c:barChart>
      <c:catAx>
        <c:axId val="3664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22991"/>
        <c:crosses val="autoZero"/>
        <c:auto val="0"/>
        <c:lblAlgn val="ctr"/>
        <c:lblOffset val="10"/>
        <c:tickLblSkip val="1"/>
        <c:tickMarkSkip val="1"/>
        <c:noMultiLvlLbl val="0"/>
      </c:catAx>
      <c:valAx>
        <c:axId val="912922991"/>
        <c:scaling>
          <c:orientation val="minMax"/>
          <c:max val="0.3100000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0687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1914753290088604E-2"/>
          <c:y val="0.88726020945713036"/>
          <c:w val="0.85617049341982276"/>
          <c:h val="9.327745466241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50292789845596E-2"/>
          <c:y val="6.0802655992325892E-2"/>
          <c:w val="0.91474730226754397"/>
          <c:h val="0.70663610720243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SUM!$L$2:$M$2</c:f>
              <c:strCache>
                <c:ptCount val="2"/>
                <c:pt idx="0">
                  <c:v>REN</c:v>
                </c:pt>
                <c:pt idx="1">
                  <c:v>Total</c:v>
                </c:pt>
              </c:strCache>
            </c:strRef>
          </c:tx>
          <c:spPr>
            <a:pattFill prst="pct4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SUM!$N$2:$W$2</c:f>
              <c:numCache>
                <c:formatCode>General</c:formatCode>
                <c:ptCount val="10"/>
                <c:pt idx="2" formatCode="0.00%">
                  <c:v>5.1488647505070068E-2</c:v>
                </c:pt>
                <c:pt idx="3" formatCode="0.00%">
                  <c:v>0.38579399293735162</c:v>
                </c:pt>
                <c:pt idx="4" formatCode="0.00%">
                  <c:v>4.0073421561396677E-2</c:v>
                </c:pt>
                <c:pt idx="6" formatCode="0.00%">
                  <c:v>2.2421943563050918E-2</c:v>
                </c:pt>
                <c:pt idx="8" formatCode="0.00%">
                  <c:v>0.17434322095028068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7-4428-AE42-F241A98FCE17}"/>
            </c:ext>
          </c:extLst>
        </c:ser>
        <c:ser>
          <c:idx val="1"/>
          <c:order val="1"/>
          <c:tx>
            <c:strRef>
              <c:f>SUM!$L$3:$M$3</c:f>
              <c:strCache>
                <c:ptCount val="2"/>
                <c:pt idx="0">
                  <c:v>REN</c:v>
                </c:pt>
                <c:pt idx="1">
                  <c:v>σ</c:v>
                </c:pt>
              </c:strCache>
            </c:strRef>
          </c:tx>
          <c:spPr>
            <a:pattFill prst="pct9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1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SUM!$N$3:$W$3</c:f>
              <c:numCache>
                <c:formatCode>General</c:formatCode>
                <c:ptCount val="10"/>
                <c:pt idx="2">
                  <c:v>2.9801736688458633E-2</c:v>
                </c:pt>
                <c:pt idx="3">
                  <c:v>0.22929014537213871</c:v>
                </c:pt>
                <c:pt idx="4">
                  <c:v>2.3672973677235559E-2</c:v>
                </c:pt>
                <c:pt idx="6">
                  <c:v>1.3494301831737549E-2</c:v>
                </c:pt>
                <c:pt idx="8">
                  <c:v>6.0904954444811997E-2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7-4428-AE42-F241A98FCE17}"/>
            </c:ext>
          </c:extLst>
        </c:ser>
        <c:ser>
          <c:idx val="2"/>
          <c:order val="2"/>
          <c:tx>
            <c:strRef>
              <c:f>SUM!$L$4:$M$4</c:f>
              <c:strCache>
                <c:ptCount val="2"/>
                <c:pt idx="0">
                  <c:v>USI</c:v>
                </c:pt>
                <c:pt idx="1">
                  <c:v>Total</c:v>
                </c:pt>
              </c:strCache>
            </c:strRef>
          </c:tx>
          <c:spPr>
            <a:pattFill prst="lt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SUM!$N$4:$W$4</c:f>
              <c:numCache>
                <c:formatCode>General</c:formatCode>
                <c:ptCount val="10"/>
                <c:pt idx="0" formatCode="0.00%">
                  <c:v>3.8417216405411E-2</c:v>
                </c:pt>
                <c:pt idx="2" formatCode="0.00%">
                  <c:v>5.6651127519358906E-2</c:v>
                </c:pt>
                <c:pt idx="3" formatCode="0.00%">
                  <c:v>0.83356807511737097</c:v>
                </c:pt>
                <c:pt idx="4" formatCode="0.00%">
                  <c:v>0.22391531440578338</c:v>
                </c:pt>
                <c:pt idx="8" formatCode="0.00%">
                  <c:v>2.5227210721958871E-2</c:v>
                </c:pt>
                <c:pt idx="9" formatCode="0.00%">
                  <c:v>5.3186538673588038E-2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7-4428-AE42-F241A98FCE17}"/>
            </c:ext>
          </c:extLst>
        </c:ser>
        <c:ser>
          <c:idx val="3"/>
          <c:order val="3"/>
          <c:tx>
            <c:strRef>
              <c:f>SUM!$L$5:$M$5</c:f>
              <c:strCache>
                <c:ptCount val="2"/>
                <c:pt idx="0">
                  <c:v>USI</c:v>
                </c:pt>
                <c:pt idx="1">
                  <c:v>σ</c:v>
                </c:pt>
              </c:strCache>
            </c:strRef>
          </c:tx>
          <c:spPr>
            <a:pattFill prst="dk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SUM!$N$5:$W$5</c:f>
              <c:numCache>
                <c:formatCode>General</c:formatCode>
                <c:ptCount val="10"/>
                <c:pt idx="0">
                  <c:v>3.7570609571957035E-2</c:v>
                </c:pt>
                <c:pt idx="2">
                  <c:v>4.3445024071984917E-2</c:v>
                </c:pt>
                <c:pt idx="3">
                  <c:v>0.54772255750516607</c:v>
                </c:pt>
                <c:pt idx="4">
                  <c:v>0.12103391690894966</c:v>
                </c:pt>
                <c:pt idx="8">
                  <c:v>1.5971914124998498E-2</c:v>
                </c:pt>
                <c:pt idx="9">
                  <c:v>2.2473585881759354E-2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7-4428-AE42-F241A98FCE17}"/>
            </c:ext>
          </c:extLst>
        </c:ser>
        <c:ser>
          <c:idx val="4"/>
          <c:order val="4"/>
          <c:tx>
            <c:strRef>
              <c:f>SUM!$L$6:$M$6</c:f>
              <c:strCache>
                <c:ptCount val="2"/>
                <c:pt idx="0">
                  <c:v>TXO</c:v>
                </c:pt>
                <c:pt idx="1">
                  <c:v>Total</c:v>
                </c:pt>
              </c:strCache>
            </c:strRef>
          </c:tx>
          <c:spPr>
            <a:pattFill prst="lt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SUM!$N$6:$W$6</c:f>
              <c:numCache>
                <c:formatCode>General</c:formatCode>
                <c:ptCount val="10"/>
                <c:pt idx="2" formatCode="0.00%">
                  <c:v>3.4963266429995921E-2</c:v>
                </c:pt>
                <c:pt idx="4" formatCode="0.00%">
                  <c:v>0.1412761193069054</c:v>
                </c:pt>
                <c:pt idx="5" formatCode="0.00%">
                  <c:v>8.1298528027684031E-2</c:v>
                </c:pt>
                <c:pt idx="6" formatCode="0.00%">
                  <c:v>1.9570510864524542E-2</c:v>
                </c:pt>
                <c:pt idx="7" formatCode="0.00%">
                  <c:v>2.6328382019899017E-2</c:v>
                </c:pt>
                <c:pt idx="8" formatCode="0.00%">
                  <c:v>2.1405822858858121E-2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7-4428-AE42-F241A98FCE17}"/>
            </c:ext>
          </c:extLst>
        </c:ser>
        <c:ser>
          <c:idx val="5"/>
          <c:order val="5"/>
          <c:tx>
            <c:strRef>
              <c:f>SUM!$L$7:$M$7</c:f>
              <c:strCache>
                <c:ptCount val="2"/>
                <c:pt idx="0">
                  <c:v>TXO</c:v>
                </c:pt>
                <c:pt idx="1">
                  <c:v>σ</c:v>
                </c:pt>
              </c:strCache>
            </c:strRef>
          </c:tx>
          <c:spPr>
            <a:pattFill prst="dk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SUM!$N$7:$W$7</c:f>
              <c:numCache>
                <c:formatCode>General</c:formatCode>
                <c:ptCount val="10"/>
                <c:pt idx="2">
                  <c:v>2.3585260633387509E-2</c:v>
                </c:pt>
                <c:pt idx="4">
                  <c:v>0.29049651597521409</c:v>
                </c:pt>
                <c:pt idx="5">
                  <c:v>0.11091809013453259</c:v>
                </c:pt>
                <c:pt idx="6">
                  <c:v>1.5291488234786208E-2</c:v>
                </c:pt>
                <c:pt idx="7">
                  <c:v>7.6150134145767281E-2</c:v>
                </c:pt>
                <c:pt idx="8">
                  <c:v>2.008460800397098E-2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7-4428-AE42-F241A98FCE17}"/>
            </c:ext>
          </c:extLst>
        </c:ser>
        <c:ser>
          <c:idx val="6"/>
          <c:order val="6"/>
          <c:tx>
            <c:strRef>
              <c:f>SUM!$L$8:$M$8</c:f>
              <c:strCache>
                <c:ptCount val="2"/>
                <c:pt idx="0">
                  <c:v>UEW</c:v>
                </c:pt>
                <c:pt idx="1">
                  <c:v>Total</c:v>
                </c:pt>
              </c:strCache>
            </c:strRef>
          </c:tx>
          <c:spPr>
            <a:pattFill prst="smGrid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SUM!$N$8:$W$8</c:f>
              <c:numCache>
                <c:formatCode>General</c:formatCode>
                <c:ptCount val="10"/>
                <c:pt idx="0" formatCode="0.00%">
                  <c:v>5.8577547733890775E-2</c:v>
                </c:pt>
                <c:pt idx="2" formatCode="0.00%">
                  <c:v>8.4883948825272879E-2</c:v>
                </c:pt>
                <c:pt idx="3" formatCode="0.00%">
                  <c:v>0</c:v>
                </c:pt>
                <c:pt idx="4" formatCode="0.00%">
                  <c:v>2.1141997165428812E-2</c:v>
                </c:pt>
                <c:pt idx="8" formatCode="0.00%">
                  <c:v>4.8008318491198632E-2</c:v>
                </c:pt>
                <c:pt idx="9" formatCode="0.00%">
                  <c:v>3.9256874431630425E-3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7-4428-AE42-F241A98FCE17}"/>
            </c:ext>
          </c:extLst>
        </c:ser>
        <c:ser>
          <c:idx val="7"/>
          <c:order val="7"/>
          <c:tx>
            <c:strRef>
              <c:f>SUM!$L$9:$M$9</c:f>
              <c:strCache>
                <c:ptCount val="2"/>
                <c:pt idx="0">
                  <c:v>UEW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SUM!$N$9:$W$9</c:f>
              <c:numCache>
                <c:formatCode>General</c:formatCode>
                <c:ptCount val="10"/>
                <c:pt idx="0">
                  <c:v>6.9644678061339407E-2</c:v>
                </c:pt>
                <c:pt idx="2">
                  <c:v>6.2265500624231383E-2</c:v>
                </c:pt>
                <c:pt idx="3">
                  <c:v>0</c:v>
                </c:pt>
                <c:pt idx="4">
                  <c:v>7.6125066776796493E-2</c:v>
                </c:pt>
                <c:pt idx="8">
                  <c:v>2.0094753553603916E-2</c:v>
                </c:pt>
                <c:pt idx="9">
                  <c:v>1.6108447287490103E-2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7-4428-AE42-F241A98FCE17}"/>
            </c:ext>
          </c:extLst>
        </c:ser>
        <c:ser>
          <c:idx val="8"/>
          <c:order val="8"/>
          <c:tx>
            <c:strRef>
              <c:f>SUM!$L$10:$M$10</c:f>
              <c:strCache>
                <c:ptCount val="2"/>
                <c:pt idx="0">
                  <c:v>IOU</c:v>
                </c:pt>
                <c:pt idx="1">
                  <c:v>Total</c:v>
                </c:pt>
              </c:strCache>
            </c:strRef>
          </c:tx>
          <c:spPr>
            <a:pattFill prst="smCheck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SUM!$N$10:$W$10</c:f>
              <c:numCache>
                <c:formatCode>0.00%</c:formatCode>
                <c:ptCount val="10"/>
                <c:pt idx="1">
                  <c:v>9.0181168216086002E-2</c:v>
                </c:pt>
                <c:pt idx="2">
                  <c:v>8.8704217820210901E-2</c:v>
                </c:pt>
                <c:pt idx="3">
                  <c:v>9.2242131755629717E-2</c:v>
                </c:pt>
                <c:pt idx="5">
                  <c:v>2.355669905602268E-2</c:v>
                </c:pt>
                <c:pt idx="9">
                  <c:v>6.5142006535924432E-2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27-4428-AE42-F241A98FCE17}"/>
            </c:ext>
          </c:extLst>
        </c:ser>
        <c:ser>
          <c:idx val="9"/>
          <c:order val="9"/>
          <c:tx>
            <c:strRef>
              <c:f>SUM!$L$11:$M$11</c:f>
              <c:strCache>
                <c:ptCount val="2"/>
                <c:pt idx="0">
                  <c:v>IOU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SUM!$N$11:$W$11</c:f>
              <c:numCache>
                <c:formatCode>General</c:formatCode>
                <c:ptCount val="10"/>
                <c:pt idx="1">
                  <c:v>0.11470636205519538</c:v>
                </c:pt>
                <c:pt idx="2">
                  <c:v>0.18943080608324731</c:v>
                </c:pt>
                <c:pt idx="3">
                  <c:v>0.43033933999286561</c:v>
                </c:pt>
                <c:pt idx="5">
                  <c:v>8.2817332499992208E-2</c:v>
                </c:pt>
                <c:pt idx="9">
                  <c:v>8.5103909914782214E-2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27-4428-AE42-F241A98F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50687"/>
        <c:axId val="912922991"/>
      </c:barChart>
      <c:catAx>
        <c:axId val="3664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22991"/>
        <c:crosses val="autoZero"/>
        <c:auto val="0"/>
        <c:lblAlgn val="ctr"/>
        <c:lblOffset val="10"/>
        <c:tickLblSkip val="1"/>
        <c:tickMarkSkip val="1"/>
        <c:noMultiLvlLbl val="0"/>
      </c:catAx>
      <c:valAx>
        <c:axId val="912922991"/>
        <c:scaling>
          <c:orientation val="minMax"/>
          <c:max val="0.3100000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0687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1914753290088604E-2"/>
          <c:y val="0.88726020945713036"/>
          <c:w val="0.85617049341982276"/>
          <c:h val="9.327745466241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13711</xdr:colOff>
      <xdr:row>14</xdr:row>
      <xdr:rowOff>17202</xdr:rowOff>
    </xdr:from>
    <xdr:to>
      <xdr:col>20</xdr:col>
      <xdr:colOff>850072</xdr:colOff>
      <xdr:row>24</xdr:row>
      <xdr:rowOff>148068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3C2FE8-B870-4D58-B7CA-F40B0303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0.36017</cdr:x>
      <cdr:y>0.12579</cdr:y>
    </cdr:from>
    <cdr:to>
      <cdr:x>0.36906</cdr:x>
      <cdr:y>0.16271</cdr:y>
    </cdr:to>
    <cdr:sp macro="" textlink="">
      <cdr:nvSpPr>
        <cdr:cNvPr id="2" name="平行四边形 1">
          <a:extLst xmlns:a="http://schemas.openxmlformats.org/drawingml/2006/main">
            <a:ext uri="{FF2B5EF4-FFF2-40B4-BE49-F238E27FC236}">
              <a16:creationId xmlns:a16="http://schemas.microsoft.com/office/drawing/2014/main" id="{B4C2FC32-980E-44D6-9AC3-07F2C9AA3BDC}"/>
            </a:ext>
          </a:extLst>
        </cdr:cNvPr>
        <cdr:cNvSpPr/>
      </cdr:nvSpPr>
      <cdr:spPr>
        <a:xfrm xmlns:a="http://schemas.openxmlformats.org/drawingml/2006/main" rot="5400000" flipV="1">
          <a:off x="2466786" y="243402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0.36817</cdr:x>
      <cdr:y>0.12418</cdr:y>
    </cdr:from>
    <cdr:to>
      <cdr:x>0.37705</cdr:x>
      <cdr:y>0.1611</cdr:y>
    </cdr:to>
    <cdr:sp macro="" textlink="">
      <cdr:nvSpPr>
        <cdr:cNvPr id="5" name="平行四边形 4">
          <a:extLst xmlns:a="http://schemas.openxmlformats.org/drawingml/2006/main">
            <a:ext uri="{FF2B5EF4-FFF2-40B4-BE49-F238E27FC236}">
              <a16:creationId xmlns:a16="http://schemas.microsoft.com/office/drawing/2014/main" id="{A672F492-87BD-4483-BB38-BE7F8ABCE1AF}"/>
            </a:ext>
          </a:extLst>
        </cdr:cNvPr>
        <cdr:cNvSpPr/>
      </cdr:nvSpPr>
      <cdr:spPr>
        <a:xfrm xmlns:a="http://schemas.openxmlformats.org/drawingml/2006/main" rot="5400000" flipV="1">
          <a:off x="2521650" y="240354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0.4157</cdr:x>
      <cdr:y>0.12097</cdr:y>
    </cdr:from>
    <cdr:to>
      <cdr:x>0.42458</cdr:x>
      <cdr:y>0.15789</cdr:y>
    </cdr:to>
    <cdr:sp macro="" textlink="">
      <cdr:nvSpPr>
        <cdr:cNvPr id="6" name="平行四边形 5">
          <a:extLst xmlns:a="http://schemas.openxmlformats.org/drawingml/2006/main">
            <a:ext uri="{FF2B5EF4-FFF2-40B4-BE49-F238E27FC236}">
              <a16:creationId xmlns:a16="http://schemas.microsoft.com/office/drawing/2014/main" id="{9CAD7C44-BECA-4988-92F5-85ED9F2C57CF}"/>
            </a:ext>
          </a:extLst>
        </cdr:cNvPr>
        <cdr:cNvSpPr/>
      </cdr:nvSpPr>
      <cdr:spPr>
        <a:xfrm xmlns:a="http://schemas.openxmlformats.org/drawingml/2006/main" rot="5400000" flipV="1">
          <a:off x="2847786" y="234258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0.34723</cdr:x>
      <cdr:y>0.00252</cdr:y>
    </cdr:from>
    <cdr:to>
      <cdr:x>0.37014</cdr:x>
      <cdr:y>0.05032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223A4693-5FA1-4216-997D-0C933532B830}"/>
            </a:ext>
          </a:extLst>
        </cdr:cNvPr>
        <cdr:cNvSpPr txBox="1"/>
      </cdr:nvSpPr>
      <cdr:spPr>
        <a:xfrm xmlns:a="http://schemas.openxmlformats.org/drawingml/2006/main">
          <a:off x="2382052" y="4763"/>
          <a:ext cx="157162" cy="904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100%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0.37104</cdr:x>
      <cdr:y>0.00252</cdr:y>
    </cdr:from>
    <cdr:to>
      <cdr:x>0.39395</cdr:x>
      <cdr:y>0.05032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154FA92B-1E44-4DFF-9B45-D70513286887}"/>
            </a:ext>
          </a:extLst>
        </cdr:cNvPr>
        <cdr:cNvSpPr txBox="1"/>
      </cdr:nvSpPr>
      <cdr:spPr>
        <a:xfrm xmlns:a="http://schemas.openxmlformats.org/drawingml/2006/main">
          <a:off x="2545382" y="4763"/>
          <a:ext cx="157162" cy="90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55%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0.41369</cdr:x>
      <cdr:y>0</cdr:y>
    </cdr:from>
    <cdr:to>
      <cdr:x>0.4366</cdr:x>
      <cdr:y>0.0478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1CC78813-614B-4820-8C35-E788C6022EA8}"/>
            </a:ext>
          </a:extLst>
        </cdr:cNvPr>
        <cdr:cNvSpPr txBox="1"/>
      </cdr:nvSpPr>
      <cdr:spPr>
        <a:xfrm xmlns:a="http://schemas.openxmlformats.org/drawingml/2006/main">
          <a:off x="2837944" y="0"/>
          <a:ext cx="157162" cy="90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43%</a:t>
          </a:r>
          <a:endParaRPr lang="zh-CN" altLang="en-US" sz="500" b="1">
            <a:latin typeface="+mn-ea"/>
            <a:ea typeface="+mn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13711</xdr:colOff>
      <xdr:row>14</xdr:row>
      <xdr:rowOff>17202</xdr:rowOff>
    </xdr:from>
    <xdr:to>
      <xdr:col>20</xdr:col>
      <xdr:colOff>850072</xdr:colOff>
      <xdr:row>24</xdr:row>
      <xdr:rowOff>148068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D512E-CDF9-4C2C-AECE-E50E6C2C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0.36017</cdr:x>
      <cdr:y>0.12579</cdr:y>
    </cdr:from>
    <cdr:to>
      <cdr:x>0.36906</cdr:x>
      <cdr:y>0.16271</cdr:y>
    </cdr:to>
    <cdr:sp macro="" textlink="">
      <cdr:nvSpPr>
        <cdr:cNvPr id="2" name="平行四边形 1">
          <a:extLst xmlns:a="http://schemas.openxmlformats.org/drawingml/2006/main">
            <a:ext uri="{FF2B5EF4-FFF2-40B4-BE49-F238E27FC236}">
              <a16:creationId xmlns:a16="http://schemas.microsoft.com/office/drawing/2014/main" id="{B4C2FC32-980E-44D6-9AC3-07F2C9AA3BDC}"/>
            </a:ext>
          </a:extLst>
        </cdr:cNvPr>
        <cdr:cNvSpPr/>
      </cdr:nvSpPr>
      <cdr:spPr>
        <a:xfrm xmlns:a="http://schemas.openxmlformats.org/drawingml/2006/main" rot="5400000" flipV="1">
          <a:off x="2467673" y="239615"/>
          <a:ext cx="69135" cy="61009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0.34051</cdr:x>
      <cdr:y>0.00155</cdr:y>
    </cdr:from>
    <cdr:to>
      <cdr:x>0.36342</cdr:x>
      <cdr:y>0.04935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31FD7320-5EF4-427A-DCA2-AEAB41838199}"/>
            </a:ext>
          </a:extLst>
        </cdr:cNvPr>
        <cdr:cNvSpPr txBox="1"/>
      </cdr:nvSpPr>
      <cdr:spPr>
        <a:xfrm xmlns:a="http://schemas.openxmlformats.org/drawingml/2006/main">
          <a:off x="2336800" y="2902"/>
          <a:ext cx="157225" cy="895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39%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0.36817</cdr:x>
      <cdr:y>0.13813</cdr:y>
    </cdr:from>
    <cdr:to>
      <cdr:x>0.37705</cdr:x>
      <cdr:y>0.17505</cdr:y>
    </cdr:to>
    <cdr:sp macro="" textlink="">
      <cdr:nvSpPr>
        <cdr:cNvPr id="5" name="平行四边形 4">
          <a:extLst xmlns:a="http://schemas.openxmlformats.org/drawingml/2006/main">
            <a:ext uri="{FF2B5EF4-FFF2-40B4-BE49-F238E27FC236}">
              <a16:creationId xmlns:a16="http://schemas.microsoft.com/office/drawing/2014/main" id="{A672F492-87BD-4483-BB38-BE7F8ABCE1AF}"/>
            </a:ext>
          </a:extLst>
        </cdr:cNvPr>
        <cdr:cNvSpPr/>
      </cdr:nvSpPr>
      <cdr:spPr>
        <a:xfrm xmlns:a="http://schemas.openxmlformats.org/drawingml/2006/main" rot="5400000" flipV="1">
          <a:off x="2522540" y="262761"/>
          <a:ext cx="69136" cy="60940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0.41443</cdr:x>
      <cdr:y>0.13725</cdr:y>
    </cdr:from>
    <cdr:to>
      <cdr:x>0.42331</cdr:x>
      <cdr:y>0.17417</cdr:y>
    </cdr:to>
    <cdr:sp macro="" textlink="">
      <cdr:nvSpPr>
        <cdr:cNvPr id="6" name="平行四边形 5">
          <a:extLst xmlns:a="http://schemas.openxmlformats.org/drawingml/2006/main">
            <a:ext uri="{FF2B5EF4-FFF2-40B4-BE49-F238E27FC236}">
              <a16:creationId xmlns:a16="http://schemas.microsoft.com/office/drawing/2014/main" id="{9CAD7C44-BECA-4988-92F5-85ED9F2C57CF}"/>
            </a:ext>
          </a:extLst>
        </cdr:cNvPr>
        <cdr:cNvSpPr/>
      </cdr:nvSpPr>
      <cdr:spPr>
        <a:xfrm xmlns:a="http://schemas.openxmlformats.org/drawingml/2006/main" rot="5400000" flipV="1">
          <a:off x="2840016" y="261104"/>
          <a:ext cx="69136" cy="60941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0.35802</cdr:x>
      <cdr:y>0.00233</cdr:y>
    </cdr:from>
    <cdr:to>
      <cdr:x>0.38093</cdr:x>
      <cdr:y>0.05012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223A4693-5FA1-4216-997D-0C933532B830}"/>
            </a:ext>
          </a:extLst>
        </cdr:cNvPr>
        <cdr:cNvSpPr txBox="1"/>
      </cdr:nvSpPr>
      <cdr:spPr>
        <a:xfrm xmlns:a="http://schemas.openxmlformats.org/drawingml/2006/main">
          <a:off x="2456956" y="4354"/>
          <a:ext cx="157224" cy="895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83%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0.37612</cdr:x>
      <cdr:y>0.00233</cdr:y>
    </cdr:from>
    <cdr:to>
      <cdr:x>0.39903</cdr:x>
      <cdr:y>0.05012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154FA92B-1E44-4DFF-9B45-D70513286887}"/>
            </a:ext>
          </a:extLst>
        </cdr:cNvPr>
        <cdr:cNvSpPr txBox="1"/>
      </cdr:nvSpPr>
      <cdr:spPr>
        <a:xfrm xmlns:a="http://schemas.openxmlformats.org/drawingml/2006/main">
          <a:off x="2581168" y="4354"/>
          <a:ext cx="157224" cy="895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55%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0.41369</cdr:x>
      <cdr:y>0</cdr:y>
    </cdr:from>
    <cdr:to>
      <cdr:x>0.4366</cdr:x>
      <cdr:y>0.0478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1CC78813-614B-4820-8C35-E788C6022EA8}"/>
            </a:ext>
          </a:extLst>
        </cdr:cNvPr>
        <cdr:cNvSpPr txBox="1"/>
      </cdr:nvSpPr>
      <cdr:spPr>
        <a:xfrm xmlns:a="http://schemas.openxmlformats.org/drawingml/2006/main">
          <a:off x="2839027" y="0"/>
          <a:ext cx="157225" cy="895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43%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0.34495</cdr:x>
      <cdr:y>0.15037</cdr:y>
    </cdr:from>
    <cdr:to>
      <cdr:x>0.35383</cdr:x>
      <cdr:y>0.18729</cdr:y>
    </cdr:to>
    <cdr:sp macro="" textlink="">
      <cdr:nvSpPr>
        <cdr:cNvPr id="16" name="平行四边形 15">
          <a:extLst xmlns:a="http://schemas.openxmlformats.org/drawingml/2006/main">
            <a:ext uri="{FF2B5EF4-FFF2-40B4-BE49-F238E27FC236}">
              <a16:creationId xmlns:a16="http://schemas.microsoft.com/office/drawing/2014/main" id="{ADC8EA04-6F0B-4926-46FA-AAA3764BF67E}"/>
            </a:ext>
          </a:extLst>
        </cdr:cNvPr>
        <cdr:cNvSpPr/>
      </cdr:nvSpPr>
      <cdr:spPr>
        <a:xfrm xmlns:a="http://schemas.openxmlformats.org/drawingml/2006/main" rot="5400000" flipV="1">
          <a:off x="2363184" y="285675"/>
          <a:ext cx="69136" cy="60941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workbookViewId="0">
      <selection activeCell="R22" sqref="R22"/>
    </sheetView>
  </sheetViews>
  <sheetFormatPr defaultRowHeight="13.8" x14ac:dyDescent="0.25"/>
  <cols>
    <col min="4" max="5" width="11.6640625" bestFit="1" customWidth="1"/>
    <col min="6" max="6" width="12.77734375" bestFit="1" customWidth="1"/>
    <col min="7" max="7" width="10.5546875" bestFit="1" customWidth="1"/>
    <col min="8" max="8" width="12.77734375" bestFit="1" customWidth="1"/>
    <col min="19" max="19" width="9.109375" bestFit="1" customWidth="1"/>
  </cols>
  <sheetData>
    <row r="1" spans="1:23" ht="27.6" x14ac:dyDescent="0.25">
      <c r="A1" s="5" t="s">
        <v>24</v>
      </c>
      <c r="C1" s="3" t="s">
        <v>0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1"/>
      <c r="J1" s="3" t="s">
        <v>0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1"/>
      <c r="Q1" s="3" t="s">
        <v>0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</row>
    <row r="2" spans="1:23" x14ac:dyDescent="0.25">
      <c r="A2" s="5">
        <v>31972</v>
      </c>
      <c r="C2" s="3" t="s">
        <v>1</v>
      </c>
      <c r="D2" s="5">
        <v>2538</v>
      </c>
      <c r="E2" s="5">
        <v>31</v>
      </c>
      <c r="F2" s="5">
        <v>13262</v>
      </c>
      <c r="G2" s="5">
        <v>4761</v>
      </c>
      <c r="H2" s="5">
        <v>19921</v>
      </c>
      <c r="I2" s="1"/>
      <c r="J2" s="3" t="s">
        <v>1</v>
      </c>
      <c r="K2" s="5">
        <v>66</v>
      </c>
      <c r="L2" s="5">
        <v>31</v>
      </c>
      <c r="M2" s="5">
        <v>68</v>
      </c>
      <c r="N2" s="5">
        <v>67</v>
      </c>
      <c r="O2" s="5">
        <v>68</v>
      </c>
      <c r="P2" s="1"/>
      <c r="Q2" s="3" t="s">
        <v>1</v>
      </c>
      <c r="R2" s="5">
        <v>3</v>
      </c>
      <c r="S2" s="5">
        <v>0</v>
      </c>
      <c r="T2" s="5">
        <v>5</v>
      </c>
      <c r="U2" s="5">
        <v>0</v>
      </c>
      <c r="V2" s="5">
        <v>4</v>
      </c>
    </row>
    <row r="3" spans="1:23" x14ac:dyDescent="0.25">
      <c r="A3" s="5">
        <v>10944</v>
      </c>
      <c r="C3" s="3" t="s">
        <v>2</v>
      </c>
      <c r="D3" s="5">
        <v>128</v>
      </c>
      <c r="E3" s="5">
        <v>533</v>
      </c>
      <c r="F3" s="5">
        <v>3093</v>
      </c>
      <c r="G3" s="5">
        <v>195</v>
      </c>
      <c r="H3" s="5">
        <v>3824</v>
      </c>
      <c r="I3" s="1"/>
      <c r="J3" s="3" t="s">
        <v>2</v>
      </c>
      <c r="K3" s="5">
        <v>45</v>
      </c>
      <c r="L3" s="5">
        <v>61</v>
      </c>
      <c r="M3" s="5">
        <v>67</v>
      </c>
      <c r="N3" s="5">
        <v>51</v>
      </c>
      <c r="O3" s="5">
        <v>67</v>
      </c>
      <c r="P3" s="1"/>
      <c r="Q3" s="3" t="s">
        <v>2</v>
      </c>
      <c r="R3" s="5">
        <v>3</v>
      </c>
      <c r="S3" s="5">
        <v>0</v>
      </c>
      <c r="T3" s="5">
        <v>6</v>
      </c>
      <c r="U3" s="5">
        <v>0</v>
      </c>
      <c r="V3" s="5">
        <v>5</v>
      </c>
    </row>
    <row r="4" spans="1:23" x14ac:dyDescent="0.25">
      <c r="A4" s="5">
        <v>20827</v>
      </c>
      <c r="C4" s="3" t="s">
        <v>3</v>
      </c>
      <c r="D4" s="5">
        <v>432</v>
      </c>
      <c r="E4" s="5">
        <v>751</v>
      </c>
      <c r="F4" s="5">
        <v>12455</v>
      </c>
      <c r="G4" s="5">
        <v>725</v>
      </c>
      <c r="H4" s="5">
        <v>11004</v>
      </c>
      <c r="I4" s="1"/>
      <c r="J4" s="3" t="s">
        <v>3</v>
      </c>
      <c r="K4" s="5">
        <v>59</v>
      </c>
      <c r="L4" s="5">
        <v>63</v>
      </c>
      <c r="M4" s="5">
        <v>68</v>
      </c>
      <c r="N4" s="5">
        <v>62</v>
      </c>
      <c r="O4" s="5">
        <v>68</v>
      </c>
      <c r="P4" s="1"/>
      <c r="Q4" s="3" t="s">
        <v>3</v>
      </c>
      <c r="R4" s="5">
        <v>5</v>
      </c>
      <c r="S4" s="5">
        <v>9</v>
      </c>
      <c r="T4" s="5">
        <v>3</v>
      </c>
      <c r="U4" s="5">
        <v>1</v>
      </c>
      <c r="V4" s="5">
        <v>11</v>
      </c>
    </row>
    <row r="5" spans="1:23" x14ac:dyDescent="0.25">
      <c r="A5" s="5">
        <v>10060</v>
      </c>
      <c r="C5" s="3" t="s">
        <v>4</v>
      </c>
      <c r="D5" s="5">
        <v>207</v>
      </c>
      <c r="E5" s="5">
        <v>1322</v>
      </c>
      <c r="F5" s="5">
        <v>6663</v>
      </c>
      <c r="G5" s="5">
        <v>431</v>
      </c>
      <c r="H5" s="5">
        <v>6811</v>
      </c>
      <c r="I5" s="1"/>
      <c r="J5" s="3" t="s">
        <v>4</v>
      </c>
      <c r="K5" s="5">
        <v>52</v>
      </c>
      <c r="L5" s="5">
        <v>65</v>
      </c>
      <c r="M5" s="5">
        <v>67</v>
      </c>
      <c r="N5" s="5">
        <v>59</v>
      </c>
      <c r="O5" s="5">
        <v>67</v>
      </c>
      <c r="P5" s="1"/>
      <c r="Q5" s="3" t="s">
        <v>4</v>
      </c>
      <c r="R5" s="5">
        <v>6</v>
      </c>
      <c r="S5" s="5">
        <v>0</v>
      </c>
      <c r="T5" s="5">
        <v>4</v>
      </c>
      <c r="U5" s="5">
        <v>0</v>
      </c>
      <c r="V5" s="5">
        <v>8</v>
      </c>
    </row>
    <row r="6" spans="1:23" x14ac:dyDescent="0.25">
      <c r="A6" s="5">
        <v>177537</v>
      </c>
      <c r="C6" s="3" t="s">
        <v>5</v>
      </c>
      <c r="D6" s="5">
        <v>10325</v>
      </c>
      <c r="E6" s="5">
        <v>30521</v>
      </c>
      <c r="F6" s="5">
        <v>157313</v>
      </c>
      <c r="G6" s="5">
        <v>3672</v>
      </c>
      <c r="H6" s="5">
        <v>119813</v>
      </c>
      <c r="I6" s="1"/>
      <c r="J6" s="3" t="s">
        <v>5</v>
      </c>
      <c r="K6" s="5">
        <v>68</v>
      </c>
      <c r="L6" s="5">
        <v>68</v>
      </c>
      <c r="M6" s="5">
        <v>68</v>
      </c>
      <c r="N6" s="5">
        <v>67</v>
      </c>
      <c r="O6" s="5">
        <v>68</v>
      </c>
      <c r="P6" s="1"/>
      <c r="Q6" s="3" t="s">
        <v>5</v>
      </c>
      <c r="R6" s="5">
        <v>3</v>
      </c>
      <c r="S6" s="5">
        <v>36</v>
      </c>
      <c r="T6" s="5">
        <v>2</v>
      </c>
      <c r="U6" s="5">
        <v>2</v>
      </c>
      <c r="V6" s="5">
        <v>14</v>
      </c>
    </row>
    <row r="7" spans="1:23" x14ac:dyDescent="0.25">
      <c r="A7" s="5">
        <v>251340</v>
      </c>
      <c r="C7" s="3" t="s">
        <v>6</v>
      </c>
      <c r="D7" s="6">
        <f>SUM(D2:D6)</f>
        <v>13630</v>
      </c>
      <c r="E7" s="6">
        <f>SUM(E2:E6)</f>
        <v>33158</v>
      </c>
      <c r="F7" s="6">
        <f>SUM(F2:F6)</f>
        <v>192786</v>
      </c>
      <c r="G7" s="6">
        <f>SUM(G2:G6)</f>
        <v>9784</v>
      </c>
      <c r="H7" s="6">
        <f>SUM(H2:H6)</f>
        <v>161373</v>
      </c>
      <c r="J7" s="3" t="s">
        <v>6</v>
      </c>
      <c r="K7" s="6">
        <f>SUM(K2:K6)</f>
        <v>290</v>
      </c>
      <c r="L7" s="6">
        <f>SUM(L2:L6)</f>
        <v>288</v>
      </c>
      <c r="M7" s="6">
        <f>SUM(M2:M6)</f>
        <v>338</v>
      </c>
      <c r="N7" s="6">
        <f>SUM(N2:N6)</f>
        <v>306</v>
      </c>
      <c r="O7" s="6">
        <f>SUM(O2:O6)</f>
        <v>338</v>
      </c>
      <c r="Q7" s="3" t="s">
        <v>6</v>
      </c>
      <c r="R7" s="6">
        <f>SUM(R2:R6)</f>
        <v>20</v>
      </c>
      <c r="S7" s="6">
        <f>SUM(S2:S6)</f>
        <v>45</v>
      </c>
      <c r="T7" s="6">
        <f>SUM(T2:T6)</f>
        <v>20</v>
      </c>
      <c r="U7" s="6">
        <f>SUM(U2:U6)</f>
        <v>3</v>
      </c>
      <c r="V7" s="6">
        <f>SUM(V2:V6)</f>
        <v>42</v>
      </c>
    </row>
    <row r="12" spans="1:23" x14ac:dyDescent="0.25">
      <c r="C12" s="3" t="s">
        <v>0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10" t="s">
        <v>25</v>
      </c>
      <c r="Q12" s="3" t="s">
        <v>0</v>
      </c>
      <c r="R12" s="4" t="s">
        <v>7</v>
      </c>
      <c r="S12" s="4" t="s">
        <v>8</v>
      </c>
      <c r="T12" s="4" t="s">
        <v>9</v>
      </c>
      <c r="U12" s="4" t="s">
        <v>10</v>
      </c>
      <c r="V12" s="4" t="s">
        <v>11</v>
      </c>
    </row>
    <row r="13" spans="1:23" x14ac:dyDescent="0.25">
      <c r="C13" s="3" t="s">
        <v>1</v>
      </c>
      <c r="D13" s="11">
        <f>D2/$A2</f>
        <v>7.9381959214312528E-2</v>
      </c>
      <c r="E13" s="11">
        <f t="shared" ref="E13:H13" si="0">E2/$A2</f>
        <v>9.695983985987739E-4</v>
      </c>
      <c r="F13" s="11">
        <f t="shared" si="0"/>
        <v>0.41480045039409486</v>
      </c>
      <c r="G13" s="11">
        <f t="shared" si="0"/>
        <v>0.14891154760415362</v>
      </c>
      <c r="H13" s="11">
        <f t="shared" si="0"/>
        <v>0.62307644188665079</v>
      </c>
      <c r="I13" s="12">
        <f>AVERAGE(D13:H13)</f>
        <v>0.25342799949956213</v>
      </c>
      <c r="Q13" s="3" t="s">
        <v>1</v>
      </c>
      <c r="R13" s="7">
        <f t="shared" ref="R13:V18" si="1">R2/K2</f>
        <v>4.5454545454545456E-2</v>
      </c>
      <c r="S13" s="7">
        <f t="shared" si="1"/>
        <v>0</v>
      </c>
      <c r="T13" s="7">
        <f t="shared" si="1"/>
        <v>7.3529411764705885E-2</v>
      </c>
      <c r="U13" s="7">
        <f t="shared" si="1"/>
        <v>0</v>
      </c>
      <c r="V13" s="7">
        <f t="shared" si="1"/>
        <v>5.8823529411764705E-2</v>
      </c>
      <c r="W13" s="9"/>
    </row>
    <row r="14" spans="1:23" x14ac:dyDescent="0.25">
      <c r="C14" s="3" t="s">
        <v>2</v>
      </c>
      <c r="D14" s="11">
        <f t="shared" ref="D14:H18" si="2">D3/$A3</f>
        <v>1.1695906432748537E-2</v>
      </c>
      <c r="E14" s="11">
        <f t="shared" si="2"/>
        <v>4.8702485380116962E-2</v>
      </c>
      <c r="F14" s="11">
        <f t="shared" si="2"/>
        <v>0.2826206140350877</v>
      </c>
      <c r="G14" s="11">
        <f t="shared" si="2"/>
        <v>1.7817982456140351E-2</v>
      </c>
      <c r="H14" s="11">
        <f t="shared" si="2"/>
        <v>0.34941520467836257</v>
      </c>
      <c r="I14" s="12">
        <f t="shared" ref="I14:I18" si="3">AVERAGE(D14:H14)</f>
        <v>0.14205043859649122</v>
      </c>
      <c r="Q14" s="3" t="s">
        <v>2</v>
      </c>
      <c r="R14" s="7">
        <f t="shared" si="1"/>
        <v>6.6666666666666666E-2</v>
      </c>
      <c r="S14" s="7">
        <f t="shared" si="1"/>
        <v>0</v>
      </c>
      <c r="T14" s="7">
        <f t="shared" si="1"/>
        <v>8.9552238805970144E-2</v>
      </c>
      <c r="U14" s="7">
        <f t="shared" si="1"/>
        <v>0</v>
      </c>
      <c r="V14" s="7">
        <f t="shared" si="1"/>
        <v>7.4626865671641784E-2</v>
      </c>
      <c r="W14" s="9"/>
    </row>
    <row r="15" spans="1:23" x14ac:dyDescent="0.25">
      <c r="C15" s="3" t="s">
        <v>3</v>
      </c>
      <c r="D15" s="11">
        <f t="shared" si="2"/>
        <v>2.0742305660920921E-2</v>
      </c>
      <c r="E15" s="11">
        <f t="shared" si="2"/>
        <v>3.6058961924425023E-2</v>
      </c>
      <c r="F15" s="11">
        <f t="shared" si="2"/>
        <v>0.59802179862678251</v>
      </c>
      <c r="G15" s="11">
        <f t="shared" si="2"/>
        <v>3.4810582417054786E-2</v>
      </c>
      <c r="H15" s="11">
        <f t="shared" si="2"/>
        <v>0.52835261919623566</v>
      </c>
      <c r="I15" s="12">
        <f t="shared" si="3"/>
        <v>0.2435972535650838</v>
      </c>
      <c r="Q15" s="3" t="s">
        <v>3</v>
      </c>
      <c r="R15" s="7">
        <f t="shared" si="1"/>
        <v>8.4745762711864403E-2</v>
      </c>
      <c r="S15" s="7">
        <f t="shared" si="1"/>
        <v>0.14285714285714285</v>
      </c>
      <c r="T15" s="7">
        <f t="shared" si="1"/>
        <v>4.4117647058823532E-2</v>
      </c>
      <c r="U15" s="7">
        <f t="shared" si="1"/>
        <v>1.6129032258064516E-2</v>
      </c>
      <c r="V15" s="7">
        <f t="shared" si="1"/>
        <v>0.16176470588235295</v>
      </c>
      <c r="W15" s="9"/>
    </row>
    <row r="16" spans="1:23" x14ac:dyDescent="0.25">
      <c r="C16" s="3" t="s">
        <v>4</v>
      </c>
      <c r="D16" s="11">
        <f t="shared" si="2"/>
        <v>2.0576540755467197E-2</v>
      </c>
      <c r="E16" s="11">
        <f t="shared" si="2"/>
        <v>0.13141153081510934</v>
      </c>
      <c r="F16" s="11">
        <f t="shared" si="2"/>
        <v>0.66232604373757453</v>
      </c>
      <c r="G16" s="11">
        <f t="shared" si="2"/>
        <v>4.2842942345924451E-2</v>
      </c>
      <c r="H16" s="11">
        <f t="shared" si="2"/>
        <v>0.67703777335984094</v>
      </c>
      <c r="I16" s="12">
        <f t="shared" si="3"/>
        <v>0.30683896620278328</v>
      </c>
      <c r="Q16" s="3" t="s">
        <v>4</v>
      </c>
      <c r="R16" s="7">
        <f t="shared" si="1"/>
        <v>0.11538461538461539</v>
      </c>
      <c r="S16" s="7">
        <f t="shared" si="1"/>
        <v>0</v>
      </c>
      <c r="T16" s="7">
        <f t="shared" si="1"/>
        <v>5.9701492537313432E-2</v>
      </c>
      <c r="U16" s="7">
        <f t="shared" si="1"/>
        <v>0</v>
      </c>
      <c r="V16" s="7">
        <f t="shared" si="1"/>
        <v>0.11940298507462686</v>
      </c>
      <c r="W16" s="9"/>
    </row>
    <row r="17" spans="3:23" x14ac:dyDescent="0.25">
      <c r="C17" s="3" t="s">
        <v>5</v>
      </c>
      <c r="D17" s="11">
        <f t="shared" si="2"/>
        <v>5.8156891239572593E-2</v>
      </c>
      <c r="E17" s="11">
        <f t="shared" si="2"/>
        <v>0.17191346029278404</v>
      </c>
      <c r="F17" s="11">
        <f t="shared" si="2"/>
        <v>0.886085717343427</v>
      </c>
      <c r="G17" s="11">
        <f t="shared" si="2"/>
        <v>2.0683012555129353E-2</v>
      </c>
      <c r="H17" s="11">
        <f t="shared" si="2"/>
        <v>0.6748621414127759</v>
      </c>
      <c r="I17" s="12">
        <f t="shared" si="3"/>
        <v>0.36234024456873781</v>
      </c>
      <c r="Q17" s="3" t="s">
        <v>5</v>
      </c>
      <c r="R17" s="7">
        <f t="shared" si="1"/>
        <v>4.4117647058823532E-2</v>
      </c>
      <c r="S17" s="7">
        <f t="shared" si="1"/>
        <v>0.52941176470588236</v>
      </c>
      <c r="T17" s="7">
        <f t="shared" si="1"/>
        <v>2.9411764705882353E-2</v>
      </c>
      <c r="U17" s="7">
        <f t="shared" si="1"/>
        <v>2.9850746268656716E-2</v>
      </c>
      <c r="V17" s="7">
        <f t="shared" si="1"/>
        <v>0.20588235294117646</v>
      </c>
      <c r="W17" s="9"/>
    </row>
    <row r="18" spans="3:23" x14ac:dyDescent="0.25">
      <c r="C18" s="3" t="s">
        <v>6</v>
      </c>
      <c r="D18" s="11">
        <f t="shared" si="2"/>
        <v>5.4229330786981778E-2</v>
      </c>
      <c r="E18" s="11">
        <f t="shared" si="2"/>
        <v>0.13192488262910798</v>
      </c>
      <c r="F18" s="11">
        <f t="shared" si="2"/>
        <v>0.76703270470279306</v>
      </c>
      <c r="G18" s="11">
        <f t="shared" si="2"/>
        <v>3.8927349407177528E-2</v>
      </c>
      <c r="H18" s="11">
        <f t="shared" si="2"/>
        <v>0.64205060873716879</v>
      </c>
      <c r="I18" s="12">
        <f t="shared" si="3"/>
        <v>0.32683297525264587</v>
      </c>
      <c r="Q18" s="3" t="s">
        <v>6</v>
      </c>
      <c r="R18" s="7">
        <f t="shared" si="1"/>
        <v>6.8965517241379309E-2</v>
      </c>
      <c r="S18" s="7">
        <f t="shared" si="1"/>
        <v>0.15625</v>
      </c>
      <c r="T18" s="7">
        <f t="shared" si="1"/>
        <v>5.9171597633136092E-2</v>
      </c>
      <c r="U18" s="7">
        <f t="shared" si="1"/>
        <v>9.8039215686274508E-3</v>
      </c>
      <c r="V18" s="7">
        <f t="shared" si="1"/>
        <v>0.1242603550295858</v>
      </c>
      <c r="W18" s="9"/>
    </row>
    <row r="19" spans="3:23" ht="27.6" x14ac:dyDescent="0.25">
      <c r="Q19" s="10" t="s">
        <v>23</v>
      </c>
      <c r="R19" s="9">
        <f>_xlfn.STDEV.S(R13:R17)</f>
        <v>2.9801736688458633E-2</v>
      </c>
      <c r="S19" s="9">
        <f t="shared" ref="S19:V19" si="4">_xlfn.STDEV.S(S13:S17)</f>
        <v>0.22929014537213871</v>
      </c>
      <c r="T19" s="9">
        <f t="shared" si="4"/>
        <v>2.3672973677235559E-2</v>
      </c>
      <c r="U19" s="9">
        <f t="shared" si="4"/>
        <v>1.3494301831737549E-2</v>
      </c>
      <c r="V19" s="9">
        <f t="shared" si="4"/>
        <v>6.0904954444811997E-2</v>
      </c>
    </row>
    <row r="21" spans="3:23" x14ac:dyDescent="0.25">
      <c r="Q21" t="s">
        <v>43</v>
      </c>
      <c r="R21" s="12">
        <f>$A2/$A$7</f>
        <v>0.12720617490252248</v>
      </c>
      <c r="S21" s="12">
        <f>$A3/$A$7</f>
        <v>4.3542611601814274E-2</v>
      </c>
      <c r="T21" s="12">
        <f>$A4/$A$7</f>
        <v>8.2863849765258221E-2</v>
      </c>
      <c r="U21" s="12">
        <f>$A5/$A$7</f>
        <v>4.0025463515556615E-2</v>
      </c>
      <c r="V21" s="12">
        <f>$A6/$A$7</f>
        <v>0.70636190021484846</v>
      </c>
    </row>
    <row r="22" spans="3:23" x14ac:dyDescent="0.25">
      <c r="Q22" t="s">
        <v>42</v>
      </c>
      <c r="R22" s="12">
        <f>R13*$R21+R14*$S21+R15*$T21+R16*$U21+R17*$V21</f>
        <v>5.1488647505070068E-2</v>
      </c>
      <c r="S22" s="12">
        <f>S13*$R21+S14*$S21+S15*$T21+S16*$U21+S17*$V21</f>
        <v>0.38579399293735162</v>
      </c>
      <c r="T22" s="12">
        <f>T13*$R21+T14*$S21+T15*$T21+T16*$U21+T17*$V21</f>
        <v>4.0073421561396677E-2</v>
      </c>
      <c r="U22" s="12">
        <f>U13*$R21+U14*$S21+U15*$T21+U16*$U21+U17*$V21</f>
        <v>2.2421943563050918E-2</v>
      </c>
      <c r="V22" s="12">
        <f>V13*$R21+V14*$S21+V15*$T21+V16*$U21+V17*$V21</f>
        <v>0.17434322095028068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7184-0D8B-463D-8377-E52E916A756A}">
  <dimension ref="C1:Y23"/>
  <sheetViews>
    <sheetView workbookViewId="0">
      <selection activeCell="U30" sqref="U30"/>
    </sheetView>
  </sheetViews>
  <sheetFormatPr defaultRowHeight="13.8" x14ac:dyDescent="0.25"/>
  <cols>
    <col min="5" max="5" width="9" bestFit="1" customWidth="1"/>
    <col min="6" max="8" width="9.5546875" bestFit="1" customWidth="1"/>
    <col min="9" max="9" width="10.6640625" customWidth="1"/>
    <col min="17" max="17" width="10.109375" customWidth="1"/>
    <col min="20" max="20" width="22.109375" bestFit="1" customWidth="1"/>
    <col min="23" max="23" width="7.44140625" customWidth="1"/>
    <col min="25" max="25" width="11" customWidth="1"/>
  </cols>
  <sheetData>
    <row r="1" spans="3:25" x14ac:dyDescent="0.25">
      <c r="C1" s="3" t="s">
        <v>0</v>
      </c>
      <c r="D1" s="4" t="s">
        <v>12</v>
      </c>
      <c r="E1" s="4" t="s">
        <v>7</v>
      </c>
      <c r="F1" s="4" t="s">
        <v>8</v>
      </c>
      <c r="G1" s="4" t="s">
        <v>9</v>
      </c>
      <c r="H1" s="4" t="s">
        <v>11</v>
      </c>
      <c r="I1" s="4" t="s">
        <v>13</v>
      </c>
      <c r="K1" s="3" t="s">
        <v>0</v>
      </c>
      <c r="L1" s="4" t="s">
        <v>12</v>
      </c>
      <c r="M1" s="4" t="s">
        <v>7</v>
      </c>
      <c r="N1" s="4" t="s">
        <v>8</v>
      </c>
      <c r="O1" s="4" t="s">
        <v>9</v>
      </c>
      <c r="P1" s="4" t="s">
        <v>11</v>
      </c>
      <c r="Q1" s="4" t="s">
        <v>13</v>
      </c>
      <c r="S1" s="3" t="s">
        <v>0</v>
      </c>
      <c r="T1" s="4" t="s">
        <v>12</v>
      </c>
      <c r="U1" s="4" t="s">
        <v>7</v>
      </c>
      <c r="V1" s="4" t="s">
        <v>8</v>
      </c>
      <c r="W1" s="4" t="s">
        <v>9</v>
      </c>
      <c r="X1" s="4" t="s">
        <v>11</v>
      </c>
      <c r="Y1" s="4" t="s">
        <v>13</v>
      </c>
    </row>
    <row r="2" spans="3:25" x14ac:dyDescent="0.25">
      <c r="C2" s="3" t="s">
        <v>1</v>
      </c>
      <c r="D2" s="5">
        <v>127</v>
      </c>
      <c r="E2" s="5">
        <v>118</v>
      </c>
      <c r="F2" s="5">
        <v>1</v>
      </c>
      <c r="G2" s="5">
        <v>94</v>
      </c>
      <c r="H2" s="5">
        <v>146</v>
      </c>
      <c r="I2" s="5">
        <v>434</v>
      </c>
      <c r="K2" s="3" t="s">
        <v>1</v>
      </c>
      <c r="L2" s="5">
        <v>45</v>
      </c>
      <c r="M2" s="5">
        <v>44</v>
      </c>
      <c r="N2" s="5">
        <v>1</v>
      </c>
      <c r="O2" s="5">
        <v>94</v>
      </c>
      <c r="P2" s="5">
        <v>47</v>
      </c>
      <c r="Q2" s="5">
        <v>59</v>
      </c>
      <c r="S2" s="3" t="s">
        <v>1</v>
      </c>
      <c r="T2" s="5">
        <v>4</v>
      </c>
      <c r="U2" s="5">
        <v>4</v>
      </c>
      <c r="V2" s="5">
        <v>1</v>
      </c>
      <c r="W2" s="5">
        <v>8</v>
      </c>
      <c r="X2" s="5">
        <v>0</v>
      </c>
      <c r="Y2" s="5">
        <v>2</v>
      </c>
    </row>
    <row r="3" spans="3:25" x14ac:dyDescent="0.25">
      <c r="C3" s="3" t="s">
        <v>2</v>
      </c>
      <c r="D3" s="5">
        <v>24</v>
      </c>
      <c r="E3" s="5">
        <v>5</v>
      </c>
      <c r="F3" s="5">
        <v>0</v>
      </c>
      <c r="G3" s="5">
        <v>16</v>
      </c>
      <c r="H3" s="5">
        <v>7</v>
      </c>
      <c r="I3" s="5">
        <v>32</v>
      </c>
      <c r="K3" s="3" t="s">
        <v>2</v>
      </c>
      <c r="L3" s="5">
        <v>24</v>
      </c>
      <c r="M3" s="5">
        <v>5</v>
      </c>
      <c r="N3" s="5">
        <v>0</v>
      </c>
      <c r="O3" s="5">
        <v>16</v>
      </c>
      <c r="P3" s="5">
        <v>7</v>
      </c>
      <c r="Q3" s="5">
        <v>32</v>
      </c>
      <c r="S3" s="3" t="s">
        <v>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3:25" x14ac:dyDescent="0.25">
      <c r="C4" s="3" t="s">
        <v>3</v>
      </c>
      <c r="D4" s="5">
        <v>21</v>
      </c>
      <c r="E4" s="5">
        <v>7</v>
      </c>
      <c r="F4" s="5">
        <v>0</v>
      </c>
      <c r="G4" s="5">
        <v>8</v>
      </c>
      <c r="H4" s="5">
        <v>40</v>
      </c>
      <c r="I4" s="5">
        <v>30</v>
      </c>
      <c r="K4" s="3" t="s">
        <v>3</v>
      </c>
      <c r="L4" s="5">
        <v>21</v>
      </c>
      <c r="M4" s="5">
        <v>7</v>
      </c>
      <c r="N4" s="5">
        <v>0</v>
      </c>
      <c r="O4" s="5">
        <v>8</v>
      </c>
      <c r="P4" s="5">
        <v>40</v>
      </c>
      <c r="Q4" s="5">
        <v>30</v>
      </c>
      <c r="S4" s="3" t="s">
        <v>3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</v>
      </c>
    </row>
    <row r="5" spans="3:25" x14ac:dyDescent="0.25">
      <c r="C5" s="3" t="s">
        <v>4</v>
      </c>
      <c r="D5" s="5">
        <v>88</v>
      </c>
      <c r="E5" s="5">
        <v>19</v>
      </c>
      <c r="F5" s="5">
        <v>0</v>
      </c>
      <c r="G5" s="5">
        <v>25</v>
      </c>
      <c r="H5" s="5">
        <v>43</v>
      </c>
      <c r="I5" s="5">
        <v>95</v>
      </c>
      <c r="K5" s="3" t="s">
        <v>4</v>
      </c>
      <c r="L5" s="5">
        <v>88</v>
      </c>
      <c r="M5" s="5">
        <v>19</v>
      </c>
      <c r="N5" s="5">
        <v>0</v>
      </c>
      <c r="O5" s="5">
        <v>25</v>
      </c>
      <c r="P5" s="5">
        <v>43</v>
      </c>
      <c r="Q5" s="5">
        <v>95</v>
      </c>
      <c r="S5" s="3" t="s">
        <v>4</v>
      </c>
      <c r="T5" s="5">
        <v>1</v>
      </c>
      <c r="U5" s="5">
        <v>0</v>
      </c>
      <c r="V5" s="5">
        <v>0</v>
      </c>
      <c r="W5" s="5">
        <v>3</v>
      </c>
      <c r="X5" s="5">
        <v>0</v>
      </c>
      <c r="Y5" s="5">
        <v>3</v>
      </c>
    </row>
    <row r="6" spans="3:25" x14ac:dyDescent="0.25">
      <c r="C6" s="3" t="s">
        <v>5</v>
      </c>
      <c r="D6" s="5">
        <v>241</v>
      </c>
      <c r="E6" s="5">
        <v>145</v>
      </c>
      <c r="F6" s="5">
        <v>3</v>
      </c>
      <c r="G6" s="5">
        <v>78</v>
      </c>
      <c r="H6" s="5">
        <v>291</v>
      </c>
      <c r="I6" s="5">
        <v>63</v>
      </c>
      <c r="K6" s="3" t="s">
        <v>5</v>
      </c>
      <c r="L6" s="5">
        <v>53</v>
      </c>
      <c r="M6" s="5">
        <v>47</v>
      </c>
      <c r="N6" s="5">
        <v>3</v>
      </c>
      <c r="O6" s="5">
        <v>78</v>
      </c>
      <c r="P6" s="5">
        <v>56</v>
      </c>
      <c r="Q6" s="5">
        <v>63</v>
      </c>
      <c r="S6" s="3" t="s">
        <v>5</v>
      </c>
      <c r="T6" s="5">
        <v>2</v>
      </c>
      <c r="U6" s="5">
        <v>3</v>
      </c>
      <c r="V6" s="5">
        <v>3</v>
      </c>
      <c r="W6" s="5">
        <v>23</v>
      </c>
      <c r="X6" s="5">
        <v>2</v>
      </c>
      <c r="Y6" s="5">
        <v>4</v>
      </c>
    </row>
    <row r="7" spans="3:25" x14ac:dyDescent="0.25">
      <c r="C7" s="3" t="s">
        <v>6</v>
      </c>
      <c r="D7" s="6">
        <f>SUM(D2:D6)</f>
        <v>501</v>
      </c>
      <c r="E7" s="6">
        <f t="shared" ref="E7:I7" si="0">SUM(E2:E6)</f>
        <v>294</v>
      </c>
      <c r="F7" s="6">
        <f t="shared" si="0"/>
        <v>4</v>
      </c>
      <c r="G7" s="6">
        <f t="shared" si="0"/>
        <v>221</v>
      </c>
      <c r="H7" s="6">
        <f>SUM(H2:H6)</f>
        <v>527</v>
      </c>
      <c r="I7" s="6">
        <f t="shared" si="0"/>
        <v>654</v>
      </c>
      <c r="K7" s="3" t="s">
        <v>6</v>
      </c>
      <c r="L7" s="6">
        <f>SUM(L2:L6)</f>
        <v>231</v>
      </c>
      <c r="M7" s="6">
        <f t="shared" ref="M7:Q7" si="1">SUM(M2:M6)</f>
        <v>122</v>
      </c>
      <c r="N7" s="6">
        <f t="shared" si="1"/>
        <v>4</v>
      </c>
      <c r="O7" s="6">
        <f t="shared" si="1"/>
        <v>221</v>
      </c>
      <c r="P7" s="6">
        <f>SUM(P2:P6)</f>
        <v>193</v>
      </c>
      <c r="Q7" s="6">
        <f t="shared" si="1"/>
        <v>279</v>
      </c>
      <c r="S7" s="3" t="s">
        <v>6</v>
      </c>
      <c r="T7" s="6">
        <f>SUM(T2:T6)</f>
        <v>7</v>
      </c>
      <c r="U7" s="6">
        <f t="shared" ref="U7:Y7" si="2">SUM(U2:U6)</f>
        <v>7</v>
      </c>
      <c r="V7" s="6">
        <f t="shared" si="2"/>
        <v>4</v>
      </c>
      <c r="W7" s="6">
        <f t="shared" si="2"/>
        <v>34</v>
      </c>
      <c r="X7" s="6">
        <f>SUM(X2:X6)</f>
        <v>2</v>
      </c>
      <c r="Y7" s="6">
        <f t="shared" si="2"/>
        <v>10</v>
      </c>
    </row>
    <row r="9" spans="3:25" x14ac:dyDescent="0.25">
      <c r="L9" s="13"/>
      <c r="M9" s="13"/>
    </row>
    <row r="12" spans="3:25" x14ac:dyDescent="0.25">
      <c r="C12" s="3" t="s">
        <v>0</v>
      </c>
      <c r="D12" s="4" t="s">
        <v>12</v>
      </c>
      <c r="E12" s="4" t="s">
        <v>7</v>
      </c>
      <c r="F12" s="4" t="s">
        <v>8</v>
      </c>
      <c r="G12" s="4" t="s">
        <v>9</v>
      </c>
      <c r="H12" s="4" t="s">
        <v>11</v>
      </c>
      <c r="I12" s="4" t="s">
        <v>13</v>
      </c>
      <c r="J12" s="10" t="s">
        <v>25</v>
      </c>
      <c r="S12" s="3" t="s">
        <v>0</v>
      </c>
      <c r="T12" s="4" t="s">
        <v>12</v>
      </c>
      <c r="U12" s="4" t="s">
        <v>7</v>
      </c>
      <c r="V12" s="4" t="s">
        <v>8</v>
      </c>
      <c r="W12" s="4" t="s">
        <v>9</v>
      </c>
      <c r="X12" s="4" t="s">
        <v>11</v>
      </c>
      <c r="Y12" s="4" t="s">
        <v>13</v>
      </c>
    </row>
    <row r="13" spans="3:25" x14ac:dyDescent="0.25">
      <c r="C13" s="3" t="s">
        <v>1</v>
      </c>
      <c r="D13" s="11">
        <f>D2/REN!$A2</f>
        <v>3.9722256974852998E-3</v>
      </c>
      <c r="E13" s="11">
        <f>E2/REN!$A2</f>
        <v>3.6907293882146881E-3</v>
      </c>
      <c r="F13">
        <f>F2/REN!$A2</f>
        <v>3.1277367696734645E-5</v>
      </c>
      <c r="G13" s="11">
        <f>G2/REN!$A2</f>
        <v>2.9400725634930566E-3</v>
      </c>
      <c r="H13" s="11">
        <f>H2/REN!$A2</f>
        <v>4.566495683723258E-3</v>
      </c>
      <c r="I13" s="11">
        <f>I2/REN!$A2</f>
        <v>1.3574377580382834E-2</v>
      </c>
      <c r="J13" s="12">
        <f>AVERAGE(D13:I13)</f>
        <v>4.7958630468326454E-3</v>
      </c>
      <c r="S13" s="3" t="s">
        <v>1</v>
      </c>
      <c r="T13" s="7">
        <f>T2/L2</f>
        <v>8.8888888888888892E-2</v>
      </c>
      <c r="U13" s="7">
        <f t="shared" ref="U13:Y13" si="3">U2/M2</f>
        <v>9.0909090909090912E-2</v>
      </c>
      <c r="V13" s="7">
        <f t="shared" si="3"/>
        <v>1</v>
      </c>
      <c r="W13" s="7">
        <f t="shared" si="3"/>
        <v>8.5106382978723402E-2</v>
      </c>
      <c r="X13" s="7">
        <f t="shared" si="3"/>
        <v>0</v>
      </c>
      <c r="Y13" s="7">
        <f t="shared" si="3"/>
        <v>3.3898305084745763E-2</v>
      </c>
    </row>
    <row r="14" spans="3:25" x14ac:dyDescent="0.25">
      <c r="C14" s="3" t="s">
        <v>2</v>
      </c>
      <c r="D14" s="11">
        <f>D3/REN!$A3</f>
        <v>2.1929824561403508E-3</v>
      </c>
      <c r="E14" s="11">
        <f>E3/REN!$A3</f>
        <v>4.5687134502923974E-4</v>
      </c>
      <c r="F14">
        <f>F3/REN!$A3</f>
        <v>0</v>
      </c>
      <c r="G14" s="11">
        <f>G3/REN!$A3</f>
        <v>1.4619883040935672E-3</v>
      </c>
      <c r="H14" s="11">
        <f>H3/REN!$A3</f>
        <v>6.3961988304093564E-4</v>
      </c>
      <c r="I14" s="11">
        <f>I3/REN!$A3</f>
        <v>2.9239766081871343E-3</v>
      </c>
      <c r="J14" s="12">
        <f>AVERAGE(D14:I14)</f>
        <v>1.2792397660818713E-3</v>
      </c>
      <c r="S14" s="3" t="s">
        <v>2</v>
      </c>
      <c r="T14" s="7">
        <f t="shared" ref="T14:U18" si="4">T3/L3</f>
        <v>0</v>
      </c>
      <c r="U14" s="7">
        <f t="shared" si="4"/>
        <v>0</v>
      </c>
      <c r="V14" s="7">
        <v>0</v>
      </c>
      <c r="W14" s="7">
        <f t="shared" ref="W14:Y18" si="5">W3/O3</f>
        <v>0</v>
      </c>
      <c r="X14" s="7">
        <f t="shared" si="5"/>
        <v>0</v>
      </c>
      <c r="Y14" s="7">
        <f t="shared" si="5"/>
        <v>0</v>
      </c>
    </row>
    <row r="15" spans="3:25" x14ac:dyDescent="0.25">
      <c r="C15" s="3" t="s">
        <v>3</v>
      </c>
      <c r="D15" s="11">
        <f>D4/REN!$A4</f>
        <v>1.0083065251836557E-3</v>
      </c>
      <c r="E15" s="11">
        <f>E4/REN!$A4</f>
        <v>3.3610217506121863E-4</v>
      </c>
      <c r="F15">
        <f>F4/REN!$A4</f>
        <v>0</v>
      </c>
      <c r="G15" s="11">
        <f>G4/REN!$A4</f>
        <v>3.8411677149853557E-4</v>
      </c>
      <c r="H15" s="11">
        <f>H4/REN!$A4</f>
        <v>1.9205838574926778E-3</v>
      </c>
      <c r="I15" s="11">
        <f>I4/REN!$A4</f>
        <v>1.4404378931195084E-3</v>
      </c>
      <c r="J15" s="12">
        <f t="shared" ref="J15:J18" si="6">AVERAGE(D15:I15)</f>
        <v>8.482578703925993E-4</v>
      </c>
      <c r="S15" s="3" t="s">
        <v>3</v>
      </c>
      <c r="T15" s="7">
        <f t="shared" si="4"/>
        <v>0</v>
      </c>
      <c r="U15" s="7">
        <f t="shared" si="4"/>
        <v>0</v>
      </c>
      <c r="V15" s="7">
        <v>0</v>
      </c>
      <c r="W15" s="7">
        <f t="shared" si="5"/>
        <v>0</v>
      </c>
      <c r="X15" s="7">
        <f t="shared" si="5"/>
        <v>0</v>
      </c>
      <c r="Y15" s="7">
        <f t="shared" si="5"/>
        <v>3.3333333333333333E-2</v>
      </c>
    </row>
    <row r="16" spans="3:25" x14ac:dyDescent="0.25">
      <c r="C16" s="3" t="s">
        <v>4</v>
      </c>
      <c r="D16" s="11">
        <f>D5/REN!$A5</f>
        <v>8.7475149105367793E-3</v>
      </c>
      <c r="E16" s="11">
        <f>E5/REN!$A5</f>
        <v>1.8886679920477136E-3</v>
      </c>
      <c r="F16">
        <f>F5/REN!$A5</f>
        <v>0</v>
      </c>
      <c r="G16" s="11">
        <f>G5/REN!$A5</f>
        <v>2.485089463220676E-3</v>
      </c>
      <c r="H16" s="11">
        <f>H5/REN!$A5</f>
        <v>4.2743538767395627E-3</v>
      </c>
      <c r="I16" s="11">
        <f>I5/REN!$A5</f>
        <v>9.4433399602385677E-3</v>
      </c>
      <c r="J16" s="12">
        <f t="shared" si="6"/>
        <v>4.4731610337972166E-3</v>
      </c>
      <c r="S16" s="3" t="s">
        <v>4</v>
      </c>
      <c r="T16" s="7">
        <f t="shared" si="4"/>
        <v>1.1363636363636364E-2</v>
      </c>
      <c r="U16" s="7">
        <f t="shared" si="4"/>
        <v>0</v>
      </c>
      <c r="V16" s="7">
        <v>0</v>
      </c>
      <c r="W16" s="7">
        <f t="shared" si="5"/>
        <v>0.12</v>
      </c>
      <c r="X16" s="7">
        <f t="shared" si="5"/>
        <v>0</v>
      </c>
      <c r="Y16" s="7">
        <f t="shared" si="5"/>
        <v>3.1578947368421054E-2</v>
      </c>
    </row>
    <row r="17" spans="3:25" x14ac:dyDescent="0.25">
      <c r="C17" s="3" t="s">
        <v>5</v>
      </c>
      <c r="D17" s="11">
        <f>D6/REN!$A6</f>
        <v>1.3574635146476508E-3</v>
      </c>
      <c r="E17" s="11">
        <f>E6/REN!$A6</f>
        <v>8.1673116026518416E-4</v>
      </c>
      <c r="F17">
        <f>F6/REN!$A6</f>
        <v>1.6897886074452087E-5</v>
      </c>
      <c r="G17" s="11">
        <f>G6/REN!$A6</f>
        <v>4.3934503793575426E-4</v>
      </c>
      <c r="H17" s="11">
        <f>H6/REN!$A6</f>
        <v>1.6390949492218524E-3</v>
      </c>
      <c r="I17" s="11">
        <f>I6/REN!$A6</f>
        <v>3.5485560756349382E-4</v>
      </c>
      <c r="J17" s="12">
        <f t="shared" si="6"/>
        <v>7.7073135928473117E-4</v>
      </c>
      <c r="S17" s="3" t="s">
        <v>5</v>
      </c>
      <c r="T17" s="7">
        <f t="shared" si="4"/>
        <v>3.7735849056603772E-2</v>
      </c>
      <c r="U17" s="7">
        <f t="shared" si="4"/>
        <v>6.3829787234042548E-2</v>
      </c>
      <c r="V17" s="7">
        <f>V6/N6</f>
        <v>1</v>
      </c>
      <c r="W17" s="7">
        <f t="shared" si="5"/>
        <v>0.29487179487179488</v>
      </c>
      <c r="X17" s="7">
        <f t="shared" si="5"/>
        <v>3.5714285714285712E-2</v>
      </c>
      <c r="Y17" s="7">
        <f t="shared" si="5"/>
        <v>6.3492063492063489E-2</v>
      </c>
    </row>
    <row r="18" spans="3:25" x14ac:dyDescent="0.25">
      <c r="C18" s="3" t="s">
        <v>6</v>
      </c>
      <c r="D18" s="11">
        <f>D7/REN!$A7</f>
        <v>1.9933158271663882E-3</v>
      </c>
      <c r="E18" s="11">
        <f>E7/REN!$A7</f>
        <v>1.1697302458820722E-3</v>
      </c>
      <c r="F18">
        <f>F7/REN!$A7</f>
        <v>1.5914697222885333E-5</v>
      </c>
      <c r="G18" s="11">
        <f>G7/REN!$A7</f>
        <v>8.7928702156441472E-4</v>
      </c>
      <c r="H18" s="11">
        <f>H7/REN!$A7</f>
        <v>2.0967613591151429E-3</v>
      </c>
      <c r="I18" s="11">
        <f>I7/REN!$A7</f>
        <v>2.6020529959417523E-3</v>
      </c>
      <c r="J18" s="12">
        <f t="shared" si="6"/>
        <v>1.4595103578154429E-3</v>
      </c>
      <c r="S18" s="3" t="s">
        <v>6</v>
      </c>
      <c r="T18" s="7">
        <f t="shared" si="4"/>
        <v>3.0303030303030304E-2</v>
      </c>
      <c r="U18" s="7">
        <f t="shared" si="4"/>
        <v>5.737704918032787E-2</v>
      </c>
      <c r="V18" s="7">
        <f>V7/N7</f>
        <v>1</v>
      </c>
      <c r="W18" s="7">
        <f t="shared" si="5"/>
        <v>0.15384615384615385</v>
      </c>
      <c r="X18" s="7">
        <f t="shared" si="5"/>
        <v>1.0362694300518135E-2</v>
      </c>
      <c r="Y18" s="7">
        <f t="shared" si="5"/>
        <v>3.5842293906810034E-2</v>
      </c>
    </row>
    <row r="19" spans="3:25" ht="27.6" x14ac:dyDescent="0.25">
      <c r="S19" s="10" t="s">
        <v>23</v>
      </c>
      <c r="T19" s="9">
        <f>_xlfn.STDEV.S(T13:T17)</f>
        <v>3.7570609571957035E-2</v>
      </c>
      <c r="U19" s="9">
        <f>_xlfn.STDEV.S(U13:U17)</f>
        <v>4.3445024071984917E-2</v>
      </c>
      <c r="V19" s="9">
        <f t="shared" ref="V19:Y19" si="7">_xlfn.STDEV.S(V13:V17)</f>
        <v>0.54772255750516607</v>
      </c>
      <c r="W19" s="9">
        <f t="shared" si="7"/>
        <v>0.12103391690894966</v>
      </c>
      <c r="X19" s="9">
        <f>_xlfn.STDEV.S(X13:X17)</f>
        <v>1.5971914124998498E-2</v>
      </c>
      <c r="Y19" s="9">
        <f t="shared" si="7"/>
        <v>2.2473585881759354E-2</v>
      </c>
    </row>
    <row r="23" spans="3:25" x14ac:dyDescent="0.25">
      <c r="S23" t="s">
        <v>42</v>
      </c>
      <c r="T23" s="12">
        <f>T13*REN!$R$21+USI!T14*REN!$S$21+T15*REN!$T$21+T16*REN!$U$21+T17*REN!$V$21</f>
        <v>3.8417216405411E-2</v>
      </c>
      <c r="U23" s="12">
        <f>U13*REN!$R$21+U14*REN!$S$21+U15*REN!$T$21+U16*REN!$U$21+U17*REN!$V$21</f>
        <v>5.6651127519358906E-2</v>
      </c>
      <c r="V23" s="12">
        <f>V13*REN!$R$21+V14*REN!$S$21+V15*REN!$T$21+V16*REN!$U$21+V17*REN!$V$21</f>
        <v>0.83356807511737097</v>
      </c>
      <c r="W23" s="12">
        <f>W13*REN!$R$21+W14*REN!$S$21+W15*REN!$T$21+W16*REN!$U$21+W17*REN!$V$21</f>
        <v>0.22391531440578338</v>
      </c>
      <c r="X23" s="12">
        <f>X13*REN!$R$21+X14*REN!$S$21+X15*REN!$T$21+X16*REN!$U$21+X17*REN!$V$21</f>
        <v>2.5227210721958871E-2</v>
      </c>
      <c r="Y23" s="12">
        <f>Y13*REN!$R$21+Y14*REN!$S$21+Y15*REN!$T$21+Y16*REN!$U$21+Y17*REN!$V$21</f>
        <v>5.3186538673588038E-2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4821-CA7A-4B47-8623-B303DF84998D}">
  <dimension ref="C1:Y22"/>
  <sheetViews>
    <sheetView workbookViewId="0">
      <selection activeCell="T25" sqref="T25"/>
    </sheetView>
  </sheetViews>
  <sheetFormatPr defaultRowHeight="13.8" x14ac:dyDescent="0.25"/>
  <cols>
    <col min="6" max="6" width="12.109375" customWidth="1"/>
    <col min="8" max="8" width="13.109375" customWidth="1"/>
    <col min="11" max="11" width="7.88671875" bestFit="1" customWidth="1"/>
    <col min="12" max="12" width="8.33203125" bestFit="1" customWidth="1"/>
    <col min="13" max="13" width="9.5546875" bestFit="1" customWidth="1"/>
    <col min="14" max="14" width="12.5546875" customWidth="1"/>
    <col min="15" max="15" width="9.33203125" bestFit="1" customWidth="1"/>
    <col min="16" max="16" width="12.88671875" customWidth="1"/>
    <col min="17" max="17" width="9.33203125" bestFit="1" customWidth="1"/>
    <col min="22" max="22" width="11.21875" customWidth="1"/>
    <col min="24" max="24" width="12.88671875" customWidth="1"/>
  </cols>
  <sheetData>
    <row r="1" spans="3:25" x14ac:dyDescent="0.25">
      <c r="C1" s="3" t="s">
        <v>0</v>
      </c>
      <c r="D1" s="4" t="s">
        <v>7</v>
      </c>
      <c r="E1" s="4" t="s">
        <v>9</v>
      </c>
      <c r="F1" s="4" t="s">
        <v>14</v>
      </c>
      <c r="G1" s="4" t="s">
        <v>10</v>
      </c>
      <c r="H1" s="4" t="s">
        <v>15</v>
      </c>
      <c r="I1" s="4" t="s">
        <v>11</v>
      </c>
      <c r="K1" s="3" t="s">
        <v>0</v>
      </c>
      <c r="L1" s="4" t="s">
        <v>7</v>
      </c>
      <c r="M1" s="4" t="s">
        <v>9</v>
      </c>
      <c r="N1" s="4" t="s">
        <v>14</v>
      </c>
      <c r="O1" s="4" t="s">
        <v>10</v>
      </c>
      <c r="P1" s="4" t="s">
        <v>15</v>
      </c>
      <c r="Q1" s="4" t="s">
        <v>11</v>
      </c>
      <c r="S1" s="3" t="s">
        <v>0</v>
      </c>
      <c r="T1" s="4" t="s">
        <v>7</v>
      </c>
      <c r="U1" s="4" t="s">
        <v>9</v>
      </c>
      <c r="V1" s="4" t="s">
        <v>14</v>
      </c>
      <c r="W1" s="4" t="s">
        <v>10</v>
      </c>
      <c r="X1" s="4" t="s">
        <v>15</v>
      </c>
      <c r="Y1" s="4" t="s">
        <v>11</v>
      </c>
    </row>
    <row r="2" spans="3:25" x14ac:dyDescent="0.25">
      <c r="C2" s="3" t="s">
        <v>1</v>
      </c>
      <c r="D2" s="5">
        <v>376</v>
      </c>
      <c r="E2" s="5">
        <v>47</v>
      </c>
      <c r="F2" s="5">
        <v>240</v>
      </c>
      <c r="G2" s="5">
        <v>490</v>
      </c>
      <c r="H2" s="5">
        <v>489</v>
      </c>
      <c r="I2" s="5">
        <v>476</v>
      </c>
      <c r="K2" s="3" t="s">
        <v>1</v>
      </c>
      <c r="L2" s="5">
        <v>58</v>
      </c>
      <c r="M2" s="5">
        <v>47</v>
      </c>
      <c r="N2" s="5">
        <v>53</v>
      </c>
      <c r="O2" s="5">
        <v>60</v>
      </c>
      <c r="P2" s="5">
        <v>60</v>
      </c>
      <c r="Q2" s="5">
        <v>60</v>
      </c>
      <c r="S2" s="3" t="s">
        <v>1</v>
      </c>
      <c r="T2" s="3">
        <v>2</v>
      </c>
      <c r="U2" s="3">
        <v>22</v>
      </c>
      <c r="V2" s="3">
        <v>16</v>
      </c>
      <c r="W2" s="3">
        <v>2</v>
      </c>
      <c r="X2" s="3">
        <v>11</v>
      </c>
      <c r="Y2" s="3">
        <v>3</v>
      </c>
    </row>
    <row r="3" spans="3:25" x14ac:dyDescent="0.25">
      <c r="C3" s="3" t="s">
        <v>2</v>
      </c>
      <c r="D3" s="5">
        <v>23</v>
      </c>
      <c r="E3" s="5">
        <v>12</v>
      </c>
      <c r="F3" s="5">
        <v>137</v>
      </c>
      <c r="G3" s="5">
        <v>252</v>
      </c>
      <c r="H3" s="5">
        <v>157</v>
      </c>
      <c r="I3" s="5">
        <v>128</v>
      </c>
      <c r="K3" s="3" t="s">
        <v>2</v>
      </c>
      <c r="L3" s="5">
        <v>23</v>
      </c>
      <c r="M3" s="5">
        <v>12</v>
      </c>
      <c r="N3" s="5">
        <v>46</v>
      </c>
      <c r="O3" s="5">
        <v>54</v>
      </c>
      <c r="P3" s="5">
        <v>48</v>
      </c>
      <c r="Q3" s="5">
        <v>45</v>
      </c>
      <c r="S3" s="3" t="s">
        <v>2</v>
      </c>
      <c r="T3" s="3">
        <v>1</v>
      </c>
      <c r="U3" s="3">
        <v>9</v>
      </c>
      <c r="V3" s="3">
        <v>2</v>
      </c>
      <c r="W3" s="3">
        <v>2</v>
      </c>
      <c r="X3" s="3">
        <v>1</v>
      </c>
      <c r="Y3" s="3">
        <v>1</v>
      </c>
    </row>
    <row r="4" spans="3:25" x14ac:dyDescent="0.25">
      <c r="C4" s="3" t="s">
        <v>3</v>
      </c>
      <c r="D4" s="5">
        <v>166</v>
      </c>
      <c r="E4" s="5">
        <v>376</v>
      </c>
      <c r="F4" s="5">
        <v>346</v>
      </c>
      <c r="G4" s="5">
        <v>1008</v>
      </c>
      <c r="H4" s="5">
        <v>851</v>
      </c>
      <c r="I4" s="5">
        <v>517</v>
      </c>
      <c r="K4" s="3" t="s">
        <v>3</v>
      </c>
      <c r="L4" s="5">
        <v>49</v>
      </c>
      <c r="M4" s="5">
        <v>58</v>
      </c>
      <c r="N4" s="5">
        <v>57</v>
      </c>
      <c r="O4" s="5">
        <v>64</v>
      </c>
      <c r="P4" s="5">
        <v>63</v>
      </c>
      <c r="Q4" s="5">
        <v>60</v>
      </c>
      <c r="S4" s="3" t="s">
        <v>3</v>
      </c>
      <c r="T4" s="3">
        <v>4</v>
      </c>
      <c r="U4" s="3">
        <v>7</v>
      </c>
      <c r="V4" s="3">
        <v>5</v>
      </c>
      <c r="W4" s="3">
        <v>1</v>
      </c>
      <c r="X4" s="3">
        <v>1</v>
      </c>
      <c r="Y4" s="3">
        <v>1</v>
      </c>
    </row>
    <row r="5" spans="3:25" x14ac:dyDescent="0.25">
      <c r="C5" s="3" t="s">
        <v>4</v>
      </c>
      <c r="D5" s="5">
        <v>48</v>
      </c>
      <c r="E5" s="5">
        <v>86</v>
      </c>
      <c r="F5" s="5">
        <v>323</v>
      </c>
      <c r="G5" s="5">
        <v>440</v>
      </c>
      <c r="H5" s="5">
        <v>190</v>
      </c>
      <c r="I5" s="5">
        <v>211</v>
      </c>
      <c r="K5" s="3" t="s">
        <v>4</v>
      </c>
      <c r="L5" s="5">
        <v>48</v>
      </c>
      <c r="M5" s="5">
        <v>86</v>
      </c>
      <c r="N5" s="5">
        <v>57</v>
      </c>
      <c r="O5" s="5">
        <v>59</v>
      </c>
      <c r="P5" s="5">
        <v>51</v>
      </c>
      <c r="Q5" s="5">
        <v>52</v>
      </c>
      <c r="S5" s="3" t="s">
        <v>4</v>
      </c>
      <c r="T5" s="3">
        <v>1</v>
      </c>
      <c r="U5" s="3">
        <v>17</v>
      </c>
      <c r="V5" s="3">
        <v>3</v>
      </c>
      <c r="W5" s="3">
        <v>3</v>
      </c>
      <c r="X5" s="3">
        <v>1</v>
      </c>
      <c r="Y5" s="3">
        <v>3</v>
      </c>
    </row>
    <row r="6" spans="3:25" x14ac:dyDescent="0.25">
      <c r="C6" s="3" t="s">
        <v>5</v>
      </c>
      <c r="D6" s="5">
        <v>3689</v>
      </c>
      <c r="E6" s="5">
        <v>9419</v>
      </c>
      <c r="F6" s="5">
        <v>4139</v>
      </c>
      <c r="G6" s="5">
        <v>18575</v>
      </c>
      <c r="H6" s="5">
        <v>17544</v>
      </c>
      <c r="I6" s="5">
        <v>10187</v>
      </c>
      <c r="K6" s="3" t="s">
        <v>5</v>
      </c>
      <c r="L6" s="5">
        <v>67</v>
      </c>
      <c r="M6" s="5">
        <v>68</v>
      </c>
      <c r="N6" s="5">
        <v>67</v>
      </c>
      <c r="O6" s="5">
        <v>68</v>
      </c>
      <c r="P6" s="5">
        <v>68</v>
      </c>
      <c r="Q6" s="5">
        <v>68</v>
      </c>
      <c r="S6" s="3" t="s">
        <v>5</v>
      </c>
      <c r="T6" s="3">
        <v>2</v>
      </c>
      <c r="U6" s="3">
        <v>3</v>
      </c>
      <c r="V6" s="3">
        <v>3</v>
      </c>
      <c r="W6" s="3">
        <v>1</v>
      </c>
      <c r="X6" s="3">
        <v>0</v>
      </c>
      <c r="Y6" s="3">
        <v>1</v>
      </c>
    </row>
    <row r="7" spans="3:25" x14ac:dyDescent="0.25">
      <c r="C7" s="3" t="s">
        <v>6</v>
      </c>
      <c r="D7" s="6">
        <f t="shared" ref="D7:I7" si="0">SUM(D2:D6)</f>
        <v>4302</v>
      </c>
      <c r="E7" s="6">
        <f t="shared" si="0"/>
        <v>9940</v>
      </c>
      <c r="F7" s="6">
        <f t="shared" si="0"/>
        <v>5185</v>
      </c>
      <c r="G7" s="6">
        <f t="shared" si="0"/>
        <v>20765</v>
      </c>
      <c r="H7" s="6">
        <f t="shared" si="0"/>
        <v>19231</v>
      </c>
      <c r="I7" s="6">
        <f t="shared" si="0"/>
        <v>11519</v>
      </c>
      <c r="K7" s="3" t="s">
        <v>6</v>
      </c>
      <c r="L7" s="6">
        <f t="shared" ref="L7:Q7" si="1">SUM(L2:L6)</f>
        <v>245</v>
      </c>
      <c r="M7" s="6">
        <f t="shared" si="1"/>
        <v>271</v>
      </c>
      <c r="N7" s="6">
        <f t="shared" si="1"/>
        <v>280</v>
      </c>
      <c r="O7" s="6">
        <f t="shared" si="1"/>
        <v>305</v>
      </c>
      <c r="P7" s="6">
        <f t="shared" si="1"/>
        <v>290</v>
      </c>
      <c r="Q7" s="6">
        <f t="shared" si="1"/>
        <v>285</v>
      </c>
      <c r="S7" s="3" t="s">
        <v>6</v>
      </c>
      <c r="T7" s="3">
        <f t="shared" ref="T7:Y7" si="2">SUM(T2:T6)</f>
        <v>10</v>
      </c>
      <c r="U7" s="3">
        <f t="shared" si="2"/>
        <v>58</v>
      </c>
      <c r="V7" s="3">
        <f t="shared" si="2"/>
        <v>29</v>
      </c>
      <c r="W7" s="3">
        <f t="shared" si="2"/>
        <v>9</v>
      </c>
      <c r="X7" s="3">
        <f t="shared" si="2"/>
        <v>14</v>
      </c>
      <c r="Y7" s="3">
        <f t="shared" si="2"/>
        <v>9</v>
      </c>
    </row>
    <row r="12" spans="3:25" x14ac:dyDescent="0.25">
      <c r="C12" s="3" t="s">
        <v>0</v>
      </c>
      <c r="D12" s="4" t="s">
        <v>7</v>
      </c>
      <c r="E12" s="4" t="s">
        <v>9</v>
      </c>
      <c r="F12" s="4" t="s">
        <v>14</v>
      </c>
      <c r="G12" s="4" t="s">
        <v>10</v>
      </c>
      <c r="H12" s="4" t="s">
        <v>15</v>
      </c>
      <c r="I12" s="4" t="s">
        <v>11</v>
      </c>
      <c r="J12" s="10" t="s">
        <v>25</v>
      </c>
      <c r="S12" s="3" t="s">
        <v>0</v>
      </c>
      <c r="T12" s="4" t="s">
        <v>7</v>
      </c>
      <c r="U12" s="4" t="s">
        <v>9</v>
      </c>
      <c r="V12" s="4" t="s">
        <v>14</v>
      </c>
      <c r="W12" s="4" t="s">
        <v>10</v>
      </c>
      <c r="X12" s="4" t="s">
        <v>15</v>
      </c>
      <c r="Y12" s="4" t="s">
        <v>11</v>
      </c>
    </row>
    <row r="13" spans="3:25" x14ac:dyDescent="0.25">
      <c r="C13" s="3" t="s">
        <v>1</v>
      </c>
      <c r="D13" s="11">
        <f>D2/REN!$A2</f>
        <v>1.1760290253972227E-2</v>
      </c>
      <c r="E13" s="11">
        <f>E2/REN!$A2</f>
        <v>1.4700362817465283E-3</v>
      </c>
      <c r="F13" s="11">
        <f>F2/REN!$A2</f>
        <v>7.5065682472163142E-3</v>
      </c>
      <c r="G13" s="11">
        <f>G2/REN!$A2</f>
        <v>1.5325910171399976E-2</v>
      </c>
      <c r="H13" s="11">
        <f>H2/REN!$A2</f>
        <v>1.529463280370324E-2</v>
      </c>
      <c r="I13" s="11">
        <f>I2/REN!$A2</f>
        <v>1.4888027023645689E-2</v>
      </c>
      <c r="J13" s="12">
        <f>AVERAGE(D13:I13)</f>
        <v>1.1040910796947329E-2</v>
      </c>
      <c r="S13" s="3" t="s">
        <v>1</v>
      </c>
      <c r="T13" s="7">
        <f t="shared" ref="T13:Y18" si="3">T2/L2</f>
        <v>3.4482758620689655E-2</v>
      </c>
      <c r="U13" s="7">
        <f t="shared" si="3"/>
        <v>0.46808510638297873</v>
      </c>
      <c r="V13" s="7">
        <f t="shared" si="3"/>
        <v>0.30188679245283018</v>
      </c>
      <c r="W13" s="7">
        <f t="shared" si="3"/>
        <v>3.3333333333333333E-2</v>
      </c>
      <c r="X13" s="7">
        <f t="shared" si="3"/>
        <v>0.18333333333333332</v>
      </c>
      <c r="Y13" s="7">
        <f t="shared" si="3"/>
        <v>0.05</v>
      </c>
    </row>
    <row r="14" spans="3:25" x14ac:dyDescent="0.25">
      <c r="C14" s="3" t="s">
        <v>2</v>
      </c>
      <c r="D14" s="11">
        <f>D3/REN!$A3</f>
        <v>2.1016081871345028E-3</v>
      </c>
      <c r="E14" s="11">
        <f>E3/REN!$A3</f>
        <v>1.0964912280701754E-3</v>
      </c>
      <c r="F14" s="11">
        <f>F3/REN!$A3</f>
        <v>1.251827485380117E-2</v>
      </c>
      <c r="G14" s="11">
        <f>G3/REN!$A3</f>
        <v>2.3026315789473683E-2</v>
      </c>
      <c r="H14" s="11">
        <f>H3/REN!$A3</f>
        <v>1.4345760233918129E-2</v>
      </c>
      <c r="I14" s="11">
        <f>I3/REN!$A3</f>
        <v>1.1695906432748537E-2</v>
      </c>
      <c r="J14" s="12">
        <f t="shared" ref="J14:J18" si="4">AVERAGE(D14:I14)</f>
        <v>1.0797392787524366E-2</v>
      </c>
      <c r="S14" s="3" t="s">
        <v>2</v>
      </c>
      <c r="T14" s="7">
        <f t="shared" si="3"/>
        <v>4.3478260869565216E-2</v>
      </c>
      <c r="U14" s="7">
        <f t="shared" si="3"/>
        <v>0.75</v>
      </c>
      <c r="V14" s="7">
        <f t="shared" si="3"/>
        <v>4.3478260869565216E-2</v>
      </c>
      <c r="W14" s="7">
        <f t="shared" si="3"/>
        <v>3.7037037037037035E-2</v>
      </c>
      <c r="X14" s="7">
        <f t="shared" si="3"/>
        <v>2.0833333333333332E-2</v>
      </c>
      <c r="Y14" s="7">
        <f t="shared" si="3"/>
        <v>2.2222222222222223E-2</v>
      </c>
    </row>
    <row r="15" spans="3:25" x14ac:dyDescent="0.25">
      <c r="C15" s="3" t="s">
        <v>3</v>
      </c>
      <c r="D15" s="11">
        <f>D4/REN!$A4</f>
        <v>7.9704230085946119E-3</v>
      </c>
      <c r="E15" s="11">
        <f>E4/REN!$A4</f>
        <v>1.8053488260431173E-2</v>
      </c>
      <c r="F15" s="11">
        <f>F4/REN!$A4</f>
        <v>1.6613050367311664E-2</v>
      </c>
      <c r="G15" s="11">
        <f>G4/REN!$A4</f>
        <v>4.8398713208815482E-2</v>
      </c>
      <c r="H15" s="11">
        <f>H4/REN!$A4</f>
        <v>4.0860421568156717E-2</v>
      </c>
      <c r="I15" s="11">
        <f>I4/REN!$A4</f>
        <v>2.4823546358092859E-2</v>
      </c>
      <c r="J15" s="12">
        <f t="shared" si="4"/>
        <v>2.6119940461900418E-2</v>
      </c>
      <c r="S15" s="3" t="s">
        <v>3</v>
      </c>
      <c r="T15" s="7">
        <f t="shared" si="3"/>
        <v>8.1632653061224483E-2</v>
      </c>
      <c r="U15" s="7">
        <f t="shared" si="3"/>
        <v>0.1206896551724138</v>
      </c>
      <c r="V15" s="7">
        <f t="shared" si="3"/>
        <v>8.771929824561403E-2</v>
      </c>
      <c r="W15" s="7">
        <f t="shared" si="3"/>
        <v>1.5625E-2</v>
      </c>
      <c r="X15" s="7">
        <f t="shared" si="3"/>
        <v>1.5873015873015872E-2</v>
      </c>
      <c r="Y15" s="7">
        <f t="shared" si="3"/>
        <v>1.6666666666666666E-2</v>
      </c>
    </row>
    <row r="16" spans="3:25" x14ac:dyDescent="0.25">
      <c r="C16" s="3" t="s">
        <v>4</v>
      </c>
      <c r="D16" s="11">
        <f>D5/REN!$A5</f>
        <v>4.7713717693836982E-3</v>
      </c>
      <c r="E16" s="11">
        <f>E5/REN!$A5</f>
        <v>8.5487077534791255E-3</v>
      </c>
      <c r="F16" s="11">
        <f>F5/REN!$A5</f>
        <v>3.2107355864811137E-2</v>
      </c>
      <c r="G16" s="11">
        <f>G5/REN!$A5</f>
        <v>4.37375745526839E-2</v>
      </c>
      <c r="H16" s="11">
        <f>H5/REN!$A5</f>
        <v>1.8886679920477135E-2</v>
      </c>
      <c r="I16" s="11">
        <f>I5/REN!$A5</f>
        <v>2.0974155069582504E-2</v>
      </c>
      <c r="J16" s="12">
        <f t="shared" si="4"/>
        <v>2.1504307488402916E-2</v>
      </c>
      <c r="S16" s="3" t="s">
        <v>4</v>
      </c>
      <c r="T16" s="7">
        <f t="shared" si="3"/>
        <v>2.0833333333333332E-2</v>
      </c>
      <c r="U16" s="7">
        <f t="shared" si="3"/>
        <v>0.19767441860465115</v>
      </c>
      <c r="V16" s="7">
        <f t="shared" si="3"/>
        <v>5.2631578947368418E-2</v>
      </c>
      <c r="W16" s="7">
        <f>W5/O5</f>
        <v>5.0847457627118647E-2</v>
      </c>
      <c r="X16" s="7">
        <f>X5/P5</f>
        <v>1.9607843137254902E-2</v>
      </c>
      <c r="Y16" s="7">
        <f t="shared" si="3"/>
        <v>5.7692307692307696E-2</v>
      </c>
    </row>
    <row r="17" spans="3:25" x14ac:dyDescent="0.25">
      <c r="C17" s="3" t="s">
        <v>5</v>
      </c>
      <c r="D17" s="11">
        <f>D6/REN!$A6</f>
        <v>2.0778767242884581E-2</v>
      </c>
      <c r="E17" s="11">
        <f>E6/REN!$A6</f>
        <v>5.3053729645088067E-2</v>
      </c>
      <c r="F17" s="11">
        <f>F6/REN!$A6</f>
        <v>2.3313450154052395E-2</v>
      </c>
      <c r="G17" s="11">
        <f>G6/REN!$A6</f>
        <v>0.10462607794431583</v>
      </c>
      <c r="H17" s="11">
        <f>H6/REN!$A6</f>
        <v>9.8818837763395798E-2</v>
      </c>
      <c r="I17" s="11">
        <f>I6/REN!$A6</f>
        <v>5.7379588480147799E-2</v>
      </c>
      <c r="J17" s="12">
        <f t="shared" si="4"/>
        <v>5.9661741871647411E-2</v>
      </c>
      <c r="S17" s="3" t="s">
        <v>5</v>
      </c>
      <c r="T17" s="7">
        <f t="shared" si="3"/>
        <v>2.9850746268656716E-2</v>
      </c>
      <c r="U17" s="7">
        <f t="shared" si="3"/>
        <v>4.4117647058823532E-2</v>
      </c>
      <c r="V17" s="7">
        <f t="shared" si="3"/>
        <v>4.4776119402985072E-2</v>
      </c>
      <c r="W17" s="7">
        <f t="shared" si="3"/>
        <v>1.4705882352941176E-2</v>
      </c>
      <c r="X17" s="7">
        <f t="shared" si="3"/>
        <v>0</v>
      </c>
      <c r="Y17" s="7">
        <f t="shared" si="3"/>
        <v>1.4705882352941176E-2</v>
      </c>
    </row>
    <row r="18" spans="3:25" x14ac:dyDescent="0.25">
      <c r="C18" s="3" t="s">
        <v>6</v>
      </c>
      <c r="D18" s="11">
        <f>D7/REN!$A7</f>
        <v>1.7116256863213178E-2</v>
      </c>
      <c r="E18" s="11">
        <f>E7/REN!$A7</f>
        <v>3.954802259887006E-2</v>
      </c>
      <c r="F18" s="11">
        <f>F7/REN!$A7</f>
        <v>2.0629426275165116E-2</v>
      </c>
      <c r="G18" s="11">
        <f>G7/REN!$A7</f>
        <v>8.2617171958303495E-2</v>
      </c>
      <c r="H18" s="11">
        <f>H7/REN!$A7</f>
        <v>7.6513885573326973E-2</v>
      </c>
      <c r="I18" s="11">
        <f>I7/REN!$A7</f>
        <v>4.5830349327604041E-2</v>
      </c>
      <c r="J18" s="12">
        <f t="shared" si="4"/>
        <v>4.7042518766080475E-2</v>
      </c>
      <c r="S18" s="3" t="s">
        <v>6</v>
      </c>
      <c r="T18" s="7">
        <f t="shared" si="3"/>
        <v>4.0816326530612242E-2</v>
      </c>
      <c r="U18" s="7">
        <f t="shared" si="3"/>
        <v>0.2140221402214022</v>
      </c>
      <c r="V18" s="7">
        <f t="shared" si="3"/>
        <v>0.10357142857142858</v>
      </c>
      <c r="W18" s="7">
        <f t="shared" si="3"/>
        <v>2.9508196721311476E-2</v>
      </c>
      <c r="X18" s="7">
        <f t="shared" si="3"/>
        <v>4.8275862068965517E-2</v>
      </c>
      <c r="Y18" s="7">
        <f t="shared" si="3"/>
        <v>3.1578947368421054E-2</v>
      </c>
    </row>
    <row r="19" spans="3:25" ht="27.6" x14ac:dyDescent="0.25">
      <c r="S19" s="10" t="s">
        <v>23</v>
      </c>
      <c r="T19" s="9">
        <f>_xlfn.STDEV.S(T13:T17)</f>
        <v>2.3585260633387509E-2</v>
      </c>
      <c r="U19" s="9">
        <f t="shared" ref="U19:Y19" si="5">_xlfn.STDEV.S(U13:U17)</f>
        <v>0.29049651597521409</v>
      </c>
      <c r="V19" s="9">
        <f t="shared" si="5"/>
        <v>0.11091809013453259</v>
      </c>
      <c r="W19" s="9">
        <f t="shared" si="5"/>
        <v>1.5291488234786208E-2</v>
      </c>
      <c r="X19" s="9">
        <f t="shared" si="5"/>
        <v>7.6150134145767281E-2</v>
      </c>
      <c r="Y19" s="9">
        <f t="shared" si="5"/>
        <v>2.008460800397098E-2</v>
      </c>
    </row>
    <row r="22" spans="3:25" x14ac:dyDescent="0.25">
      <c r="S22" t="s">
        <v>42</v>
      </c>
      <c r="T22" s="12">
        <f>T13*REN!$R$21+T14*REN!$S$21+T15*REN!$T$21+T16*REN!$U$21+T17*REN!$V$21</f>
        <v>3.4963266429995921E-2</v>
      </c>
      <c r="U22" s="12">
        <f>U13*REN!$R$21+U14*REN!$S$21+U15*REN!$T$21+U16*REN!$U$21+U17*REN!$V$21</f>
        <v>0.1412761193069054</v>
      </c>
      <c r="V22" s="12">
        <f>V13*REN!$R$21+V14*REN!$S$21+V15*REN!$T$21+V16*REN!$U$21+V17*REN!$V$21</f>
        <v>8.1298528027684031E-2</v>
      </c>
      <c r="W22" s="12">
        <f>W13*REN!$R$21+W14*REN!$S$21+W15*REN!$T$21+W16*REN!$U$21+W17*REN!$V$21</f>
        <v>1.9570510864524542E-2</v>
      </c>
      <c r="X22" s="12">
        <f>X13*REN!$R$21+X14*REN!$S$21+X15*REN!$T$21+X16*REN!$U$21+X17*REN!$V$21</f>
        <v>2.6328382019899017E-2</v>
      </c>
      <c r="Y22" s="12">
        <f>Y13*REN!$R$21+Y14*REN!$S$21+Y15*REN!$T$21+Y16*REN!$U$21+Y17*REN!$V$21</f>
        <v>2.1405822858858121E-2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CB6-7C7F-4420-9AFD-D924E8093353}">
  <dimension ref="C1:Y22"/>
  <sheetViews>
    <sheetView workbookViewId="0">
      <selection activeCell="T26" sqref="T26"/>
    </sheetView>
  </sheetViews>
  <sheetFormatPr defaultRowHeight="13.8" x14ac:dyDescent="0.25"/>
  <cols>
    <col min="4" max="5" width="9.5546875" bestFit="1" customWidth="1"/>
    <col min="6" max="6" width="9.6640625" bestFit="1" customWidth="1"/>
    <col min="7" max="7" width="10.5546875" bestFit="1" customWidth="1"/>
    <col min="8" max="8" width="9.5546875" bestFit="1" customWidth="1"/>
    <col min="9" max="9" width="10.5546875" bestFit="1" customWidth="1"/>
    <col min="17" max="17" width="10.6640625" customWidth="1"/>
    <col min="25" max="25" width="10.88671875" customWidth="1"/>
  </cols>
  <sheetData>
    <row r="1" spans="3:25" x14ac:dyDescent="0.25">
      <c r="C1" s="3" t="s">
        <v>0</v>
      </c>
      <c r="D1" s="4" t="s">
        <v>12</v>
      </c>
      <c r="E1" s="4" t="s">
        <v>7</v>
      </c>
      <c r="F1" s="4" t="s">
        <v>8</v>
      </c>
      <c r="G1" s="4" t="s">
        <v>9</v>
      </c>
      <c r="H1" s="4" t="s">
        <v>11</v>
      </c>
      <c r="I1" s="4" t="s">
        <v>13</v>
      </c>
      <c r="K1" s="3" t="s">
        <v>0</v>
      </c>
      <c r="L1" s="4" t="s">
        <v>12</v>
      </c>
      <c r="M1" s="4" t="s">
        <v>7</v>
      </c>
      <c r="N1" s="4" t="s">
        <v>8</v>
      </c>
      <c r="O1" s="4" t="s">
        <v>9</v>
      </c>
      <c r="P1" s="4" t="s">
        <v>11</v>
      </c>
      <c r="Q1" s="4" t="s">
        <v>13</v>
      </c>
      <c r="S1" s="3" t="s">
        <v>0</v>
      </c>
      <c r="T1" s="4" t="s">
        <v>12</v>
      </c>
      <c r="U1" s="4" t="s">
        <v>7</v>
      </c>
      <c r="V1" s="4" t="s">
        <v>8</v>
      </c>
      <c r="W1" s="4" t="s">
        <v>9</v>
      </c>
      <c r="X1" s="4" t="s">
        <v>11</v>
      </c>
      <c r="Y1" s="4" t="s">
        <v>13</v>
      </c>
    </row>
    <row r="2" spans="3:25" x14ac:dyDescent="0.25">
      <c r="C2" s="3" t="s">
        <v>1</v>
      </c>
      <c r="D2" s="5">
        <v>196</v>
      </c>
      <c r="E2" s="5">
        <v>489</v>
      </c>
      <c r="F2" s="5">
        <v>0</v>
      </c>
      <c r="G2" s="5">
        <v>1249</v>
      </c>
      <c r="H2" s="5">
        <v>1292</v>
      </c>
      <c r="I2" s="5">
        <v>4582</v>
      </c>
      <c r="J2" s="2"/>
      <c r="K2" s="3" t="s">
        <v>1</v>
      </c>
      <c r="L2" s="5">
        <v>51</v>
      </c>
      <c r="M2" s="5">
        <v>60</v>
      </c>
      <c r="N2" s="5">
        <v>0</v>
      </c>
      <c r="O2" s="5">
        <v>65</v>
      </c>
      <c r="P2" s="5">
        <v>65</v>
      </c>
      <c r="Q2" s="5">
        <v>67</v>
      </c>
      <c r="S2" s="3" t="s">
        <v>1</v>
      </c>
      <c r="T2" s="5">
        <v>10</v>
      </c>
      <c r="U2" s="5">
        <v>2</v>
      </c>
      <c r="V2" s="5">
        <v>0</v>
      </c>
      <c r="W2" s="5">
        <v>3</v>
      </c>
      <c r="X2" s="5">
        <v>1</v>
      </c>
      <c r="Y2" s="5">
        <v>0</v>
      </c>
    </row>
    <row r="3" spans="3:25" x14ac:dyDescent="0.25">
      <c r="C3" s="3" t="s">
        <v>2</v>
      </c>
      <c r="D3" s="5">
        <v>36</v>
      </c>
      <c r="E3" s="5">
        <v>62</v>
      </c>
      <c r="F3" s="5">
        <v>21</v>
      </c>
      <c r="G3" s="5">
        <v>368</v>
      </c>
      <c r="H3" s="5">
        <v>83</v>
      </c>
      <c r="I3" s="5">
        <v>415</v>
      </c>
      <c r="J3" s="2"/>
      <c r="K3" s="3" t="s">
        <v>2</v>
      </c>
      <c r="L3" s="5">
        <v>36</v>
      </c>
      <c r="M3" s="5">
        <v>62</v>
      </c>
      <c r="N3" s="5">
        <v>21</v>
      </c>
      <c r="O3" s="5">
        <v>58</v>
      </c>
      <c r="P3" s="5">
        <v>83</v>
      </c>
      <c r="Q3" s="5">
        <v>59</v>
      </c>
      <c r="S3" s="3" t="s">
        <v>2</v>
      </c>
      <c r="T3" s="5">
        <v>1</v>
      </c>
      <c r="U3" s="5">
        <v>3</v>
      </c>
      <c r="V3" s="5">
        <v>0</v>
      </c>
      <c r="W3" s="5">
        <v>7</v>
      </c>
      <c r="X3" s="5">
        <v>4</v>
      </c>
      <c r="Y3" s="5">
        <v>2</v>
      </c>
    </row>
    <row r="4" spans="3:25" x14ac:dyDescent="0.25">
      <c r="C4" s="3" t="s">
        <v>3</v>
      </c>
      <c r="D4" s="5">
        <v>145</v>
      </c>
      <c r="E4" s="5">
        <v>48</v>
      </c>
      <c r="F4" s="5">
        <v>35</v>
      </c>
      <c r="G4" s="5">
        <v>2259</v>
      </c>
      <c r="H4" s="5">
        <v>115</v>
      </c>
      <c r="I4" s="5">
        <v>3615</v>
      </c>
      <c r="J4" s="2"/>
      <c r="K4" s="3" t="s">
        <v>3</v>
      </c>
      <c r="L4" s="5">
        <v>47</v>
      </c>
      <c r="M4" s="5">
        <v>48</v>
      </c>
      <c r="N4" s="5">
        <v>35</v>
      </c>
      <c r="O4" s="5">
        <v>66</v>
      </c>
      <c r="P4" s="5">
        <v>43</v>
      </c>
      <c r="Q4" s="5">
        <v>67</v>
      </c>
      <c r="S4" s="3" t="s">
        <v>3</v>
      </c>
      <c r="T4" s="5">
        <v>3</v>
      </c>
      <c r="U4" s="5">
        <v>9</v>
      </c>
      <c r="V4" s="5">
        <v>0</v>
      </c>
      <c r="W4" s="5">
        <v>2</v>
      </c>
      <c r="X4" s="5">
        <v>3</v>
      </c>
      <c r="Y4" s="5">
        <v>1</v>
      </c>
    </row>
    <row r="5" spans="3:25" x14ac:dyDescent="0.25">
      <c r="C5" s="3" t="s">
        <v>4</v>
      </c>
      <c r="D5" s="5">
        <v>136</v>
      </c>
      <c r="E5" s="5">
        <v>57</v>
      </c>
      <c r="F5" s="5">
        <v>0</v>
      </c>
      <c r="G5" s="5">
        <v>950</v>
      </c>
      <c r="H5" s="5">
        <v>71</v>
      </c>
      <c r="I5" s="5">
        <v>1722</v>
      </c>
      <c r="J5" s="2"/>
      <c r="K5" s="3" t="s">
        <v>4</v>
      </c>
      <c r="L5" s="5">
        <v>46</v>
      </c>
      <c r="M5" s="5">
        <v>57</v>
      </c>
      <c r="N5" s="5">
        <v>0</v>
      </c>
      <c r="O5" s="5">
        <v>64</v>
      </c>
      <c r="P5" s="5">
        <v>71</v>
      </c>
      <c r="Q5" s="5">
        <v>66</v>
      </c>
      <c r="S5" s="3" t="s">
        <v>4</v>
      </c>
      <c r="T5" s="5">
        <v>5</v>
      </c>
      <c r="U5" s="5">
        <v>3</v>
      </c>
      <c r="V5" s="5">
        <v>0</v>
      </c>
      <c r="W5" s="5">
        <v>12</v>
      </c>
      <c r="X5" s="5">
        <v>4</v>
      </c>
      <c r="Y5" s="5">
        <v>2</v>
      </c>
    </row>
    <row r="6" spans="3:25" x14ac:dyDescent="0.25">
      <c r="C6" s="3" t="s">
        <v>5</v>
      </c>
      <c r="D6" s="5">
        <v>660</v>
      </c>
      <c r="E6" s="5">
        <v>386</v>
      </c>
      <c r="F6" s="5">
        <v>5</v>
      </c>
      <c r="G6" s="5">
        <v>22545</v>
      </c>
      <c r="H6" s="5">
        <v>441</v>
      </c>
      <c r="I6" s="5">
        <v>19283</v>
      </c>
      <c r="J6" s="2"/>
      <c r="K6" s="3" t="s">
        <v>5</v>
      </c>
      <c r="L6" s="5">
        <v>62</v>
      </c>
      <c r="M6" s="5">
        <v>58</v>
      </c>
      <c r="N6" s="5">
        <v>5</v>
      </c>
      <c r="O6" s="5">
        <v>68</v>
      </c>
      <c r="P6" s="5">
        <v>59</v>
      </c>
      <c r="Q6" s="5">
        <v>68</v>
      </c>
      <c r="S6" s="3" t="s">
        <v>5</v>
      </c>
      <c r="T6" s="5">
        <v>2</v>
      </c>
      <c r="U6" s="5">
        <v>5</v>
      </c>
      <c r="V6" s="5">
        <v>0</v>
      </c>
      <c r="W6" s="5">
        <v>0</v>
      </c>
      <c r="X6" s="5">
        <v>3</v>
      </c>
      <c r="Y6" s="5">
        <v>0</v>
      </c>
    </row>
    <row r="7" spans="3:25" x14ac:dyDescent="0.25">
      <c r="C7" s="3" t="s">
        <v>6</v>
      </c>
      <c r="D7" s="6">
        <f t="shared" ref="D7:I7" si="0">SUM(D2:D6)</f>
        <v>1173</v>
      </c>
      <c r="E7" s="6">
        <f t="shared" si="0"/>
        <v>1042</v>
      </c>
      <c r="F7" s="6">
        <f t="shared" si="0"/>
        <v>61</v>
      </c>
      <c r="G7" s="6">
        <f t="shared" si="0"/>
        <v>27371</v>
      </c>
      <c r="H7" s="6">
        <f t="shared" si="0"/>
        <v>2002</v>
      </c>
      <c r="I7" s="6">
        <f t="shared" si="0"/>
        <v>29617</v>
      </c>
      <c r="J7" s="2"/>
      <c r="K7" s="3" t="s">
        <v>6</v>
      </c>
      <c r="L7" s="6">
        <f t="shared" ref="L7:Q7" si="1">SUM(L2:L6)</f>
        <v>242</v>
      </c>
      <c r="M7" s="6">
        <f t="shared" si="1"/>
        <v>285</v>
      </c>
      <c r="N7" s="6">
        <f t="shared" si="1"/>
        <v>61</v>
      </c>
      <c r="O7" s="6">
        <f t="shared" si="1"/>
        <v>321</v>
      </c>
      <c r="P7" s="6">
        <f t="shared" si="1"/>
        <v>321</v>
      </c>
      <c r="Q7" s="6">
        <f t="shared" si="1"/>
        <v>327</v>
      </c>
      <c r="S7" s="3" t="s">
        <v>6</v>
      </c>
      <c r="T7" s="6">
        <f>SUM(T2:T6)</f>
        <v>21</v>
      </c>
      <c r="U7" s="6">
        <f>SUM(U2:U6)</f>
        <v>22</v>
      </c>
      <c r="V7" s="6">
        <f t="shared" ref="V7:Y7" si="2">SUM(V2:V6)</f>
        <v>0</v>
      </c>
      <c r="W7" s="6">
        <f t="shared" si="2"/>
        <v>24</v>
      </c>
      <c r="X7" s="6">
        <f t="shared" si="2"/>
        <v>15</v>
      </c>
      <c r="Y7" s="6">
        <f t="shared" si="2"/>
        <v>5</v>
      </c>
    </row>
    <row r="12" spans="3:25" x14ac:dyDescent="0.25">
      <c r="C12" s="3" t="s">
        <v>0</v>
      </c>
      <c r="D12" s="4" t="s">
        <v>12</v>
      </c>
      <c r="E12" s="4" t="s">
        <v>7</v>
      </c>
      <c r="F12" s="4" t="s">
        <v>8</v>
      </c>
      <c r="G12" s="4" t="s">
        <v>9</v>
      </c>
      <c r="H12" s="4" t="s">
        <v>11</v>
      </c>
      <c r="I12" s="4" t="s">
        <v>13</v>
      </c>
      <c r="J12" s="10" t="s">
        <v>25</v>
      </c>
      <c r="S12" s="3" t="s">
        <v>0</v>
      </c>
      <c r="T12" s="4" t="s">
        <v>12</v>
      </c>
      <c r="U12" s="4" t="s">
        <v>7</v>
      </c>
      <c r="V12" s="4" t="s">
        <v>8</v>
      </c>
      <c r="W12" s="4" t="s">
        <v>9</v>
      </c>
      <c r="X12" s="4" t="s">
        <v>11</v>
      </c>
      <c r="Y12" s="4" t="s">
        <v>13</v>
      </c>
    </row>
    <row r="13" spans="3:25" x14ac:dyDescent="0.25">
      <c r="C13" s="3" t="s">
        <v>1</v>
      </c>
      <c r="D13" s="11">
        <f>D2/REN!$A2</f>
        <v>6.1303640685599903E-3</v>
      </c>
      <c r="E13" s="11">
        <f>E2/REN!$A2</f>
        <v>1.529463280370324E-2</v>
      </c>
      <c r="F13" s="11">
        <f>F2/REN!$A2</f>
        <v>0</v>
      </c>
      <c r="G13" s="11">
        <f>G2/REN!$A2</f>
        <v>3.9065432253221566E-2</v>
      </c>
      <c r="H13" s="11">
        <f>H2/REN!$A2</f>
        <v>4.041035906418116E-2</v>
      </c>
      <c r="I13" s="11">
        <f>I2/REN!$A2</f>
        <v>0.14331289878643813</v>
      </c>
      <c r="J13" s="12">
        <f>AVERAGE(D13:I13)</f>
        <v>4.0702281162684012E-2</v>
      </c>
      <c r="S13" s="3" t="s">
        <v>1</v>
      </c>
      <c r="T13" s="8">
        <f t="shared" ref="T13:U17" si="3">T2/L2</f>
        <v>0.19607843137254902</v>
      </c>
      <c r="U13" s="8">
        <f t="shared" si="3"/>
        <v>3.3333333333333333E-2</v>
      </c>
      <c r="V13" s="8">
        <v>0</v>
      </c>
      <c r="W13" s="8">
        <f t="shared" ref="W13:Y18" si="4">W2/O2</f>
        <v>4.6153846153846156E-2</v>
      </c>
      <c r="X13" s="8">
        <f t="shared" si="4"/>
        <v>1.5384615384615385E-2</v>
      </c>
      <c r="Y13" s="8">
        <f t="shared" si="4"/>
        <v>0</v>
      </c>
    </row>
    <row r="14" spans="3:25" x14ac:dyDescent="0.25">
      <c r="C14" s="3" t="s">
        <v>2</v>
      </c>
      <c r="D14" s="11">
        <f>D3/REN!$A3</f>
        <v>3.2894736842105261E-3</v>
      </c>
      <c r="E14" s="11">
        <f>E3/REN!$A3</f>
        <v>5.6652046783625728E-3</v>
      </c>
      <c r="F14" s="11">
        <f>F3/REN!$A3</f>
        <v>1.9188596491228069E-3</v>
      </c>
      <c r="G14" s="11">
        <f>G3/REN!$A3</f>
        <v>3.3625730994152045E-2</v>
      </c>
      <c r="H14" s="11">
        <f>H3/REN!$A3</f>
        <v>7.5840643274853797E-3</v>
      </c>
      <c r="I14" s="11">
        <f>I3/REN!$A3</f>
        <v>3.7920321637426903E-2</v>
      </c>
      <c r="J14" s="12">
        <f t="shared" ref="J14:J17" si="5">AVERAGE(D14:I14)</f>
        <v>1.5000609161793374E-2</v>
      </c>
      <c r="S14" s="3" t="s">
        <v>2</v>
      </c>
      <c r="T14" s="8">
        <f t="shared" si="3"/>
        <v>2.7777777777777776E-2</v>
      </c>
      <c r="U14" s="8">
        <f t="shared" si="3"/>
        <v>4.8387096774193547E-2</v>
      </c>
      <c r="V14" s="8">
        <f>V3/N3</f>
        <v>0</v>
      </c>
      <c r="W14" s="8">
        <f t="shared" si="4"/>
        <v>0.1206896551724138</v>
      </c>
      <c r="X14" s="8">
        <f t="shared" si="4"/>
        <v>4.8192771084337352E-2</v>
      </c>
      <c r="Y14" s="8">
        <f t="shared" si="4"/>
        <v>3.3898305084745763E-2</v>
      </c>
    </row>
    <row r="15" spans="3:25" x14ac:dyDescent="0.25">
      <c r="C15" s="3" t="s">
        <v>3</v>
      </c>
      <c r="D15" s="11">
        <f>D4/REN!$A4</f>
        <v>6.9621164834109571E-3</v>
      </c>
      <c r="E15" s="11">
        <f>E4/REN!$A4</f>
        <v>2.3047006289912135E-3</v>
      </c>
      <c r="F15" s="11">
        <f>F4/REN!$A4</f>
        <v>1.6805108753060931E-3</v>
      </c>
      <c r="G15" s="11">
        <f>G4/REN!$A4</f>
        <v>0.10846497335189897</v>
      </c>
      <c r="H15" s="11">
        <f>H4/REN!$A4</f>
        <v>5.5216785902914489E-3</v>
      </c>
      <c r="I15" s="11">
        <f>I4/REN!$A4</f>
        <v>0.17357276612090075</v>
      </c>
      <c r="J15" s="12">
        <f t="shared" si="5"/>
        <v>4.9751124341799902E-2</v>
      </c>
      <c r="S15" s="3" t="s">
        <v>3</v>
      </c>
      <c r="T15" s="8">
        <f t="shared" si="3"/>
        <v>6.3829787234042548E-2</v>
      </c>
      <c r="U15" s="8">
        <f t="shared" si="3"/>
        <v>0.1875</v>
      </c>
      <c r="V15" s="8">
        <f>V4/N4</f>
        <v>0</v>
      </c>
      <c r="W15" s="8">
        <f t="shared" si="4"/>
        <v>3.0303030303030304E-2</v>
      </c>
      <c r="X15" s="8">
        <f t="shared" si="4"/>
        <v>6.9767441860465115E-2</v>
      </c>
      <c r="Y15" s="8">
        <f t="shared" si="4"/>
        <v>1.4925373134328358E-2</v>
      </c>
    </row>
    <row r="16" spans="3:25" x14ac:dyDescent="0.25">
      <c r="C16" s="3" t="s">
        <v>4</v>
      </c>
      <c r="D16" s="11">
        <f>D5/REN!$A5</f>
        <v>1.3518886679920477E-2</v>
      </c>
      <c r="E16" s="11">
        <f>E5/REN!$A5</f>
        <v>5.6660039761431413E-3</v>
      </c>
      <c r="F16" s="11">
        <f>F5/REN!$A5</f>
        <v>0</v>
      </c>
      <c r="G16" s="11">
        <f>G5/REN!$A5</f>
        <v>9.4433399602385684E-2</v>
      </c>
      <c r="H16" s="11">
        <f>H5/REN!$A5</f>
        <v>7.0576540755467199E-3</v>
      </c>
      <c r="I16" s="11">
        <f>I5/REN!$A5</f>
        <v>0.17117296222664016</v>
      </c>
      <c r="J16" s="12">
        <f t="shared" si="5"/>
        <v>4.8641484426772692E-2</v>
      </c>
      <c r="S16" s="3" t="s">
        <v>4</v>
      </c>
      <c r="T16" s="8">
        <f t="shared" si="3"/>
        <v>0.10869565217391304</v>
      </c>
      <c r="U16" s="8">
        <f t="shared" si="3"/>
        <v>5.2631578947368418E-2</v>
      </c>
      <c r="V16" s="8">
        <v>0</v>
      </c>
      <c r="W16" s="8">
        <f t="shared" si="4"/>
        <v>0.1875</v>
      </c>
      <c r="X16" s="8">
        <f t="shared" si="4"/>
        <v>5.6338028169014086E-2</v>
      </c>
      <c r="Y16" s="8">
        <f t="shared" si="4"/>
        <v>3.0303030303030304E-2</v>
      </c>
    </row>
    <row r="17" spans="3:25" x14ac:dyDescent="0.25">
      <c r="C17" s="3" t="s">
        <v>5</v>
      </c>
      <c r="D17" s="11">
        <f>D6/REN!$A6</f>
        <v>3.717534936379459E-3</v>
      </c>
      <c r="E17" s="11">
        <f>E6/REN!$A6</f>
        <v>2.1741946749128352E-3</v>
      </c>
      <c r="F17">
        <f>F6/REN!$A6</f>
        <v>2.8163143457420142E-5</v>
      </c>
      <c r="G17" s="11">
        <f>G6/REN!$A6</f>
        <v>0.12698761384950744</v>
      </c>
      <c r="H17" s="11">
        <f>H6/REN!$A6</f>
        <v>2.4839892529444569E-3</v>
      </c>
      <c r="I17" s="11">
        <f>I6/REN!$A6</f>
        <v>0.10861397905788653</v>
      </c>
      <c r="J17" s="12">
        <f t="shared" si="5"/>
        <v>4.0667579152514691E-2</v>
      </c>
      <c r="S17" s="3" t="s">
        <v>5</v>
      </c>
      <c r="T17" s="8">
        <f t="shared" si="3"/>
        <v>3.2258064516129031E-2</v>
      </c>
      <c r="U17" s="8">
        <f t="shared" si="3"/>
        <v>8.6206896551724144E-2</v>
      </c>
      <c r="V17" s="8">
        <f>V6/N6</f>
        <v>0</v>
      </c>
      <c r="W17" s="8">
        <f t="shared" si="4"/>
        <v>0</v>
      </c>
      <c r="X17" s="8">
        <f t="shared" si="4"/>
        <v>5.0847457627118647E-2</v>
      </c>
      <c r="Y17" s="8">
        <f t="shared" si="4"/>
        <v>0</v>
      </c>
    </row>
    <row r="18" spans="3:25" x14ac:dyDescent="0.25">
      <c r="C18" s="3" t="s">
        <v>6</v>
      </c>
      <c r="D18" s="11">
        <f>D7/REN!$A7</f>
        <v>4.6669849606111244E-3</v>
      </c>
      <c r="E18" s="11">
        <f>E7/REN!$A7</f>
        <v>4.14577862656163E-3</v>
      </c>
      <c r="F18" s="11">
        <f>F7/REN!$A7</f>
        <v>2.4269913264900135E-4</v>
      </c>
      <c r="G18" s="11">
        <f>G7/REN!$A7</f>
        <v>0.10890029442189862</v>
      </c>
      <c r="H18" s="11">
        <f>H7/REN!$A7</f>
        <v>7.9653059600541098E-3</v>
      </c>
      <c r="I18" s="11">
        <f>I7/REN!$A7</f>
        <v>0.11783639691254874</v>
      </c>
      <c r="J18" s="12">
        <f>AVERAGE(D18:I18)</f>
        <v>4.0626243335720534E-2</v>
      </c>
      <c r="S18" s="3" t="s">
        <v>6</v>
      </c>
      <c r="T18" s="8">
        <f t="shared" ref="T18:U18" si="6">T7/L7</f>
        <v>8.6776859504132234E-2</v>
      </c>
      <c r="U18" s="8">
        <f t="shared" si="6"/>
        <v>7.7192982456140355E-2</v>
      </c>
      <c r="V18" s="8">
        <f>V7/N7</f>
        <v>0</v>
      </c>
      <c r="W18" s="8">
        <f t="shared" si="4"/>
        <v>7.476635514018691E-2</v>
      </c>
      <c r="X18" s="8">
        <f t="shared" si="4"/>
        <v>4.6728971962616821E-2</v>
      </c>
      <c r="Y18" s="8">
        <f t="shared" si="4"/>
        <v>1.5290519877675841E-2</v>
      </c>
    </row>
    <row r="19" spans="3:25" ht="27.6" x14ac:dyDescent="0.25">
      <c r="S19" s="10" t="s">
        <v>23</v>
      </c>
      <c r="T19" s="9">
        <f>_xlfn.STDEV.S(T13:T17)</f>
        <v>6.9644678061339407E-2</v>
      </c>
      <c r="U19" s="9">
        <f t="shared" ref="U19:Y19" si="7">_xlfn.STDEV.S(U13:U17)</f>
        <v>6.2265500624231383E-2</v>
      </c>
      <c r="V19" s="9">
        <f t="shared" si="7"/>
        <v>0</v>
      </c>
      <c r="W19" s="9">
        <f t="shared" si="7"/>
        <v>7.6125066776796493E-2</v>
      </c>
      <c r="X19" s="9">
        <f t="shared" si="7"/>
        <v>2.0094753553603916E-2</v>
      </c>
      <c r="Y19" s="9">
        <f t="shared" si="7"/>
        <v>1.6108447287490103E-2</v>
      </c>
    </row>
    <row r="22" spans="3:25" x14ac:dyDescent="0.25">
      <c r="S22" t="s">
        <v>42</v>
      </c>
      <c r="T22" s="12">
        <f>T13*REN!$R$21+T14*REN!$S$21+T15*REN!$T$21+T16*REN!$U$21+T17*REN!$V$21</f>
        <v>5.8577547733890775E-2</v>
      </c>
      <c r="U22" s="12">
        <f>U13*REN!$R$21+U14*REN!$S$21+U15*REN!$T$21+U16*REN!$U$21+U17*REN!$V$21</f>
        <v>8.4883948825272879E-2</v>
      </c>
      <c r="V22" s="12">
        <f>V13*REN!$R$21+V14*REN!$S$21+V15*REN!$T$21+V16*REN!$U$21+V17*REN!$V$21</f>
        <v>0</v>
      </c>
      <c r="W22" s="12">
        <f>W13*REN!$R$21+W14*REN!$S$21+W15*REN!$T$21+W16*REN!$U$21+W17*REN!$V$21</f>
        <v>2.1141997165428812E-2</v>
      </c>
      <c r="X22" s="12">
        <f>X13*REN!$R$21+X14*REN!$S$21+X15*REN!$T$21+X16*REN!$U$21+X17*REN!$V$21</f>
        <v>4.8008318491198632E-2</v>
      </c>
      <c r="Y22" s="12">
        <f>Y13*REN!$R$21+Y14*REN!$S$21+Y15*REN!$T$21+Y16*REN!$U$21+Y17*REN!$V$21</f>
        <v>3.9256874431630425E-3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F066-AF14-4928-B8BA-00FFB9CE0876}">
  <dimension ref="C1:V22"/>
  <sheetViews>
    <sheetView workbookViewId="0">
      <selection activeCell="T25" sqref="T25"/>
    </sheetView>
  </sheetViews>
  <sheetFormatPr defaultRowHeight="13.8" x14ac:dyDescent="0.25"/>
  <cols>
    <col min="4" max="4" width="9.5546875" bestFit="1" customWidth="1"/>
    <col min="5" max="5" width="10.5546875" bestFit="1" customWidth="1"/>
    <col min="6" max="6" width="9.88671875" bestFit="1" customWidth="1"/>
    <col min="7" max="7" width="11.6640625" customWidth="1"/>
    <col min="8" max="8" width="11.6640625" bestFit="1" customWidth="1"/>
    <col min="11" max="12" width="9" bestFit="1" customWidth="1"/>
    <col min="13" max="13" width="9.5546875" bestFit="1" customWidth="1"/>
    <col min="14" max="14" width="11.88671875" customWidth="1"/>
    <col min="15" max="15" width="11" customWidth="1"/>
    <col min="21" max="21" width="12.109375" customWidth="1"/>
    <col min="22" max="22" width="10.21875" customWidth="1"/>
  </cols>
  <sheetData>
    <row r="1" spans="3:22" x14ac:dyDescent="0.25">
      <c r="C1" s="3" t="s">
        <v>0</v>
      </c>
      <c r="D1" s="4" t="s">
        <v>19</v>
      </c>
      <c r="E1" s="4" t="s">
        <v>16</v>
      </c>
      <c r="F1" s="4" t="s">
        <v>18</v>
      </c>
      <c r="G1" s="4" t="s">
        <v>17</v>
      </c>
      <c r="H1" s="4" t="s">
        <v>20</v>
      </c>
      <c r="J1" s="3" t="s">
        <v>0</v>
      </c>
      <c r="K1" s="4" t="s">
        <v>19</v>
      </c>
      <c r="L1" s="4" t="s">
        <v>16</v>
      </c>
      <c r="M1" s="4" t="s">
        <v>18</v>
      </c>
      <c r="N1" s="4" t="s">
        <v>17</v>
      </c>
      <c r="O1" s="4" t="s">
        <v>20</v>
      </c>
      <c r="Q1" s="3" t="s">
        <v>0</v>
      </c>
      <c r="R1" s="4" t="s">
        <v>19</v>
      </c>
      <c r="S1" s="4" t="s">
        <v>16</v>
      </c>
      <c r="T1" s="4" t="s">
        <v>18</v>
      </c>
      <c r="U1" s="4" t="s">
        <v>17</v>
      </c>
      <c r="V1" s="4" t="s">
        <v>20</v>
      </c>
    </row>
    <row r="2" spans="3:22" x14ac:dyDescent="0.25">
      <c r="C2" s="3" t="s">
        <v>1</v>
      </c>
      <c r="D2" s="5">
        <v>369</v>
      </c>
      <c r="E2" s="5">
        <v>6052</v>
      </c>
      <c r="F2" s="5">
        <v>12</v>
      </c>
      <c r="G2" s="5">
        <v>259</v>
      </c>
      <c r="H2" s="5">
        <v>24749</v>
      </c>
      <c r="J2" s="3" t="s">
        <v>1</v>
      </c>
      <c r="K2" s="5">
        <v>58</v>
      </c>
      <c r="L2" s="5">
        <v>67</v>
      </c>
      <c r="M2" s="5">
        <v>12</v>
      </c>
      <c r="N2" s="5">
        <v>54</v>
      </c>
      <c r="O2" s="5">
        <v>68</v>
      </c>
      <c r="Q2" s="3" t="s">
        <v>1</v>
      </c>
      <c r="R2" s="5">
        <v>15</v>
      </c>
      <c r="S2" s="5">
        <v>14</v>
      </c>
      <c r="T2" s="5">
        <v>1</v>
      </c>
      <c r="U2" s="5">
        <v>10</v>
      </c>
      <c r="V2" s="5">
        <v>14</v>
      </c>
    </row>
    <row r="3" spans="3:22" x14ac:dyDescent="0.25">
      <c r="C3" s="3" t="s">
        <v>2</v>
      </c>
      <c r="D3" s="5">
        <v>22</v>
      </c>
      <c r="E3" s="5">
        <v>338</v>
      </c>
      <c r="F3" s="5">
        <v>10</v>
      </c>
      <c r="G3" s="5">
        <v>0</v>
      </c>
      <c r="H3" s="5">
        <v>7812</v>
      </c>
      <c r="J3" s="3" t="s">
        <v>2</v>
      </c>
      <c r="K3" s="5">
        <v>22</v>
      </c>
      <c r="L3" s="5">
        <v>57</v>
      </c>
      <c r="M3" s="5">
        <v>10</v>
      </c>
      <c r="N3" s="5">
        <v>0</v>
      </c>
      <c r="O3" s="5">
        <v>68</v>
      </c>
      <c r="Q3" s="3" t="s">
        <v>2</v>
      </c>
      <c r="R3" s="5">
        <v>6</v>
      </c>
      <c r="S3" s="5">
        <v>21</v>
      </c>
      <c r="T3" s="5">
        <v>10</v>
      </c>
      <c r="U3" s="5">
        <v>0</v>
      </c>
      <c r="V3" s="5">
        <v>15</v>
      </c>
    </row>
    <row r="4" spans="3:22" x14ac:dyDescent="0.25">
      <c r="C4" s="3" t="s">
        <v>3</v>
      </c>
      <c r="D4" s="5">
        <v>116</v>
      </c>
      <c r="E4" s="5">
        <v>1860</v>
      </c>
      <c r="F4" s="5">
        <v>81</v>
      </c>
      <c r="G4" s="5">
        <v>0</v>
      </c>
      <c r="H4" s="5">
        <v>12756</v>
      </c>
      <c r="J4" s="3" t="s">
        <v>3</v>
      </c>
      <c r="K4" s="5">
        <v>43</v>
      </c>
      <c r="L4" s="5">
        <v>66</v>
      </c>
      <c r="M4" s="5">
        <v>81</v>
      </c>
      <c r="N4" s="5">
        <v>0</v>
      </c>
      <c r="O4" s="5">
        <v>68</v>
      </c>
      <c r="Q4" s="3" t="s">
        <v>3</v>
      </c>
      <c r="R4" s="5">
        <v>12</v>
      </c>
      <c r="S4" s="5">
        <v>32</v>
      </c>
      <c r="T4" s="5">
        <v>12</v>
      </c>
      <c r="U4" s="5">
        <v>0</v>
      </c>
      <c r="V4" s="5">
        <v>12</v>
      </c>
    </row>
    <row r="5" spans="3:22" x14ac:dyDescent="0.25">
      <c r="C5" s="3" t="s">
        <v>4</v>
      </c>
      <c r="D5" s="5">
        <v>94</v>
      </c>
      <c r="E5" s="5">
        <v>575</v>
      </c>
      <c r="F5" s="5">
        <v>31</v>
      </c>
      <c r="G5" s="5">
        <v>0</v>
      </c>
      <c r="H5" s="5">
        <v>3611</v>
      </c>
      <c r="J5" s="3" t="s">
        <v>4</v>
      </c>
      <c r="K5" s="5">
        <v>94</v>
      </c>
      <c r="L5" s="5">
        <v>61</v>
      </c>
      <c r="M5" s="5">
        <v>31</v>
      </c>
      <c r="N5" s="5">
        <v>0</v>
      </c>
      <c r="O5" s="5">
        <v>67</v>
      </c>
      <c r="Q5" s="3" t="s">
        <v>4</v>
      </c>
      <c r="R5" s="5">
        <v>26</v>
      </c>
      <c r="S5" s="5">
        <v>9</v>
      </c>
      <c r="T5" s="5">
        <v>20</v>
      </c>
      <c r="U5" s="5">
        <v>0</v>
      </c>
      <c r="V5" s="5">
        <v>7</v>
      </c>
    </row>
    <row r="6" spans="3:22" x14ac:dyDescent="0.25">
      <c r="C6" s="3" t="s">
        <v>5</v>
      </c>
      <c r="D6" s="5">
        <v>810</v>
      </c>
      <c r="E6" s="5">
        <v>0</v>
      </c>
      <c r="F6" s="5">
        <v>224</v>
      </c>
      <c r="G6" s="5">
        <v>0</v>
      </c>
      <c r="H6" s="5">
        <v>5753</v>
      </c>
      <c r="J6" s="3" t="s">
        <v>5</v>
      </c>
      <c r="K6" s="5">
        <v>63</v>
      </c>
      <c r="L6" s="5">
        <v>0</v>
      </c>
      <c r="M6" s="5">
        <v>53</v>
      </c>
      <c r="N6" s="5">
        <v>0</v>
      </c>
      <c r="O6" s="5">
        <v>67</v>
      </c>
      <c r="Q6" s="3" t="s">
        <v>5</v>
      </c>
      <c r="R6" s="5">
        <v>1</v>
      </c>
      <c r="S6" s="5">
        <v>0</v>
      </c>
      <c r="T6" s="5">
        <v>0</v>
      </c>
      <c r="U6" s="5">
        <v>0</v>
      </c>
      <c r="V6" s="5">
        <v>1</v>
      </c>
    </row>
    <row r="7" spans="3:22" x14ac:dyDescent="0.25">
      <c r="C7" s="3" t="s">
        <v>6</v>
      </c>
      <c r="D7" s="6">
        <f>SUM(D2:D6)</f>
        <v>1411</v>
      </c>
      <c r="E7" s="6">
        <f>SUM(E2:E6)</f>
        <v>8825</v>
      </c>
      <c r="F7" s="6">
        <f>SUM(F2:F6)</f>
        <v>358</v>
      </c>
      <c r="G7" s="6">
        <f>SUM(G2:G6)</f>
        <v>259</v>
      </c>
      <c r="H7" s="6">
        <f>SUM(H2:H6)</f>
        <v>54681</v>
      </c>
      <c r="J7" s="3" t="s">
        <v>6</v>
      </c>
      <c r="K7" s="6">
        <f>SUM(K2:K6)</f>
        <v>280</v>
      </c>
      <c r="L7" s="6">
        <f>SUM(L2:L6)</f>
        <v>251</v>
      </c>
      <c r="M7" s="6">
        <f>SUM(M2:M6)</f>
        <v>187</v>
      </c>
      <c r="N7" s="6">
        <f>SUM(N2:N6)</f>
        <v>54</v>
      </c>
      <c r="O7" s="6">
        <f>SUM(O2:O6)</f>
        <v>338</v>
      </c>
      <c r="Q7" s="3" t="s">
        <v>6</v>
      </c>
      <c r="R7" s="6">
        <f>SUM(R2:R6)</f>
        <v>60</v>
      </c>
      <c r="S7" s="6">
        <f>SUM(S2:S6)</f>
        <v>76</v>
      </c>
      <c r="T7" s="6">
        <f>SUM(T2:T6)</f>
        <v>43</v>
      </c>
      <c r="U7" s="6">
        <f>SUM(U2:U6)</f>
        <v>10</v>
      </c>
      <c r="V7" s="6">
        <f>SUM(V2:V6)</f>
        <v>49</v>
      </c>
    </row>
    <row r="12" spans="3:22" x14ac:dyDescent="0.25">
      <c r="C12" s="3" t="s">
        <v>0</v>
      </c>
      <c r="D12" s="4" t="s">
        <v>19</v>
      </c>
      <c r="E12" s="4" t="s">
        <v>7</v>
      </c>
      <c r="F12" s="4" t="s">
        <v>8</v>
      </c>
      <c r="G12" s="4" t="s">
        <v>14</v>
      </c>
      <c r="H12" s="4" t="s">
        <v>13</v>
      </c>
      <c r="I12" s="10" t="s">
        <v>25</v>
      </c>
      <c r="Q12" s="3" t="s">
        <v>0</v>
      </c>
      <c r="R12" s="4" t="s">
        <v>19</v>
      </c>
      <c r="S12" s="4" t="s">
        <v>16</v>
      </c>
      <c r="T12" s="4" t="s">
        <v>18</v>
      </c>
      <c r="U12" s="4" t="s">
        <v>17</v>
      </c>
      <c r="V12" s="4" t="s">
        <v>20</v>
      </c>
    </row>
    <row r="13" spans="3:22" x14ac:dyDescent="0.25">
      <c r="C13" s="3" t="s">
        <v>1</v>
      </c>
      <c r="D13" s="11">
        <f>D2/REN!$A2</f>
        <v>1.1541348680095083E-2</v>
      </c>
      <c r="E13" s="11">
        <f>E2/REN!$A2</f>
        <v>0.18929062930063806</v>
      </c>
      <c r="F13" s="11">
        <f>F2/REN!$A2</f>
        <v>3.7532841236081571E-4</v>
      </c>
      <c r="G13" s="11">
        <f>G2/REN!$A2</f>
        <v>8.1008382334542724E-3</v>
      </c>
      <c r="H13" s="11">
        <f>H2/REN!$A2</f>
        <v>0.77408357312648568</v>
      </c>
      <c r="I13" s="12">
        <f>AVERAGE(D13:H13)</f>
        <v>0.19667834355060679</v>
      </c>
      <c r="Q13" s="3" t="s">
        <v>1</v>
      </c>
      <c r="R13" s="8">
        <f>R2/K2</f>
        <v>0.25862068965517243</v>
      </c>
      <c r="S13" s="8">
        <f>S2/L2</f>
        <v>0.20895522388059701</v>
      </c>
      <c r="T13" s="8">
        <f>T2/M2</f>
        <v>8.3333333333333329E-2</v>
      </c>
      <c r="U13" s="8">
        <f>U2/N2</f>
        <v>0.18518518518518517</v>
      </c>
      <c r="V13" s="8">
        <f>V2/O2</f>
        <v>0.20588235294117646</v>
      </c>
    </row>
    <row r="14" spans="3:22" x14ac:dyDescent="0.25">
      <c r="C14" s="3" t="s">
        <v>2</v>
      </c>
      <c r="D14" s="11">
        <f>D3/REN!$A3</f>
        <v>2.0102339181286549E-3</v>
      </c>
      <c r="E14" s="11">
        <f>E3/REN!$A3</f>
        <v>3.0884502923976608E-2</v>
      </c>
      <c r="F14" s="11">
        <f>F3/REN!$A3</f>
        <v>9.1374269005847948E-4</v>
      </c>
      <c r="G14" s="11">
        <f>G3/REN!$A3</f>
        <v>0</v>
      </c>
      <c r="H14" s="11">
        <f>H3/REN!$A3</f>
        <v>0.71381578947368418</v>
      </c>
      <c r="I14" s="12">
        <f t="shared" ref="I14:I18" si="0">AVERAGE(D14:H14)</f>
        <v>0.14952485380116959</v>
      </c>
      <c r="Q14" s="3" t="s">
        <v>2</v>
      </c>
      <c r="R14" s="8">
        <f t="shared" ref="R14:T16" si="1">R3/K3</f>
        <v>0.27272727272727271</v>
      </c>
      <c r="S14" s="8">
        <f t="shared" si="1"/>
        <v>0.36842105263157893</v>
      </c>
      <c r="T14" s="8">
        <f t="shared" si="1"/>
        <v>1</v>
      </c>
      <c r="U14" s="8">
        <v>0</v>
      </c>
      <c r="V14" s="8">
        <f>V3/O3</f>
        <v>0.22058823529411764</v>
      </c>
    </row>
    <row r="15" spans="3:22" x14ac:dyDescent="0.25">
      <c r="C15" s="3" t="s">
        <v>3</v>
      </c>
      <c r="D15" s="11">
        <f>D4/REN!$A4</f>
        <v>5.5696931867287658E-3</v>
      </c>
      <c r="E15" s="11">
        <f>E4/REN!$A4</f>
        <v>8.9307149373409514E-2</v>
      </c>
      <c r="F15" s="11">
        <f>F4/REN!$A4</f>
        <v>3.8891823114226725E-3</v>
      </c>
      <c r="G15" s="11">
        <f>G4/REN!$A4</f>
        <v>0</v>
      </c>
      <c r="H15" s="11">
        <f>H4/REN!$A4</f>
        <v>0.6124741921544149</v>
      </c>
      <c r="I15" s="12">
        <f t="shared" si="0"/>
        <v>0.14224804340519517</v>
      </c>
      <c r="Q15" s="3" t="s">
        <v>3</v>
      </c>
      <c r="R15" s="8">
        <f t="shared" si="1"/>
        <v>0.27906976744186046</v>
      </c>
      <c r="S15" s="8">
        <f t="shared" si="1"/>
        <v>0.48484848484848486</v>
      </c>
      <c r="T15" s="8">
        <f t="shared" si="1"/>
        <v>0.14814814814814814</v>
      </c>
      <c r="U15" s="8">
        <v>0</v>
      </c>
      <c r="V15" s="8">
        <f>V4/O4</f>
        <v>0.17647058823529413</v>
      </c>
    </row>
    <row r="16" spans="3:22" x14ac:dyDescent="0.25">
      <c r="C16" s="3" t="s">
        <v>4</v>
      </c>
      <c r="D16" s="11">
        <f>D5/REN!$A5</f>
        <v>9.3439363817097408E-3</v>
      </c>
      <c r="E16" s="11">
        <f>E5/REN!$A5</f>
        <v>5.7157057654075548E-2</v>
      </c>
      <c r="F16" s="11">
        <f>F5/REN!$A5</f>
        <v>3.081510934393638E-3</v>
      </c>
      <c r="G16" s="11">
        <f>G5/REN!$A5</f>
        <v>0</v>
      </c>
      <c r="H16" s="11">
        <f>H5/REN!$A5</f>
        <v>0.35894632206759441</v>
      </c>
      <c r="I16" s="12">
        <f t="shared" si="0"/>
        <v>8.5705765407554674E-2</v>
      </c>
      <c r="Q16" s="3" t="s">
        <v>4</v>
      </c>
      <c r="R16" s="8">
        <f t="shared" si="1"/>
        <v>0.27659574468085107</v>
      </c>
      <c r="S16" s="8">
        <f t="shared" si="1"/>
        <v>0.14754098360655737</v>
      </c>
      <c r="T16" s="8">
        <f t="shared" si="1"/>
        <v>0.64516129032258063</v>
      </c>
      <c r="U16" s="8">
        <v>0</v>
      </c>
      <c r="V16" s="8">
        <f>V5/O5</f>
        <v>0.1044776119402985</v>
      </c>
    </row>
    <row r="17" spans="3:22" x14ac:dyDescent="0.25">
      <c r="C17" s="3" t="s">
        <v>5</v>
      </c>
      <c r="D17" s="11">
        <f>D6/REN!$A6</f>
        <v>4.562429240102063E-3</v>
      </c>
      <c r="E17" s="11">
        <f>E6/REN!$A6</f>
        <v>0</v>
      </c>
      <c r="F17" s="11">
        <f>F6/REN!$A6</f>
        <v>1.2617088268924224E-3</v>
      </c>
      <c r="G17" s="11">
        <f>G6/REN!$A6</f>
        <v>0</v>
      </c>
      <c r="H17" s="11">
        <f>H6/REN!$A6</f>
        <v>3.2404512862107618E-2</v>
      </c>
      <c r="I17" s="12">
        <f t="shared" si="0"/>
        <v>7.6457301858204206E-3</v>
      </c>
      <c r="Q17" s="3" t="s">
        <v>5</v>
      </c>
      <c r="R17" s="8">
        <f>R6/K6</f>
        <v>1.5873015873015872E-2</v>
      </c>
      <c r="S17" s="8">
        <v>0</v>
      </c>
      <c r="T17" s="8">
        <f>T6/M6</f>
        <v>0</v>
      </c>
      <c r="U17" s="8">
        <v>0</v>
      </c>
      <c r="V17" s="8">
        <f>V6/O6</f>
        <v>1.4925373134328358E-2</v>
      </c>
    </row>
    <row r="18" spans="3:22" x14ac:dyDescent="0.25">
      <c r="C18" s="3" t="s">
        <v>6</v>
      </c>
      <c r="D18" s="11">
        <f>D7/REN!$A7</f>
        <v>5.6139094453728014E-3</v>
      </c>
      <c r="E18" s="11">
        <f>E7/REN!$A7</f>
        <v>3.5111800747990772E-2</v>
      </c>
      <c r="F18" s="11">
        <f>F7/REN!$A7</f>
        <v>1.4243654014482374E-3</v>
      </c>
      <c r="G18" s="11">
        <f>G7/REN!$A7</f>
        <v>1.0304766451818255E-3</v>
      </c>
      <c r="H18" s="11">
        <f>H7/REN!$A7</f>
        <v>0.21755788971114826</v>
      </c>
      <c r="I18" s="12">
        <f t="shared" si="0"/>
        <v>5.2147688390228375E-2</v>
      </c>
      <c r="Q18" s="3" t="s">
        <v>6</v>
      </c>
      <c r="R18" s="8">
        <f>R7/K7</f>
        <v>0.21428571428571427</v>
      </c>
      <c r="S18" s="8">
        <f>S7/L7</f>
        <v>0.30278884462151395</v>
      </c>
      <c r="T18" s="8">
        <f>T7/M7</f>
        <v>0.22994652406417113</v>
      </c>
      <c r="U18" s="8">
        <f>U7/N7</f>
        <v>0.18518518518518517</v>
      </c>
      <c r="V18" s="8">
        <f>V7/O7</f>
        <v>0.14497041420118342</v>
      </c>
    </row>
    <row r="19" spans="3:22" ht="27.6" x14ac:dyDescent="0.25">
      <c r="Q19" s="10" t="s">
        <v>23</v>
      </c>
      <c r="R19" s="9">
        <f>_xlfn.STDEV.S(R13:R17)</f>
        <v>0.11470636205519538</v>
      </c>
      <c r="S19" s="9">
        <f t="shared" ref="S19:V19" si="2">_xlfn.STDEV.S(S13:S17)</f>
        <v>0.18943080608324731</v>
      </c>
      <c r="T19" s="9">
        <f t="shared" si="2"/>
        <v>0.43033933999286561</v>
      </c>
      <c r="U19" s="9">
        <f t="shared" si="2"/>
        <v>8.2817332499992208E-2</v>
      </c>
      <c r="V19" s="9">
        <f t="shared" si="2"/>
        <v>8.5103909914782214E-2</v>
      </c>
    </row>
    <row r="22" spans="3:22" x14ac:dyDescent="0.25">
      <c r="Q22" t="s">
        <v>42</v>
      </c>
      <c r="R22" s="12">
        <f>R13*REN!$R$21+R14*REN!$S$21+R15*REN!$T$21+R16*REN!$U$21+R17*REN!$V$21</f>
        <v>9.0181168216086002E-2</v>
      </c>
      <c r="S22" s="12">
        <f>S13*REN!$R$21+S14*REN!$S$21+S15*REN!$T$21+S16*REN!$U$21+S17*REN!$V$21</f>
        <v>8.8704217820210901E-2</v>
      </c>
      <c r="T22" s="12">
        <f>T13*REN!$R$21+T14*REN!$S$21+T15*REN!$T$21+T16*REN!$U$21+T17*REN!$V$21</f>
        <v>9.2242131755629717E-2</v>
      </c>
      <c r="U22" s="12">
        <f>U13*REN!$R$21+U14*REN!$S$21+U15*REN!$T$21+U16*REN!$U$21+U17*REN!$V$21</f>
        <v>2.355669905602268E-2</v>
      </c>
      <c r="V22" s="12">
        <f>V13*REN!$R$21+V14*REN!$S$21+V15*REN!$T$21+V16*REN!$U$21+V17*REN!$V$21</f>
        <v>6.5142006535924432E-2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472C-68CD-4BAD-91DC-D01F08E1F29E}">
  <dimension ref="A1:W11"/>
  <sheetViews>
    <sheetView topLeftCell="H1" zoomScale="175" zoomScaleNormal="175" workbookViewId="0">
      <selection activeCell="P2" sqref="P2"/>
    </sheetView>
  </sheetViews>
  <sheetFormatPr defaultRowHeight="13.8" x14ac:dyDescent="0.25"/>
  <cols>
    <col min="1" max="1" width="8" bestFit="1" customWidth="1"/>
    <col min="2" max="2" width="7.77734375" bestFit="1" customWidth="1"/>
    <col min="5" max="5" width="9.33203125" bestFit="1" customWidth="1"/>
    <col min="6" max="6" width="5.77734375" bestFit="1" customWidth="1"/>
    <col min="7" max="7" width="14.88671875" bestFit="1" customWidth="1"/>
    <col min="8" max="8" width="8.44140625" bestFit="1" customWidth="1"/>
    <col min="14" max="14" width="9.21875" bestFit="1" customWidth="1"/>
    <col min="15" max="15" width="9.109375" bestFit="1" customWidth="1"/>
    <col min="16" max="16" width="7.5546875" bestFit="1" customWidth="1"/>
    <col min="17" max="17" width="9.109375" bestFit="1" customWidth="1"/>
    <col min="18" max="18" width="6.88671875" bestFit="1" customWidth="1"/>
    <col min="19" max="19" width="11.77734375" bestFit="1" customWidth="1"/>
    <col min="20" max="20" width="7.44140625" bestFit="1" customWidth="1"/>
    <col min="21" max="21" width="13" bestFit="1" customWidth="1"/>
    <col min="22" max="22" width="7.44140625" bestFit="1" customWidth="1"/>
    <col min="23" max="23" width="9.88671875" bestFit="1" customWidth="1"/>
  </cols>
  <sheetData>
    <row r="1" spans="1:23" x14ac:dyDescent="0.25">
      <c r="A1" t="s">
        <v>21</v>
      </c>
      <c r="B1" t="s">
        <v>22</v>
      </c>
      <c r="E1" t="s">
        <v>33</v>
      </c>
      <c r="F1" t="s">
        <v>26</v>
      </c>
      <c r="G1" t="s">
        <v>28</v>
      </c>
      <c r="H1" t="s">
        <v>34</v>
      </c>
      <c r="N1" s="1" t="s">
        <v>12</v>
      </c>
      <c r="O1" s="1" t="s">
        <v>19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10</v>
      </c>
      <c r="U1" s="1" t="s">
        <v>15</v>
      </c>
      <c r="V1" s="1" t="s">
        <v>11</v>
      </c>
      <c r="W1" s="1" t="s">
        <v>13</v>
      </c>
    </row>
    <row r="2" spans="1:23" x14ac:dyDescent="0.25">
      <c r="A2">
        <f>SUM(REN!D7:H7)+SUM(USI!E7:I7)+SUM(TXO!D7:I7)+SUM(UEW!D7:I7)+SUM(IOU!D7:H7)</f>
        <v>610173</v>
      </c>
      <c r="B2">
        <f>SUM(REN!K7:O7)+SUM(USI!L7:Q7)+SUM(TXO!L7:Q7)+SUM(UEW!L7:Q7)+SUM(IOU!K7:O7)</f>
        <v>6953</v>
      </c>
      <c r="E2" t="s">
        <v>27</v>
      </c>
      <c r="F2" s="11">
        <v>0.75990000000000002</v>
      </c>
      <c r="G2" s="11">
        <v>9.2700000000000005E-2</v>
      </c>
      <c r="H2" s="11">
        <v>1.8700000000000001E-2</v>
      </c>
      <c r="L2" t="s">
        <v>35</v>
      </c>
      <c r="M2" t="s">
        <v>40</v>
      </c>
      <c r="P2">
        <v>6.8965517241379309E-2</v>
      </c>
      <c r="Q2">
        <v>0.15625</v>
      </c>
      <c r="R2">
        <v>5.9171597633136092E-2</v>
      </c>
      <c r="T2">
        <v>9.8039215686274508E-3</v>
      </c>
      <c r="V2">
        <v>0.1242603550295858</v>
      </c>
    </row>
    <row r="3" spans="1:23" x14ac:dyDescent="0.25">
      <c r="E3" t="s">
        <v>29</v>
      </c>
      <c r="F3" s="11">
        <v>0.41439999999999999</v>
      </c>
      <c r="G3" s="11">
        <v>5.6500000000000002E-2</v>
      </c>
      <c r="H3" s="11">
        <v>2.4299999999999999E-2</v>
      </c>
      <c r="L3" t="s">
        <v>35</v>
      </c>
      <c r="M3" t="s">
        <v>41</v>
      </c>
      <c r="P3">
        <v>2.9801736688458633E-2</v>
      </c>
      <c r="Q3">
        <v>0.22929014537213871</v>
      </c>
      <c r="R3">
        <v>2.3672973677235559E-2</v>
      </c>
      <c r="T3">
        <v>1.3494301831737549E-2</v>
      </c>
      <c r="V3">
        <v>6.0904954444811997E-2</v>
      </c>
    </row>
    <row r="4" spans="1:23" x14ac:dyDescent="0.25">
      <c r="E4" t="s">
        <v>30</v>
      </c>
      <c r="F4" s="11">
        <v>0.57150000000000001</v>
      </c>
      <c r="G4" s="11">
        <v>5.4100000000000002E-2</v>
      </c>
      <c r="H4" s="11">
        <v>5.0299999999999997E-2</v>
      </c>
      <c r="L4" t="s">
        <v>36</v>
      </c>
      <c r="M4" t="s">
        <v>40</v>
      </c>
      <c r="N4">
        <v>3.0303030303030304E-2</v>
      </c>
      <c r="P4">
        <v>5.737704918032787E-2</v>
      </c>
      <c r="Q4">
        <v>1</v>
      </c>
      <c r="R4">
        <v>0.15384615384615385</v>
      </c>
      <c r="V4">
        <v>1.0362694300518135E-2</v>
      </c>
      <c r="W4">
        <v>3.5842293906810034E-2</v>
      </c>
    </row>
    <row r="5" spans="1:23" x14ac:dyDescent="0.25">
      <c r="E5" t="s">
        <v>31</v>
      </c>
      <c r="F5" s="11">
        <v>0.72499999999999998</v>
      </c>
      <c r="G5" s="11">
        <v>7.4099999999999999E-2</v>
      </c>
      <c r="H5" s="11">
        <v>4.7E-2</v>
      </c>
      <c r="L5" t="s">
        <v>36</v>
      </c>
      <c r="M5" t="s">
        <v>41</v>
      </c>
      <c r="N5">
        <v>3.7570609571957035E-2</v>
      </c>
      <c r="P5">
        <v>4.3445024071984917E-2</v>
      </c>
      <c r="Q5">
        <v>0.54772255750516607</v>
      </c>
      <c r="R5">
        <v>0.12103391690894966</v>
      </c>
      <c r="V5">
        <v>1.5971914124998498E-2</v>
      </c>
      <c r="W5">
        <v>2.2473585881759354E-2</v>
      </c>
    </row>
    <row r="6" spans="1:23" x14ac:dyDescent="0.25">
      <c r="E6" t="s">
        <v>32</v>
      </c>
      <c r="F6" s="11">
        <v>0.7167</v>
      </c>
      <c r="G6" s="11">
        <v>5.1700000000000003E-2</v>
      </c>
      <c r="H6" s="11">
        <v>0.1085</v>
      </c>
      <c r="L6" t="s">
        <v>37</v>
      </c>
      <c r="M6" t="s">
        <v>40</v>
      </c>
      <c r="P6">
        <v>4.0816326530612242E-2</v>
      </c>
      <c r="R6">
        <v>0.2140221402214022</v>
      </c>
      <c r="S6">
        <v>0.10357142857142858</v>
      </c>
      <c r="T6">
        <v>2.9508196721311476E-2</v>
      </c>
      <c r="U6">
        <v>4.8275862068965517E-2</v>
      </c>
      <c r="V6">
        <v>3.1578947368421054E-2</v>
      </c>
    </row>
    <row r="7" spans="1:23" x14ac:dyDescent="0.25">
      <c r="H7" s="12">
        <v>8.6099999999999996E-2</v>
      </c>
      <c r="L7" t="s">
        <v>37</v>
      </c>
      <c r="M7" t="s">
        <v>41</v>
      </c>
      <c r="P7">
        <v>2.3585260633387509E-2</v>
      </c>
      <c r="R7">
        <v>0.29049651597521409</v>
      </c>
      <c r="S7">
        <v>0.11091809013453259</v>
      </c>
      <c r="T7">
        <v>1.5291488234786208E-2</v>
      </c>
      <c r="U7">
        <v>7.6150134145767281E-2</v>
      </c>
      <c r="V7">
        <v>2.008460800397098E-2</v>
      </c>
    </row>
    <row r="8" spans="1:23" x14ac:dyDescent="0.25">
      <c r="L8" t="s">
        <v>38</v>
      </c>
      <c r="M8" t="s">
        <v>40</v>
      </c>
      <c r="N8">
        <v>8.6776859504132234E-2</v>
      </c>
      <c r="P8">
        <v>7.7192982456140355E-2</v>
      </c>
      <c r="Q8">
        <v>0</v>
      </c>
      <c r="R8">
        <v>7.476635514018691E-2</v>
      </c>
      <c r="V8">
        <v>4.6728971962616821E-2</v>
      </c>
      <c r="W8">
        <v>1.5290519877675841E-2</v>
      </c>
    </row>
    <row r="9" spans="1:23" x14ac:dyDescent="0.25">
      <c r="L9" t="s">
        <v>38</v>
      </c>
      <c r="M9" t="s">
        <v>41</v>
      </c>
      <c r="N9">
        <v>6.9644678061339407E-2</v>
      </c>
      <c r="P9">
        <v>6.2265500624231383E-2</v>
      </c>
      <c r="Q9">
        <v>0</v>
      </c>
      <c r="R9">
        <v>7.6125066776796493E-2</v>
      </c>
      <c r="V9">
        <v>2.0094753553603916E-2</v>
      </c>
      <c r="W9">
        <v>1.6108447287490103E-2</v>
      </c>
    </row>
    <row r="10" spans="1:23" x14ac:dyDescent="0.25">
      <c r="L10" t="s">
        <v>39</v>
      </c>
      <c r="M10" t="s">
        <v>40</v>
      </c>
      <c r="O10">
        <v>0.21428571428571427</v>
      </c>
      <c r="P10">
        <v>0.30278884462151395</v>
      </c>
      <c r="Q10">
        <v>0.22994652406417113</v>
      </c>
      <c r="S10">
        <v>0.18518518518518517</v>
      </c>
      <c r="W10">
        <v>0.14497041420118342</v>
      </c>
    </row>
    <row r="11" spans="1:23" x14ac:dyDescent="0.25">
      <c r="L11" t="s">
        <v>39</v>
      </c>
      <c r="M11" t="s">
        <v>41</v>
      </c>
      <c r="O11">
        <v>0.11470636205519538</v>
      </c>
      <c r="P11">
        <v>0.18943080608324731</v>
      </c>
      <c r="Q11">
        <v>0.43033933999286561</v>
      </c>
      <c r="S11">
        <v>8.2817332499992208E-2</v>
      </c>
      <c r="W11">
        <v>8.5103909914782214E-2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0338-8A49-4B11-8843-5D1F80D15A9F}">
  <dimension ref="A1:W11"/>
  <sheetViews>
    <sheetView tabSelected="1" topLeftCell="H1" zoomScale="175" zoomScaleNormal="175" workbookViewId="0">
      <selection activeCell="O13" sqref="O13"/>
    </sheetView>
  </sheetViews>
  <sheetFormatPr defaultRowHeight="13.8" x14ac:dyDescent="0.25"/>
  <cols>
    <col min="1" max="1" width="8" bestFit="1" customWidth="1"/>
    <col min="2" max="2" width="7.77734375" bestFit="1" customWidth="1"/>
    <col min="5" max="5" width="9.33203125" bestFit="1" customWidth="1"/>
    <col min="6" max="6" width="5.77734375" bestFit="1" customWidth="1"/>
    <col min="7" max="7" width="14.88671875" bestFit="1" customWidth="1"/>
    <col min="8" max="8" width="8.44140625" bestFit="1" customWidth="1"/>
    <col min="14" max="14" width="9.21875" bestFit="1" customWidth="1"/>
    <col min="15" max="15" width="9.109375" bestFit="1" customWidth="1"/>
    <col min="16" max="16" width="7.5546875" bestFit="1" customWidth="1"/>
    <col min="17" max="17" width="9.109375" bestFit="1" customWidth="1"/>
    <col min="18" max="18" width="6.88671875" bestFit="1" customWidth="1"/>
    <col min="19" max="19" width="11.77734375" bestFit="1" customWidth="1"/>
    <col min="20" max="20" width="7.44140625" bestFit="1" customWidth="1"/>
    <col min="21" max="21" width="13" bestFit="1" customWidth="1"/>
    <col min="22" max="22" width="7.44140625" bestFit="1" customWidth="1"/>
    <col min="23" max="23" width="9.88671875" bestFit="1" customWidth="1"/>
  </cols>
  <sheetData>
    <row r="1" spans="1:23" x14ac:dyDescent="0.25">
      <c r="A1" t="s">
        <v>21</v>
      </c>
      <c r="B1" t="s">
        <v>22</v>
      </c>
      <c r="E1" t="s">
        <v>33</v>
      </c>
      <c r="F1" t="s">
        <v>26</v>
      </c>
      <c r="G1" t="s">
        <v>28</v>
      </c>
      <c r="H1" t="s">
        <v>34</v>
      </c>
      <c r="N1" s="1" t="s">
        <v>12</v>
      </c>
      <c r="O1" s="1" t="s">
        <v>19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10</v>
      </c>
      <c r="U1" s="1" t="s">
        <v>15</v>
      </c>
      <c r="V1" s="1" t="s">
        <v>11</v>
      </c>
      <c r="W1" s="1" t="s">
        <v>13</v>
      </c>
    </row>
    <row r="2" spans="1:23" x14ac:dyDescent="0.25">
      <c r="A2">
        <f>SUM(REN!D7:H7)+SUM(USI!E7:I7)+SUM(TXO!D7:I7)+SUM(UEW!D7:I7)+SUM(IOU!D7:H7)</f>
        <v>610173</v>
      </c>
      <c r="B2">
        <f>SUM(REN!K7:O7)+SUM(USI!L7:Q7)+SUM(TXO!L7:Q7)+SUM(UEW!L7:Q7)+SUM(IOU!K7:O7)</f>
        <v>6953</v>
      </c>
      <c r="E2" t="s">
        <v>1</v>
      </c>
      <c r="F2" s="11">
        <v>0.75990000000000002</v>
      </c>
      <c r="G2" s="11">
        <v>9.2700000000000005E-2</v>
      </c>
      <c r="H2" s="11">
        <v>1.8700000000000001E-2</v>
      </c>
      <c r="L2" t="s">
        <v>35</v>
      </c>
      <c r="M2" t="s">
        <v>40</v>
      </c>
      <c r="P2" s="12">
        <f>REN!R22</f>
        <v>5.1488647505070068E-2</v>
      </c>
      <c r="Q2" s="12">
        <f>REN!S22</f>
        <v>0.38579399293735162</v>
      </c>
      <c r="R2" s="12">
        <f>REN!T22</f>
        <v>4.0073421561396677E-2</v>
      </c>
      <c r="T2" s="12">
        <f>REN!U22</f>
        <v>2.2421943563050918E-2</v>
      </c>
      <c r="V2" s="12">
        <f>REN!V22</f>
        <v>0.17434322095028068</v>
      </c>
    </row>
    <row r="3" spans="1:23" x14ac:dyDescent="0.25">
      <c r="E3" t="s">
        <v>29</v>
      </c>
      <c r="F3" s="11">
        <v>0.41439999999999999</v>
      </c>
      <c r="G3" s="11">
        <v>5.6500000000000002E-2</v>
      </c>
      <c r="H3" s="11">
        <v>2.4299999999999999E-2</v>
      </c>
      <c r="L3" t="s">
        <v>35</v>
      </c>
      <c r="M3" t="s">
        <v>41</v>
      </c>
      <c r="P3">
        <v>2.9801736688458633E-2</v>
      </c>
      <c r="Q3">
        <v>0.22929014537213871</v>
      </c>
      <c r="R3">
        <v>2.3672973677235559E-2</v>
      </c>
      <c r="T3">
        <v>1.3494301831737549E-2</v>
      </c>
      <c r="V3">
        <v>6.0904954444811997E-2</v>
      </c>
    </row>
    <row r="4" spans="1:23" x14ac:dyDescent="0.25">
      <c r="E4" t="s">
        <v>30</v>
      </c>
      <c r="F4" s="11">
        <v>0.57150000000000001</v>
      </c>
      <c r="G4" s="11">
        <v>5.4100000000000002E-2</v>
      </c>
      <c r="H4" s="11">
        <v>5.0299999999999997E-2</v>
      </c>
      <c r="L4" t="s">
        <v>36</v>
      </c>
      <c r="M4" t="s">
        <v>40</v>
      </c>
      <c r="N4" s="12">
        <f>USI!T23</f>
        <v>3.8417216405411E-2</v>
      </c>
      <c r="P4" s="12">
        <f>USI!U23</f>
        <v>5.6651127519358906E-2</v>
      </c>
      <c r="Q4" s="12">
        <f>USI!V23</f>
        <v>0.83356807511737097</v>
      </c>
      <c r="R4" s="12">
        <f>USI!W23</f>
        <v>0.22391531440578338</v>
      </c>
      <c r="V4" s="12">
        <f>USI!X23</f>
        <v>2.5227210721958871E-2</v>
      </c>
      <c r="W4" s="12">
        <f>USI!Y23</f>
        <v>5.3186538673588038E-2</v>
      </c>
    </row>
    <row r="5" spans="1:23" x14ac:dyDescent="0.25">
      <c r="E5" t="s">
        <v>31</v>
      </c>
      <c r="F5" s="11">
        <v>0.72499999999999998</v>
      </c>
      <c r="G5" s="11">
        <v>7.4099999999999999E-2</v>
      </c>
      <c r="H5" s="11">
        <v>4.7E-2</v>
      </c>
      <c r="L5" t="s">
        <v>36</v>
      </c>
      <c r="M5" t="s">
        <v>41</v>
      </c>
      <c r="N5">
        <v>3.7570609571957035E-2</v>
      </c>
      <c r="P5">
        <v>4.3445024071984917E-2</v>
      </c>
      <c r="Q5">
        <v>0.54772255750516607</v>
      </c>
      <c r="R5">
        <v>0.12103391690894966</v>
      </c>
      <c r="V5">
        <v>1.5971914124998498E-2</v>
      </c>
      <c r="W5">
        <v>2.2473585881759354E-2</v>
      </c>
    </row>
    <row r="6" spans="1:23" x14ac:dyDescent="0.25">
      <c r="E6" t="s">
        <v>32</v>
      </c>
      <c r="F6" s="11">
        <v>0.7167</v>
      </c>
      <c r="G6" s="11">
        <v>5.1700000000000003E-2</v>
      </c>
      <c r="H6" s="11">
        <v>0.1085</v>
      </c>
      <c r="L6" t="s">
        <v>37</v>
      </c>
      <c r="M6" t="s">
        <v>40</v>
      </c>
      <c r="P6" s="12">
        <f>TXO!T22</f>
        <v>3.4963266429995921E-2</v>
      </c>
      <c r="R6" s="12">
        <f>TXO!U22</f>
        <v>0.1412761193069054</v>
      </c>
      <c r="S6" s="12">
        <f>TXO!V22</f>
        <v>8.1298528027684031E-2</v>
      </c>
      <c r="T6" s="12">
        <f>TXO!W22</f>
        <v>1.9570510864524542E-2</v>
      </c>
      <c r="U6" s="12">
        <f>TXO!X22</f>
        <v>2.6328382019899017E-2</v>
      </c>
      <c r="V6" s="12">
        <f>TXO!Y22</f>
        <v>2.1405822858858121E-2</v>
      </c>
    </row>
    <row r="7" spans="1:23" x14ac:dyDescent="0.25">
      <c r="H7" s="12">
        <v>8.6099999999999996E-2</v>
      </c>
      <c r="L7" t="s">
        <v>37</v>
      </c>
      <c r="M7" t="s">
        <v>41</v>
      </c>
      <c r="P7">
        <v>2.3585260633387509E-2</v>
      </c>
      <c r="R7">
        <v>0.29049651597521409</v>
      </c>
      <c r="S7">
        <v>0.11091809013453259</v>
      </c>
      <c r="T7">
        <v>1.5291488234786208E-2</v>
      </c>
      <c r="U7">
        <v>7.6150134145767281E-2</v>
      </c>
      <c r="V7">
        <v>2.008460800397098E-2</v>
      </c>
    </row>
    <row r="8" spans="1:23" x14ac:dyDescent="0.25">
      <c r="L8" t="s">
        <v>38</v>
      </c>
      <c r="M8" t="s">
        <v>40</v>
      </c>
      <c r="N8" s="12">
        <f>UEW!T22</f>
        <v>5.8577547733890775E-2</v>
      </c>
      <c r="P8" s="12">
        <f>UEW!U22</f>
        <v>8.4883948825272879E-2</v>
      </c>
      <c r="Q8" s="12">
        <f>UEW!V22</f>
        <v>0</v>
      </c>
      <c r="R8" s="12">
        <f>UEW!W22</f>
        <v>2.1141997165428812E-2</v>
      </c>
      <c r="V8" s="12">
        <f>UEW!X22</f>
        <v>4.8008318491198632E-2</v>
      </c>
      <c r="W8" s="12">
        <f>UEW!Y22</f>
        <v>3.9256874431630425E-3</v>
      </c>
    </row>
    <row r="9" spans="1:23" x14ac:dyDescent="0.25">
      <c r="L9" t="s">
        <v>38</v>
      </c>
      <c r="M9" t="s">
        <v>41</v>
      </c>
      <c r="N9">
        <v>6.9644678061339407E-2</v>
      </c>
      <c r="P9">
        <v>6.2265500624231383E-2</v>
      </c>
      <c r="Q9">
        <v>0</v>
      </c>
      <c r="R9">
        <v>7.6125066776796493E-2</v>
      </c>
      <c r="V9">
        <v>2.0094753553603916E-2</v>
      </c>
      <c r="W9">
        <v>1.6108447287490103E-2</v>
      </c>
    </row>
    <row r="10" spans="1:23" x14ac:dyDescent="0.25">
      <c r="L10" t="s">
        <v>39</v>
      </c>
      <c r="M10" t="s">
        <v>40</v>
      </c>
      <c r="O10" s="12">
        <f>IOU!R22</f>
        <v>9.0181168216086002E-2</v>
      </c>
      <c r="P10" s="12">
        <f>IOU!S22</f>
        <v>8.8704217820210901E-2</v>
      </c>
      <c r="Q10" s="12">
        <f>IOU!T22</f>
        <v>9.2242131755629717E-2</v>
      </c>
      <c r="S10" s="12">
        <f>IOU!U22</f>
        <v>2.355669905602268E-2</v>
      </c>
      <c r="W10" s="12">
        <f>IOU!V22</f>
        <v>6.5142006535924432E-2</v>
      </c>
    </row>
    <row r="11" spans="1:23" x14ac:dyDescent="0.25">
      <c r="L11" t="s">
        <v>39</v>
      </c>
      <c r="M11" t="s">
        <v>41</v>
      </c>
      <c r="O11">
        <v>0.11470636205519538</v>
      </c>
      <c r="P11">
        <v>0.18943080608324731</v>
      </c>
      <c r="Q11">
        <v>0.43033933999286561</v>
      </c>
      <c r="S11">
        <v>8.2817332499992208E-2</v>
      </c>
      <c r="W11">
        <v>8.5103909914782214E-2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REN</vt:lpstr>
      <vt:lpstr>USI</vt:lpstr>
      <vt:lpstr>TXO</vt:lpstr>
      <vt:lpstr>UEW</vt:lpstr>
      <vt:lpstr>IOU</vt:lpstr>
      <vt:lpstr>SUM_backup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CuiFeng Gao</dc:creator>
  <cp:lastModifiedBy>CuiFeng Gao</cp:lastModifiedBy>
  <dcterms:created xsi:type="dcterms:W3CDTF">2015-06-05T18:19:34Z</dcterms:created>
  <dcterms:modified xsi:type="dcterms:W3CDTF">2025-02-10T08:53:55Z</dcterms:modified>
</cp:coreProperties>
</file>