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28800" windowHeight="11835"/>
  </bookViews>
  <sheets>
    <sheet name="Ajustes" sheetId="1" r:id="rId1"/>
    <sheet name="Hoja1" sheetId="2" r:id="rId2"/>
  </sheets>
  <definedNames>
    <definedName name="_xlnm._FilterDatabase" localSheetId="0" hidden="1">Ajustes!$B$2:$I$26</definedName>
    <definedName name="_xlnm.Print_Area" localSheetId="0">Ajustes!$B$1:$I$26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6" i="2" l="1"/>
  <c r="K26" i="2"/>
  <c r="J26" i="2"/>
  <c r="K3" i="2"/>
  <c r="L3" i="2"/>
  <c r="K4" i="2"/>
  <c r="L4" i="2"/>
  <c r="K5" i="2"/>
  <c r="L5" i="2"/>
  <c r="K6" i="2"/>
  <c r="L6"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L2" i="2"/>
  <c r="K2" i="2"/>
  <c r="J3" i="2"/>
  <c r="J4" i="2"/>
  <c r="J5" i="2"/>
  <c r="J6" i="2"/>
  <c r="J7" i="2"/>
  <c r="J8" i="2"/>
  <c r="J9" i="2"/>
  <c r="J10" i="2"/>
  <c r="J11" i="2"/>
  <c r="J12" i="2"/>
  <c r="J13" i="2"/>
  <c r="J14" i="2"/>
  <c r="J15" i="2"/>
  <c r="J16" i="2"/>
  <c r="J17" i="2"/>
  <c r="J18" i="2"/>
  <c r="J19" i="2"/>
  <c r="J20" i="2"/>
  <c r="J21" i="2"/>
  <c r="J22" i="2"/>
  <c r="J23" i="2"/>
  <c r="J24" i="2"/>
  <c r="J25" i="2"/>
  <c r="J2" i="2"/>
  <c r="I26" i="2"/>
  <c r="H26" i="2"/>
  <c r="G26" i="2"/>
  <c r="I3" i="2"/>
  <c r="I4" i="2"/>
  <c r="I5" i="2"/>
  <c r="I6" i="2"/>
  <c r="I7" i="2"/>
  <c r="I8" i="2"/>
  <c r="I9" i="2"/>
  <c r="I10" i="2"/>
  <c r="I11" i="2"/>
  <c r="I12" i="2"/>
  <c r="I13" i="2"/>
  <c r="I14" i="2"/>
  <c r="I15" i="2"/>
  <c r="I16" i="2"/>
  <c r="I17" i="2"/>
  <c r="I18" i="2"/>
  <c r="I19" i="2"/>
  <c r="I20" i="2"/>
  <c r="I21" i="2"/>
  <c r="I22" i="2"/>
  <c r="I23" i="2"/>
  <c r="I24" i="2"/>
  <c r="I25" i="2"/>
  <c r="I2" i="2"/>
  <c r="H3" i="2"/>
  <c r="H4" i="2"/>
  <c r="H5" i="2"/>
  <c r="H6" i="2"/>
  <c r="H7" i="2"/>
  <c r="H8" i="2"/>
  <c r="H9" i="2"/>
  <c r="H10" i="2"/>
  <c r="H11" i="2"/>
  <c r="H12" i="2"/>
  <c r="H13" i="2"/>
  <c r="H14" i="2"/>
  <c r="H15" i="2"/>
  <c r="H16" i="2"/>
  <c r="H17" i="2"/>
  <c r="H18" i="2"/>
  <c r="H19" i="2"/>
  <c r="H20" i="2"/>
  <c r="H21" i="2"/>
  <c r="H22" i="2"/>
  <c r="H23" i="2"/>
  <c r="H24" i="2"/>
  <c r="H25" i="2"/>
  <c r="H2" i="2"/>
  <c r="G3" i="2"/>
  <c r="G4" i="2"/>
  <c r="G5" i="2"/>
  <c r="G6" i="2"/>
  <c r="G7" i="2"/>
  <c r="G8" i="2"/>
  <c r="G9" i="2"/>
  <c r="G10" i="2"/>
  <c r="G11" i="2"/>
  <c r="G12" i="2"/>
  <c r="G13" i="2"/>
  <c r="G14" i="2"/>
  <c r="G15" i="2"/>
  <c r="G16" i="2"/>
  <c r="G17" i="2"/>
  <c r="G18" i="2"/>
  <c r="G19" i="2"/>
  <c r="G20" i="2"/>
  <c r="G21" i="2"/>
  <c r="G22" i="2"/>
  <c r="G23" i="2"/>
  <c r="G24" i="2"/>
  <c r="G25" i="2"/>
  <c r="G2" i="2"/>
  <c r="D26" i="2"/>
  <c r="E26" i="2"/>
  <c r="F26" i="2"/>
  <c r="C26" i="2"/>
  <c r="N12" i="1" l="1"/>
  <c r="M12" i="1"/>
  <c r="M11" i="1"/>
</calcChain>
</file>

<file path=xl/sharedStrings.xml><?xml version="1.0" encoding="utf-8"?>
<sst xmlns="http://schemas.openxmlformats.org/spreadsheetml/2006/main" count="274" uniqueCount="173">
  <si>
    <t>NOMBRE INDICADOR</t>
  </si>
  <si>
    <t xml:space="preserve"> CÁLCULO</t>
  </si>
  <si>
    <t>DEFINICIÓN</t>
  </si>
  <si>
    <t>PERTINENCIA</t>
  </si>
  <si>
    <t>ÁMBITO</t>
  </si>
  <si>
    <t>FUENTE</t>
  </si>
  <si>
    <t>PERIODICIDAD DE LA INFORMACIÓN</t>
  </si>
  <si>
    <t xml:space="preserve">Balanza comercial Relativa </t>
  </si>
  <si>
    <t xml:space="preserve">BCt= (Xij-Mij) / (Xij+Mij), </t>
  </si>
  <si>
    <t>Donde Xij = Exportaciones de un producto i por un país j,   Mij = Importaciones de un producto i a un país j.</t>
  </si>
  <si>
    <r>
      <t xml:space="preserve">Mide la relación entre la balanza comercial neta y flujo total de comercio de un producto determinado.
</t>
    </r>
    <r>
      <rPr>
        <sz val="10"/>
        <color theme="9" tint="-0.249977111117893"/>
        <rFont val="Calibri"/>
        <family val="2"/>
        <scheme val="minor"/>
      </rPr>
      <t>.</t>
    </r>
  </si>
  <si>
    <t xml:space="preserve">Es útil para calcular el balance comercial neto entre dos países respecto al mismo sector o producto.
</t>
  </si>
  <si>
    <t>Nacional</t>
  </si>
  <si>
    <r>
      <t xml:space="preserve">Quintero hermanos, DIAN, DANE                </t>
    </r>
    <r>
      <rPr>
        <b/>
        <u/>
        <sz val="10"/>
        <color theme="1"/>
        <rFont val="Calibri"/>
        <family val="2"/>
        <scheme val="minor"/>
      </rPr>
      <t xml:space="preserve">DATOS REQUERIDOS: </t>
    </r>
    <r>
      <rPr>
        <sz val="10"/>
        <color theme="1"/>
        <rFont val="Calibri"/>
        <family val="2"/>
        <scheme val="minor"/>
      </rPr>
      <t xml:space="preserve">   Importaciones   Exportaciones</t>
    </r>
  </si>
  <si>
    <r>
      <rPr>
        <sz val="10"/>
        <rFont val="Calibri"/>
        <family val="2"/>
        <scheme val="minor"/>
      </rPr>
      <t>Anual</t>
    </r>
    <r>
      <rPr>
        <sz val="10"/>
        <color theme="9" tint="-0.249977111117893"/>
        <rFont val="Calibri"/>
        <family val="2"/>
        <scheme val="minor"/>
      </rPr>
      <t xml:space="preserve"> </t>
    </r>
  </si>
  <si>
    <t xml:space="preserve">Balanza comercial </t>
  </si>
  <si>
    <t>BC= ( Xij - Mij)</t>
  </si>
  <si>
    <t>Donde Xij = Exportaciones de un producto i por un país j,                     Mij = Importaciones de un producto i a un país j.</t>
  </si>
  <si>
    <t xml:space="preserve">La balanza comercial es la diferencia que existe entre el total de las exportaciones menos el total de las importaciones de un país. </t>
  </si>
  <si>
    <t xml:space="preserve">"Variación de la Balanza Comercial Agropecuaria y Agroindustrial"
</t>
  </si>
  <si>
    <t xml:space="preserve">%BCt= (Xijt-Mijtp2) - (Xijt-Mijt-p1) /                  (Xijt-Mijt-p1), </t>
  </si>
  <si>
    <t>Donde Xijt = Exportaciones de un producto i por un país j en un periodo t+1, Mij = Importaciones de un producto i a un país j en un periodo t.</t>
  </si>
  <si>
    <t xml:space="preserve">Se define como indicador para establecer el crecimiento o decrecimiento del la balanza comercial antes y después de la firma de un TLC o en cualquier periodo de tiempo.
</t>
  </si>
  <si>
    <t>Identificar el comportamiento de la balanza comercial antes y después de la firma de un TLC o en un periodo cualquiera.</t>
  </si>
  <si>
    <t xml:space="preserve">Coeficiente de  penetración de las importaciones </t>
  </si>
  <si>
    <t>PI= M / (P+M-X)</t>
  </si>
  <si>
    <r>
      <t xml:space="preserve">Donde M= importaciones, P = producción y X= exportaciones.               </t>
    </r>
    <r>
      <rPr>
        <b/>
        <u/>
        <sz val="10"/>
        <color rgb="FFFF0000"/>
        <rFont val="Calibri"/>
        <family val="2"/>
        <scheme val="minor"/>
      </rPr>
      <t>Las variables se deben calcular con respecto a VOL. (Cantidades) NO valores en $</t>
    </r>
    <r>
      <rPr>
        <sz val="10"/>
        <color rgb="FFFF0000"/>
        <rFont val="Calibri"/>
        <family val="2"/>
        <scheme val="minor"/>
      </rPr>
      <t>. Fuente: EVA</t>
    </r>
  </si>
  <si>
    <t>muestra la relación entre las importaciones de un país, con respecto a su consumo aparente.</t>
  </si>
  <si>
    <t>Mide que la demanda interna es abastecida con producción importada, revelando menor capacidad competitiva de la industria nacional frente a la extranjera.</t>
  </si>
  <si>
    <t xml:space="preserve">Nacional </t>
  </si>
  <si>
    <t>Quintero y DANE</t>
  </si>
  <si>
    <t>Trimestral, Semestral y anual</t>
  </si>
  <si>
    <t>Coeficiente de apertura  de las  exportaciones</t>
  </si>
  <si>
    <t>AE=    X / (P+M-X)</t>
  </si>
  <si>
    <r>
      <t xml:space="preserve">Donde M= importaciones, P = producción y X= exportaciones.               </t>
    </r>
    <r>
      <rPr>
        <b/>
        <u/>
        <sz val="10"/>
        <color rgb="FFFF0000"/>
        <rFont val="Calibri"/>
        <family val="2"/>
        <scheme val="minor"/>
      </rPr>
      <t>Las variables se deben calcular con respecto a VOL. (Cantidades) NO valores en $</t>
    </r>
    <r>
      <rPr>
        <sz val="10"/>
        <color rgb="FFFF0000"/>
        <rFont val="Calibri"/>
        <family val="2"/>
        <scheme val="minor"/>
      </rPr>
      <t>.  Fuente: EVA</t>
    </r>
  </si>
  <si>
    <t xml:space="preserve">   
Mide la orientación exportadora del país respecto a un producto o sector especifico.</t>
  </si>
  <si>
    <t>Muestra la importancia de las exportaciones respecto al consumo,  este indicador permite identificar que productos del país se destinan en una mayor proporción al mercado internacional.</t>
  </si>
  <si>
    <t>Nacional
Regional    Departamental</t>
  </si>
  <si>
    <t>Quintero hermanos</t>
  </si>
  <si>
    <t xml:space="preserve">Índice de concentración de las exportaciones / importaciones (Herfindahl e Hirschman IHH)
</t>
  </si>
  <si>
    <t>IHH= P1 (10)² + P2 (20²) + P3 (40)² = X</t>
  </si>
  <si>
    <t xml:space="preserve">Donde P = productos con su respectiva participación % y esta elevada al cuadrado;  Valor de variable a medir por capítulo, luego sacar su participación porcentual y esta elevarla al cuadrado, para finalmente sumarla. 
  </t>
  </si>
  <si>
    <r>
      <t xml:space="preserve">Mide el grado de concentración de las exportaciones agropecuarias de Colombia hacia un socio comercial.     
</t>
    </r>
    <r>
      <rPr>
        <sz val="10"/>
        <color rgb="FFFF0000"/>
        <rFont val="Calibri"/>
        <family val="2"/>
        <scheme val="minor"/>
      </rPr>
      <t/>
    </r>
  </si>
  <si>
    <r>
      <t xml:space="preserve">Este indicador mide </t>
    </r>
    <r>
      <rPr>
        <u/>
        <sz val="10"/>
        <rFont val="Calibri"/>
        <family val="2"/>
        <scheme val="minor"/>
      </rPr>
      <t xml:space="preserve">el grado </t>
    </r>
    <r>
      <rPr>
        <sz val="10"/>
        <rFont val="Calibri"/>
        <family val="2"/>
        <scheme val="minor"/>
      </rPr>
      <t xml:space="preserve">de concentración / diversificación de la oferta exportable agropecuario y agroindustrial en un mercado de destino.
  </t>
    </r>
  </si>
  <si>
    <t>Nacional, Regional, 
departamental</t>
  </si>
  <si>
    <t>Quintero hermanos, DIAN, DANE</t>
  </si>
  <si>
    <t>Anual</t>
  </si>
  <si>
    <t xml:space="preserve">Indicador de especialización/ Coeficiente de Penetración de Mercado
</t>
  </si>
  <si>
    <t>IEI = (Xij – Mij) / (Xin)</t>
  </si>
  <si>
    <t>Establece la participación de un producto en el mercado mundial o en un mercado específico</t>
  </si>
  <si>
    <t>Establece la vocación exportadora de un país y su capacidad para construir ventajas permanentes</t>
  </si>
  <si>
    <t>Quintero Hermanos</t>
  </si>
  <si>
    <r>
      <rPr>
        <b/>
        <sz val="10"/>
        <rFont val="Calibri"/>
        <family val="2"/>
        <scheme val="minor"/>
      </rPr>
      <t>Concentración de la Oferta Exportable  Agropecuaria y Agroindustrial de Colombia por Socio comercial.</t>
    </r>
    <r>
      <rPr>
        <b/>
        <sz val="10"/>
        <color rgb="FF00B050"/>
        <rFont val="Calibri"/>
        <family val="2"/>
        <scheme val="minor"/>
      </rPr>
      <t xml:space="preserve">
</t>
    </r>
  </si>
  <si>
    <t>Número de productos que representan el 80%  de las exportaciones agropecuarios al mercado de un socio comercial.</t>
  </si>
  <si>
    <t xml:space="preserve">Identificar los productos que concentran el 80% de las exportaciones agropecuarias y agroindustriales de Colombia a un mercado de destino. </t>
  </si>
  <si>
    <t>Mide la concentración de la oferta exportable agropecuaria de Colombia al mercado de un socio comercial en un número de productos determinado.</t>
  </si>
  <si>
    <t>Muestra la concentración de las exportaciones hacia un mercado de destino e identifica los productos en los que esta concentrada la exportación.</t>
  </si>
  <si>
    <t>Nacional Regional Departamental</t>
  </si>
  <si>
    <t>DANE</t>
  </si>
  <si>
    <t xml:space="preserve">Número de nuevos productos agropecuarios y agroindustriales exportados e importados
</t>
  </si>
  <si>
    <r>
      <t xml:space="preserve">∑ YMst1-YXst2
</t>
    </r>
    <r>
      <rPr>
        <b/>
        <u/>
        <sz val="10"/>
        <rFont val="Calibri"/>
        <family val="2"/>
        <scheme val="minor"/>
      </rPr>
      <t>Nota</t>
    </r>
    <r>
      <rPr>
        <sz val="10"/>
        <rFont val="Calibri"/>
        <family val="2"/>
        <scheme val="minor"/>
      </rPr>
      <t xml:space="preserve">:  los productos se contaran a nivel de 10 dígitos.
</t>
    </r>
  </si>
  <si>
    <t xml:space="preserve">Donde Y: Productos a 10 dígitos, M: importaciones, X:  exportaciones         S: sector agrícola  T: tiempo y C: país.      Contar productos a 10 dígitos
</t>
  </si>
  <si>
    <r>
      <t xml:space="preserve">Mide si hubo un incremento en el Número de productos exportados
</t>
    </r>
    <r>
      <rPr>
        <sz val="10"/>
        <color theme="1"/>
        <rFont val="Calibri"/>
        <family val="2"/>
        <scheme val="minor"/>
      </rPr>
      <t xml:space="preserve"> </t>
    </r>
  </si>
  <si>
    <t>Muestra si hubo un aprovechamiento en el acceso de nuevos productos  de exportación y también la cantidad de productos nuevos que están siendo importados.</t>
  </si>
  <si>
    <t xml:space="preserve">Nacional, Departamental y regional
</t>
  </si>
  <si>
    <t xml:space="preserve">Tasa de crecimiento del numero de nuevos productos agropecuarios y agroindustriales exportados e importados.
</t>
  </si>
  <si>
    <r>
      <t xml:space="preserve">TCt = Yst2 - Yst1 / Yst1                                   
</t>
    </r>
    <r>
      <rPr>
        <b/>
        <u/>
        <sz val="10"/>
        <rFont val="Calibri"/>
        <family val="2"/>
        <scheme val="minor"/>
      </rPr>
      <t>Nota</t>
    </r>
    <r>
      <rPr>
        <sz val="10"/>
        <rFont val="Calibri"/>
        <family val="2"/>
        <scheme val="minor"/>
      </rPr>
      <t xml:space="preserve">:  El crecimiento se calculara para los productos a  nivel de 10 dígitos.
</t>
    </r>
  </si>
  <si>
    <t>Número de mercados de destino</t>
  </si>
  <si>
    <t>∑: (1.2.3….) =  # de mercados (Países)</t>
  </si>
  <si>
    <t>contar el Número de mercados a los cuales dirigimos nuestras exportaciones</t>
  </si>
  <si>
    <t>Mide si se ha dado una diversificación de mercados y podría revelar la  necesidad de firma de nuevos acuerdos comerciales.</t>
  </si>
  <si>
    <t>Identificación de los mercados actuales y potencializar los mercados a los cuales la oferta es mínima.</t>
  </si>
  <si>
    <t xml:space="preserve"> Semestral y anual</t>
  </si>
  <si>
    <r>
      <t xml:space="preserve">Participación del total de las exportaciones del </t>
    </r>
    <r>
      <rPr>
        <b/>
        <sz val="10"/>
        <rFont val="Calibri"/>
        <family val="2"/>
        <scheme val="minor"/>
      </rPr>
      <t>sector agropecuario y agroindustrial</t>
    </r>
    <r>
      <rPr>
        <b/>
        <sz val="10"/>
        <color rgb="FFFF0000"/>
        <rFont val="Calibri"/>
        <family val="2"/>
        <scheme val="minor"/>
      </rPr>
      <t xml:space="preserve"> </t>
    </r>
    <r>
      <rPr>
        <b/>
        <sz val="10"/>
        <color theme="1"/>
        <rFont val="Calibri"/>
        <family val="2"/>
        <scheme val="minor"/>
      </rPr>
      <t xml:space="preserve">en el total de exportaciones por país destino (excluyendo el sector minero energético)
</t>
    </r>
    <r>
      <rPr>
        <sz val="10"/>
        <color theme="9" tint="-0.249977111117893"/>
        <rFont val="Calibri"/>
        <family val="2"/>
        <scheme val="minor"/>
      </rPr>
      <t xml:space="preserve">
</t>
    </r>
  </si>
  <si>
    <r>
      <t xml:space="preserve">(valor de las exportaciones del sector agropecuario y agroindustrial (Xsj)  / total de las exportaciones </t>
    </r>
    <r>
      <rPr>
        <sz val="10"/>
        <color theme="1"/>
        <rFont val="Calibri"/>
        <family val="2"/>
      </rPr>
      <t>∑X</t>
    </r>
    <r>
      <rPr>
        <sz val="10"/>
        <color theme="1"/>
        <rFont val="Calibri"/>
        <family val="2"/>
        <scheme val="minor"/>
      </rPr>
      <t xml:space="preserve">  -  (minero energético Xs)
</t>
    </r>
    <r>
      <rPr>
        <sz val="10"/>
        <color theme="9" tint="-0.249977111117893"/>
        <rFont val="Calibri"/>
        <family val="2"/>
        <scheme val="minor"/>
      </rPr>
      <t xml:space="preserve">
</t>
    </r>
  </si>
  <si>
    <t>Donde X = exportaciones, S= sector, J= país.</t>
  </si>
  <si>
    <t xml:space="preserve">Mide la contribución de las exportaciones agropecuarias y agroindustriales con respecto al total de las exportaciones del país a un socio comercial especifico o al mundo
</t>
  </si>
  <si>
    <t>Conocer la participación del sector agropecuario  y agroindustrial en el total de las exportaciones de Colombia.</t>
  </si>
  <si>
    <t>NACIONAL</t>
  </si>
  <si>
    <t>Quintero hermanos - DANE</t>
  </si>
  <si>
    <t>Part. de las exportaciones agropecuarias y agroindustriales no tradicionales en el total de las exportaciones agropecuarias y agroindustriales.
Productos tradicionales: café, banano y flores</t>
  </si>
  <si>
    <t>Xnt / Xsa</t>
  </si>
  <si>
    <t>Donde Xnt = Exportaciones no tradicionales y Xsa= Exportaciones totales del sector agrícola</t>
  </si>
  <si>
    <t>Mide la contribución de los productos NO tradicionales con respecto al  total de las exportaciones del sector agrícola.</t>
  </si>
  <si>
    <t>Identificar el % de participación de los productos NO tradicionales del  sector agrícola en el total de las exportaciones del sector, para conocer cuanto aportan los productos no posicionados en el rubro total del sector agrícola.</t>
  </si>
  <si>
    <t xml:space="preserve">
Participación de las exportaciones de un producto o sector por país destino.
</t>
  </si>
  <si>
    <t xml:space="preserve">Ábsit /  ∑ Xbsjt 
</t>
  </si>
  <si>
    <t>Donde X = exportaciones, S= sector, J= país y T= tiempo.</t>
  </si>
  <si>
    <t>mide el porcentaje de participación de las exportaciones de productos agrícolas con cada socio comercial</t>
  </si>
  <si>
    <t>conocer el ritmo de crecimiento o de decrecimiento las exportaciones del sector agrícola</t>
  </si>
  <si>
    <t>nacional
y Regional</t>
  </si>
  <si>
    <r>
      <t xml:space="preserve">Crecimiento  del número de  empresas exportadoras 
</t>
    </r>
    <r>
      <rPr>
        <sz val="10"/>
        <color theme="9" tint="-0.249977111117893"/>
        <rFont val="Calibri"/>
        <family val="2"/>
        <scheme val="minor"/>
      </rPr>
      <t xml:space="preserve">
</t>
    </r>
    <r>
      <rPr>
        <sz val="10"/>
        <color theme="7" tint="-0.499984740745262"/>
        <rFont val="Calibri"/>
        <family val="2"/>
        <scheme val="minor"/>
      </rPr>
      <t/>
    </r>
  </si>
  <si>
    <t xml:space="preserve">  ∑E=  (Et2 - Et1) / Et1</t>
  </si>
  <si>
    <t>Donde E = empresas y T= tiempo. # d empresas exportadoras después del TLC - # empresas exportadoras antes del TLC</t>
  </si>
  <si>
    <t>Mide si hubo un incremento en el Número de empresas exportadoras, contar las empresas antes del acuerdo y después del acuerdo.</t>
  </si>
  <si>
    <t>Establecer si hay un incremento absoluto del numero de empresas exportadoras a partir de la implementación de un TLC.</t>
  </si>
  <si>
    <t>Regional, departamental y Nacional</t>
  </si>
  <si>
    <t xml:space="preserve">Arancel de importación efectivamente  pagado </t>
  </si>
  <si>
    <r>
      <t>Pp= (</t>
    </r>
    <r>
      <rPr>
        <sz val="10"/>
        <color theme="1"/>
        <rFont val="Calibri"/>
        <family val="2"/>
      </rPr>
      <t>∑</t>
    </r>
    <r>
      <rPr>
        <sz val="7.5"/>
        <color theme="1"/>
        <rFont val="Calibri"/>
        <family val="2"/>
      </rPr>
      <t>N * VP) / ∑N</t>
    </r>
  </si>
  <si>
    <t>Realizar un promedio ponderado  del arancel efectivamente aplicado para el amito agrícola de la OMC + pesca</t>
  </si>
  <si>
    <t>Muestra el grado de protección arancelario real que tiene el sector agropecuario colombiano o un producto en especifico</t>
  </si>
  <si>
    <t>Permite comparar el grado de protección que tiene el sector agropecuario y/o un producto frente al mundo</t>
  </si>
  <si>
    <r>
      <t>Participación de las exportaciones agropecuarias y agroindustriales en el PIB nacional a precios corriente</t>
    </r>
    <r>
      <rPr>
        <sz val="10"/>
        <rFont val="Calibri"/>
        <family val="2"/>
        <scheme val="minor"/>
      </rPr>
      <t xml:space="preserve">s </t>
    </r>
    <r>
      <rPr>
        <b/>
        <sz val="10"/>
        <rFont val="Calibri"/>
        <family val="2"/>
        <scheme val="minor"/>
      </rPr>
      <t>(excluyendo el sector minero energético)</t>
    </r>
  </si>
  <si>
    <t xml:space="preserve">Valor de las exportaciones agropecuarias y agroindustriales  (Xs) / PIB nacional  </t>
  </si>
  <si>
    <t>Donde Xs: exportaciones del sector agropecuario y agroindustrial / PIB nacional</t>
  </si>
  <si>
    <t>Mide la contribución de las exportaciones agropecuarias  y agroindustriales  al valor agregado de la producción generado por el país.</t>
  </si>
  <si>
    <t>Establecer o conocer la contribución de las exportaciones agropecuarias en el crecimiento del  PIB de este sector.</t>
  </si>
  <si>
    <t>Nacional Sectorial</t>
  </si>
  <si>
    <r>
      <t xml:space="preserve">DANE  y Quintero hermanos                              </t>
    </r>
    <r>
      <rPr>
        <b/>
        <sz val="10"/>
        <color theme="1"/>
        <rFont val="Calibri"/>
        <family val="2"/>
        <scheme val="minor"/>
      </rPr>
      <t>DATOS REQUERIDOS</t>
    </r>
    <r>
      <rPr>
        <sz val="10"/>
        <color theme="1"/>
        <rFont val="Calibri"/>
        <family val="2"/>
        <scheme val="minor"/>
      </rPr>
      <t>:       Exportaciones agropecuarias, PIB agropecuario y por sectores.</t>
    </r>
  </si>
  <si>
    <r>
      <t>Participación de las exportaciones de un sector en el PIB agropecuario y agroindustrial a precios corriente</t>
    </r>
    <r>
      <rPr>
        <sz val="10"/>
        <rFont val="Calibri"/>
        <family val="2"/>
        <scheme val="minor"/>
      </rPr>
      <t xml:space="preserve">s </t>
    </r>
    <r>
      <rPr>
        <b/>
        <sz val="10"/>
        <rFont val="Calibri"/>
        <family val="2"/>
        <scheme val="minor"/>
      </rPr>
      <t>(excluyendo productos tradicionales: café, banano, flores)</t>
    </r>
  </si>
  <si>
    <t>Valor de las exportaciones agropecuarias y agroindustriales de un sector  / PIB agropecuario y agroindustrial</t>
  </si>
  <si>
    <t>Donde Xs: exportaciones de un sector y PIB agropecuario</t>
  </si>
  <si>
    <t>Mide la contribución de las exportaciones agropecuarias  de un sector al valor agregado de la producción generado en el sector agropecuario y agroindustrial .</t>
  </si>
  <si>
    <t>Establecer o conocer la contribución de las exportaciones de un sector especifico en el PIB del sector agropecuario y agroindustrial.</t>
  </si>
  <si>
    <r>
      <t xml:space="preserve">Relación del crecimiento promedio anual de las exportaciones agropecuarias y agroindustriales y el crecimiento promedio anual del total de las  exportaciones del país </t>
    </r>
    <r>
      <rPr>
        <b/>
        <sz val="10"/>
        <rFont val="Calibri"/>
        <family val="2"/>
        <scheme val="minor"/>
      </rPr>
      <t xml:space="preserve">(excluyendo el sector minero energéticas) </t>
    </r>
    <r>
      <rPr>
        <sz val="10"/>
        <rFont val="Calibri"/>
        <family val="2"/>
        <scheme val="minor"/>
      </rPr>
      <t>a un socio comercial específico o al mundo.</t>
    </r>
  </si>
  <si>
    <t>% crecimiento N1, N2,N3,N4N5 Con respecto a % crecimiento de S1 S2 S3 S4 S5</t>
  </si>
  <si>
    <t>Donde N = periodos a evaluar del sector agrícola, S= periodos a evaluar del total de sectores; este indicador se representaría en una grafica para plasmar la relación.</t>
  </si>
  <si>
    <t xml:space="preserve">Mide el dinamismo de las exportaciones agropecuarias y agroindustriales en relación con el dinamismo del total de  las exportaciones del país a un socio comercial o al mundo. </t>
  </si>
  <si>
    <t>Identificar en un periodo de 3 o 5  años (ejemplo) como ha sido el comportamiento del sector agrícola con relación al crecimiento del mismo periodo del total de las exportaciones de Colombia excluyendo minero energético.</t>
  </si>
  <si>
    <t>Relación del crecimiento promedio anual de las exportaciones colombianas de  un producto o sector y el crecimiento promedio anual de las  importaciones de un  producto o sector por  socio comercial especifico.</t>
  </si>
  <si>
    <t xml:space="preserve">T. Crec. Pro. Anual de las exportaciones de un producto o sector (Xij) / T. Crec. Pro. Anual de las importaciones de un producto o sector del socio comercial (Mij).  </t>
  </si>
  <si>
    <t xml:space="preserve">Donde X = exportaciones, i= producto o sector,  j= país y M= importaciones.              </t>
  </si>
  <si>
    <t>Mide el dinamismo de las exportaciones colombianas  de un producto o sector en relación con el dinamismo de las importaciones de un producto o sector en el mercado de un socio comercial especifico.</t>
  </si>
  <si>
    <t xml:space="preserve">Mide si el país está ganando o perdiendo participación en las importaciones de un producto en un  mercado de destino.
</t>
  </si>
  <si>
    <t xml:space="preserve">Relación del crecimiento promedio anual de las exportaciones agropecuarias  y agroindustriales no tradicionales  y el crecimiento promedio anual del total de las exportaciones agropecuarias y agroindustriales.
 </t>
  </si>
  <si>
    <t xml:space="preserve">Exportaciones agropecuarias NO tradicionales (Banano, Flores, café) (Xant1) -Total exportaciones Agrícolas (TXA)
</t>
  </si>
  <si>
    <t>Donde XAnt = exportaciones no tradicionales y TXA =  total exportaciones agrícolas</t>
  </si>
  <si>
    <t>Las exportaciones agropecuarias no tradicionales en relación al dinamismo de las exportaciones agropecuarias totales.</t>
  </si>
  <si>
    <t>Identificar el crecimiento real del sector agrícola sin los productos que ya están posicionados en el exterior.</t>
  </si>
  <si>
    <t>Consumo aparente</t>
  </si>
  <si>
    <t>((Producción nacional (P) + importaciones (M) - exportaciones (X)  )</t>
  </si>
  <si>
    <r>
      <t xml:space="preserve">   Donde P = producción, M= importaciones y X = exportaciones.  </t>
    </r>
    <r>
      <rPr>
        <b/>
        <sz val="10"/>
        <color rgb="FFFF0000"/>
        <rFont val="Calibri"/>
        <family val="2"/>
        <scheme val="minor"/>
      </rPr>
      <t>Las variables se deben calcular con respecto a VOL. (Cantidades NO valores en $.</t>
    </r>
  </si>
  <si>
    <t>Insumo esencial para el cálculo de la autosuficiencia alimentaria de un bien x o de todo el sector agrícola</t>
  </si>
  <si>
    <r>
      <t xml:space="preserve">Es un aproximado del consumo que tiene el país respecto a un bien x
</t>
    </r>
    <r>
      <rPr>
        <sz val="10"/>
        <color theme="9" tint="-0.249977111117893"/>
        <rFont val="Calibri"/>
        <family val="2"/>
        <scheme val="minor"/>
      </rPr>
      <t xml:space="preserve">
</t>
    </r>
  </si>
  <si>
    <t>AGRONET solo sector agrícola  y Quintero Hermanos</t>
  </si>
  <si>
    <t xml:space="preserve">Coeficiente de Autosuficiencia Alimentaria </t>
  </si>
  <si>
    <t xml:space="preserve"> Producción (en VOL-Cantidades) / Consumo aparente
</t>
  </si>
  <si>
    <t xml:space="preserve">Donde C = consumo, P = producción </t>
  </si>
  <si>
    <t>Muestra el grado de dependencia o independencia que se tiene frente a las importaciones de un bien x,  para abastecer el mercado nacional</t>
  </si>
  <si>
    <t>Establece cuanto del consumo aparente se cubre con producción nacional</t>
  </si>
  <si>
    <t>AGRONET solo sector agrícola,  se excluye partidas de las cuales no haya información y Quintero Hermanos</t>
  </si>
  <si>
    <t>Posición de Colombia entre los proveedores de un producto específico a un mercado de destino.</t>
  </si>
  <si>
    <t xml:space="preserve">Definición del puesto que ocupa Colombia entre los proveedores de un producto específico en un mercado de destino (conteo del numero de proveedores de un producto a un mercado de destino)
</t>
  </si>
  <si>
    <t xml:space="preserve">              Conteo de los países proveedores y posición de Colombia </t>
  </si>
  <si>
    <t xml:space="preserve">Ubicación de Colombia como proveedor de un producto en un mercado  mercado específico.
</t>
  </si>
  <si>
    <t xml:space="preserve">Mide el posicionamiento de Colombia en las importaciones de un producto de un mercado específico. </t>
  </si>
  <si>
    <r>
      <t xml:space="preserve">Quintero her. - DANE                               </t>
    </r>
    <r>
      <rPr>
        <b/>
        <u/>
        <sz val="10"/>
        <color theme="1"/>
        <rFont val="Calibri"/>
        <family val="2"/>
        <scheme val="minor"/>
      </rPr>
      <t>DATOS REQUERIDOS:</t>
    </r>
    <r>
      <rPr>
        <sz val="10"/>
        <color theme="1"/>
        <rFont val="Calibri"/>
        <family val="2"/>
        <scheme val="minor"/>
      </rPr>
      <t xml:space="preserve">      Exportaciones agropecuarias de COL x part. e Importaciones de un socio comercial por part.</t>
    </r>
  </si>
  <si>
    <t>requiere pais</t>
  </si>
  <si>
    <t>requiere peso neto</t>
  </si>
  <si>
    <t>requiere producto</t>
  </si>
  <si>
    <t>impo</t>
  </si>
  <si>
    <t>expo</t>
  </si>
  <si>
    <t>SI</t>
  </si>
  <si>
    <t>Requiere valor fob</t>
  </si>
  <si>
    <t>adicional</t>
  </si>
  <si>
    <t>producccion</t>
  </si>
  <si>
    <t>requiere empresas</t>
  </si>
  <si>
    <t>NO</t>
  </si>
  <si>
    <t>donde Xij : Exportaciones del bien i realizadas por el país j, Mij : Importaciones del bien i realizadas por el país j, Xin: Exportaciones del bien i realizadas por COLOMBIA al resto del mundo o un mercado específico.</t>
  </si>
  <si>
    <t>Requiere posicion completa</t>
  </si>
  <si>
    <t xml:space="preserve">productos </t>
  </si>
  <si>
    <t>importaciones</t>
  </si>
  <si>
    <t>id</t>
  </si>
  <si>
    <t>id_capitulo</t>
  </si>
  <si>
    <t>valorfob</t>
  </si>
  <si>
    <t>part 2012</t>
  </si>
  <si>
    <t>part 2013</t>
  </si>
  <si>
    <t>part 2014</t>
  </si>
  <si>
    <t>part 2012 Exp 2</t>
  </si>
  <si>
    <t>part 2013 Exp 2</t>
  </si>
  <si>
    <t>part 2014 Exp 2</t>
  </si>
  <si>
    <t>aclarar sector minero energetico</t>
  </si>
  <si>
    <t>definir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</si>
</sst>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_(* #,##0_);_(* \(#,##0\);_(* &quot;-&quot;??_);_(@_)"/>
    <numFmt numFmtId="166" formatCode="0.000%"/>
  </numFmts>
  <fonts count="21" x14ac:knownFonts="1">
    <font>
      <sz val="11"/>
      <color theme="1"/>
      <name val="Calibri"/>
      <family val="2"/>
      <scheme val="minor"/>
    </font>
    <font>
      <sz val="11"/>
      <color theme="1"/>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sz val="10"/>
      <color theme="9" tint="-0.249977111117893"/>
      <name val="Calibri"/>
      <family val="2"/>
      <scheme val="minor"/>
    </font>
    <font>
      <sz val="10"/>
      <name val="Calibri"/>
      <family val="2"/>
      <scheme val="minor"/>
    </font>
    <font>
      <b/>
      <u/>
      <sz val="10"/>
      <color theme="1"/>
      <name val="Calibri"/>
      <family val="2"/>
      <scheme val="minor"/>
    </font>
    <font>
      <b/>
      <sz val="10"/>
      <name val="Calibri"/>
      <family val="2"/>
      <scheme val="minor"/>
    </font>
    <font>
      <b/>
      <u/>
      <sz val="10"/>
      <color rgb="FFFF0000"/>
      <name val="Calibri"/>
      <family val="2"/>
      <scheme val="minor"/>
    </font>
    <font>
      <sz val="10"/>
      <color rgb="FFFF0000"/>
      <name val="Calibri"/>
      <family val="2"/>
      <scheme val="minor"/>
    </font>
    <font>
      <u/>
      <sz val="10"/>
      <name val="Calibri"/>
      <family val="2"/>
      <scheme val="minor"/>
    </font>
    <font>
      <b/>
      <sz val="10"/>
      <color rgb="FF00B050"/>
      <name val="Calibri"/>
      <family val="2"/>
      <scheme val="minor"/>
    </font>
    <font>
      <b/>
      <u/>
      <sz val="10"/>
      <name val="Calibri"/>
      <family val="2"/>
      <scheme val="minor"/>
    </font>
    <font>
      <b/>
      <sz val="10"/>
      <color rgb="FFFF0000"/>
      <name val="Calibri"/>
      <family val="2"/>
      <scheme val="minor"/>
    </font>
    <font>
      <sz val="10"/>
      <color theme="1"/>
      <name val="Calibri"/>
      <family val="2"/>
    </font>
    <font>
      <sz val="10"/>
      <color theme="7" tint="-0.499984740745262"/>
      <name val="Calibri"/>
      <family val="2"/>
      <scheme val="minor"/>
    </font>
    <font>
      <sz val="7.5"/>
      <color theme="1"/>
      <name val="Calibri"/>
      <family val="2"/>
    </font>
    <font>
      <sz val="9"/>
      <name val="Calibri"/>
      <family val="2"/>
      <scheme val="minor"/>
    </font>
    <font>
      <sz val="9"/>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73">
    <xf numFmtId="0" fontId="0" fillId="0" borderId="0" xfId="0"/>
    <xf numFmtId="0" fontId="2" fillId="0" borderId="0" xfId="0" applyFont="1" applyBorder="1" applyAlignment="1"/>
    <xf numFmtId="0" fontId="2" fillId="0" borderId="0" xfId="0" applyFont="1" applyBorder="1" applyAlignment="1">
      <alignment horizontal="center" vertical="center"/>
    </xf>
    <xf numFmtId="0" fontId="2" fillId="0" borderId="0" xfId="0" applyFont="1" applyBorder="1" applyAlignment="1">
      <alignment horizontal="left"/>
    </xf>
    <xf numFmtId="0" fontId="2" fillId="0" borderId="0" xfId="0" applyFont="1" applyBorder="1" applyAlignment="1">
      <alignment wrapText="1"/>
    </xf>
    <xf numFmtId="0" fontId="2" fillId="0" borderId="0" xfId="0" applyFont="1" applyBorder="1" applyAlignment="1">
      <alignment horizontal="left" vertical="center" wrapText="1"/>
    </xf>
    <xf numFmtId="0" fontId="2" fillId="0" borderId="0" xfId="0" applyFont="1" applyBorder="1"/>
    <xf numFmtId="0" fontId="3" fillId="2"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0" borderId="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left" wrapText="1"/>
    </xf>
    <xf numFmtId="0" fontId="2" fillId="0" borderId="4" xfId="0" applyFont="1" applyBorder="1" applyAlignment="1">
      <alignment horizontal="center" vertical="center" wrapText="1"/>
    </xf>
    <xf numFmtId="0" fontId="2" fillId="0" borderId="4" xfId="0" applyFont="1" applyBorder="1" applyAlignment="1">
      <alignment vertical="top" wrapText="1"/>
    </xf>
    <xf numFmtId="0" fontId="2" fillId="0" borderId="4" xfId="0" applyFont="1" applyBorder="1" applyAlignment="1">
      <alignment vertical="center" wrapText="1"/>
    </xf>
    <xf numFmtId="0" fontId="2" fillId="0" borderId="4" xfId="0" applyFont="1" applyBorder="1" applyAlignment="1">
      <alignment horizontal="left" vertical="top" wrapText="1"/>
    </xf>
    <xf numFmtId="0" fontId="6" fillId="0" borderId="4" xfId="0" applyFont="1" applyBorder="1" applyAlignment="1">
      <alignment vertical="center" wrapText="1"/>
    </xf>
    <xf numFmtId="0" fontId="6" fillId="0" borderId="4" xfId="0" applyFont="1" applyBorder="1" applyAlignment="1">
      <alignment vertical="top" wrapText="1"/>
    </xf>
    <xf numFmtId="0" fontId="4" fillId="0" borderId="4" xfId="0" applyFont="1" applyFill="1" applyBorder="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left" vertical="center" wrapText="1"/>
    </xf>
    <xf numFmtId="0" fontId="6" fillId="0" borderId="4" xfId="0" applyFont="1" applyBorder="1" applyAlignment="1">
      <alignment horizontal="center" wrapText="1"/>
    </xf>
    <xf numFmtId="0" fontId="6" fillId="0" borderId="4" xfId="0" applyFont="1" applyBorder="1" applyAlignment="1">
      <alignment horizontal="left" vertical="center" wrapText="1"/>
    </xf>
    <xf numFmtId="0" fontId="8" fillId="0" borderId="4" xfId="0" applyFont="1" applyFill="1" applyBorder="1" applyAlignment="1">
      <alignment vertical="center" wrapText="1"/>
    </xf>
    <xf numFmtId="0" fontId="6" fillId="0" borderId="4" xfId="0" applyFont="1" applyFill="1" applyBorder="1" applyAlignment="1">
      <alignment horizontal="center" vertical="center" wrapText="1"/>
    </xf>
    <xf numFmtId="0" fontId="2" fillId="0" borderId="0" xfId="0" applyFont="1" applyFill="1" applyBorder="1"/>
    <xf numFmtId="0" fontId="2" fillId="0" borderId="4" xfId="0" applyFont="1" applyBorder="1" applyAlignment="1">
      <alignment wrapText="1"/>
    </xf>
    <xf numFmtId="0" fontId="6" fillId="0" borderId="4" xfId="0" applyFont="1" applyBorder="1" applyAlignment="1">
      <alignment horizontal="center" vertical="center" wrapText="1"/>
    </xf>
    <xf numFmtId="0" fontId="2" fillId="0" borderId="4" xfId="0" applyFont="1" applyFill="1" applyBorder="1" applyAlignment="1">
      <alignment horizontal="center" vertical="center" wrapText="1"/>
    </xf>
    <xf numFmtId="0" fontId="6" fillId="0" borderId="4" xfId="0" applyFont="1" applyFill="1" applyBorder="1" applyAlignment="1">
      <alignment horizontal="left" vertical="top" wrapText="1"/>
    </xf>
    <xf numFmtId="0" fontId="6" fillId="0" borderId="4" xfId="0" applyFont="1" applyFill="1" applyBorder="1" applyAlignment="1">
      <alignment vertical="center" wrapText="1"/>
    </xf>
    <xf numFmtId="0" fontId="2" fillId="0" borderId="4" xfId="0" applyFont="1" applyFill="1" applyBorder="1" applyAlignment="1">
      <alignment vertical="center" wrapText="1"/>
    </xf>
    <xf numFmtId="0" fontId="2" fillId="0" borderId="4" xfId="0" applyFont="1" applyFill="1" applyBorder="1" applyAlignment="1">
      <alignment horizontal="left" vertical="center" wrapText="1"/>
    </xf>
    <xf numFmtId="0" fontId="18" fillId="0" borderId="4" xfId="0" applyFont="1" applyFill="1" applyBorder="1" applyAlignment="1">
      <alignment horizontal="justify" vertical="center" wrapText="1"/>
    </xf>
    <xf numFmtId="0" fontId="19" fillId="0" borderId="4" xfId="0" applyFont="1" applyBorder="1" applyAlignment="1">
      <alignment horizontal="center" vertical="center" wrapText="1"/>
    </xf>
    <xf numFmtId="0" fontId="6" fillId="0" borderId="4" xfId="0" applyFont="1" applyBorder="1" applyAlignment="1">
      <alignment horizontal="left" vertical="top" wrapText="1"/>
    </xf>
    <xf numFmtId="0" fontId="19" fillId="0" borderId="4" xfId="0" applyFont="1" applyBorder="1" applyAlignment="1">
      <alignment horizontal="justify" vertical="center" wrapText="1"/>
    </xf>
    <xf numFmtId="0" fontId="18" fillId="0" borderId="4" xfId="0" applyFont="1" applyBorder="1" applyAlignment="1">
      <alignment horizontal="justify" vertical="center" wrapText="1"/>
    </xf>
    <xf numFmtId="0" fontId="4" fillId="0" borderId="4" xfId="0" applyFont="1" applyFill="1" applyBorder="1" applyAlignment="1">
      <alignment horizontal="justify" vertical="center" wrapText="1"/>
    </xf>
    <xf numFmtId="0" fontId="6" fillId="0" borderId="4" xfId="0" applyFont="1" applyFill="1" applyBorder="1" applyAlignment="1">
      <alignment horizontal="left" vertical="center" wrapText="1"/>
    </xf>
    <xf numFmtId="0" fontId="8" fillId="0" borderId="4" xfId="0" applyFont="1" applyFill="1" applyBorder="1" applyAlignment="1">
      <alignment horizontal="justify" vertical="center" wrapText="1"/>
    </xf>
    <xf numFmtId="0" fontId="4" fillId="0" borderId="4" xfId="0" applyFont="1" applyFill="1" applyBorder="1" applyAlignment="1">
      <alignment vertical="center"/>
    </xf>
    <xf numFmtId="0" fontId="8" fillId="0" borderId="5"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5" xfId="0" applyFont="1" applyBorder="1" applyAlignment="1">
      <alignment vertical="center" wrapText="1"/>
    </xf>
    <xf numFmtId="0" fontId="2" fillId="0" borderId="5" xfId="0" applyFont="1" applyBorder="1" applyAlignment="1">
      <alignment horizontal="left" vertical="center" wrapText="1"/>
    </xf>
    <xf numFmtId="165" fontId="2" fillId="0" borderId="0" xfId="1" applyNumberFormat="1" applyFont="1" applyBorder="1" applyAlignment="1">
      <alignment wrapText="1"/>
    </xf>
    <xf numFmtId="165" fontId="2" fillId="0" borderId="0" xfId="1" applyNumberFormat="1" applyFont="1" applyBorder="1" applyAlignment="1">
      <alignment horizontal="left"/>
    </xf>
    <xf numFmtId="165" fontId="2" fillId="0" borderId="0" xfId="0" applyNumberFormat="1" applyFont="1" applyBorder="1" applyAlignment="1">
      <alignment wrapText="1"/>
    </xf>
    <xf numFmtId="165" fontId="2" fillId="0" borderId="0" xfId="0" applyNumberFormat="1" applyFont="1" applyFill="1" applyBorder="1" applyAlignment="1">
      <alignment wrapText="1"/>
    </xf>
    <xf numFmtId="0" fontId="3" fillId="3" borderId="3" xfId="0" applyFont="1" applyFill="1" applyBorder="1" applyAlignment="1">
      <alignment horizontal="center" vertical="center" wrapText="1"/>
    </xf>
    <xf numFmtId="0" fontId="4" fillId="4" borderId="2" xfId="0" applyFont="1" applyFill="1" applyBorder="1" applyAlignment="1">
      <alignment vertical="center" wrapText="1"/>
    </xf>
    <xf numFmtId="0" fontId="4" fillId="4" borderId="4" xfId="0" applyFont="1" applyFill="1" applyBorder="1" applyAlignment="1">
      <alignment vertical="center" wrapText="1"/>
    </xf>
    <xf numFmtId="0" fontId="4" fillId="5" borderId="4" xfId="0" applyFont="1" applyFill="1" applyBorder="1" applyAlignment="1">
      <alignment vertical="center" wrapText="1"/>
    </xf>
    <xf numFmtId="0" fontId="2" fillId="5" borderId="4" xfId="0" applyFont="1" applyFill="1" applyBorder="1" applyAlignment="1">
      <alignment horizontal="center" vertical="center"/>
    </xf>
    <xf numFmtId="0" fontId="2" fillId="5" borderId="4" xfId="0" applyFont="1" applyFill="1" applyBorder="1" applyAlignment="1">
      <alignment horizontal="left" wrapText="1"/>
    </xf>
    <xf numFmtId="0" fontId="2" fillId="5" borderId="4" xfId="0" applyFont="1" applyFill="1" applyBorder="1" applyAlignment="1">
      <alignment vertical="center" wrapText="1"/>
    </xf>
    <xf numFmtId="0" fontId="2" fillId="5" borderId="4" xfId="0" applyFont="1" applyFill="1" applyBorder="1" applyAlignment="1">
      <alignment horizontal="left" vertical="center" wrapText="1"/>
    </xf>
    <xf numFmtId="0" fontId="2" fillId="5" borderId="0" xfId="0" applyFont="1" applyFill="1" applyBorder="1"/>
    <xf numFmtId="0" fontId="8" fillId="4" borderId="4" xfId="0" applyFont="1" applyFill="1" applyBorder="1" applyAlignment="1">
      <alignment vertical="center" wrapText="1"/>
    </xf>
    <xf numFmtId="0" fontId="20" fillId="0" borderId="0" xfId="0" applyFont="1" applyAlignment="1">
      <alignment horizontal="center"/>
    </xf>
    <xf numFmtId="166" fontId="0" fillId="0" borderId="0" xfId="2" applyNumberFormat="1" applyFont="1"/>
    <xf numFmtId="0" fontId="2" fillId="6" borderId="0"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5" fillId="0" borderId="2" xfId="0" applyFont="1" applyBorder="1" applyAlignment="1">
      <alignment horizontal="center" vertical="center" wrapText="1"/>
    </xf>
    <xf numFmtId="0" fontId="6" fillId="0" borderId="4" xfId="0" applyFont="1" applyFill="1" applyBorder="1" applyAlignment="1">
      <alignment horizontal="center" vertical="center" wrapText="1"/>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447470</xdr:colOff>
      <xdr:row>7</xdr:row>
      <xdr:rowOff>262247</xdr:rowOff>
    </xdr:from>
    <xdr:to>
      <xdr:col>2</xdr:col>
      <xdr:colOff>1904794</xdr:colOff>
      <xdr:row>7</xdr:row>
      <xdr:rowOff>1019128</xdr:rowOff>
    </xdr:to>
    <xdr:pic>
      <xdr:nvPicPr>
        <xdr:cNvPr id="2" name="Imagen 1"/>
        <xdr:cNvPicPr>
          <a:picLocks noChangeAspect="1"/>
        </xdr:cNvPicPr>
      </xdr:nvPicPr>
      <xdr:blipFill>
        <a:blip xmlns:r="http://schemas.openxmlformats.org/officeDocument/2006/relationships" r:embed="rId1"/>
        <a:stretch>
          <a:fillRect/>
        </a:stretch>
      </xdr:blipFill>
      <xdr:spPr>
        <a:xfrm>
          <a:off x="2581070" y="6567797"/>
          <a:ext cx="1457324" cy="75688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1"/>
  <sheetViews>
    <sheetView showGridLines="0" tabSelected="1" zoomScaleNormal="100" zoomScaleSheetLayoutView="100" workbookViewId="0">
      <pane xSplit="1" ySplit="2" topLeftCell="B17" activePane="bottomRight" state="frozen"/>
      <selection pane="topRight" activeCell="B1" sqref="B1"/>
      <selection pane="bottomLeft" activeCell="A3" sqref="A3"/>
      <selection pane="bottomRight" activeCell="B17" sqref="B17"/>
    </sheetView>
  </sheetViews>
  <sheetFormatPr baseColWidth="10" defaultRowHeight="12.75" x14ac:dyDescent="0.2"/>
  <cols>
    <col min="1" max="1" width="5.5703125" style="6" customWidth="1"/>
    <col min="2" max="2" width="32" style="1" customWidth="1"/>
    <col min="3" max="3" width="44" style="2" bestFit="1" customWidth="1"/>
    <col min="4" max="4" width="30.5703125" style="3" customWidth="1"/>
    <col min="5" max="5" width="30.140625" style="4" customWidth="1"/>
    <col min="6" max="6" width="31" style="4" customWidth="1"/>
    <col min="7" max="7" width="15.140625" style="5" customWidth="1"/>
    <col min="8" max="8" width="17.42578125" style="5" customWidth="1"/>
    <col min="9" max="9" width="15.28515625" style="5" customWidth="1"/>
    <col min="10" max="16384" width="11.42578125" style="6"/>
  </cols>
  <sheetData>
    <row r="1" spans="2:18" ht="13.5" thickBot="1" x14ac:dyDescent="0.25"/>
    <row r="2" spans="2:18" s="10" customFormat="1" ht="60" customHeight="1" thickBot="1" x14ac:dyDescent="0.3">
      <c r="B2" s="7" t="s">
        <v>0</v>
      </c>
      <c r="C2" s="66" t="s">
        <v>1</v>
      </c>
      <c r="D2" s="66"/>
      <c r="E2" s="8" t="s">
        <v>2</v>
      </c>
      <c r="F2" s="8" t="s">
        <v>3</v>
      </c>
      <c r="G2" s="9" t="s">
        <v>4</v>
      </c>
      <c r="H2" s="8" t="s">
        <v>5</v>
      </c>
      <c r="I2" s="9" t="s">
        <v>6</v>
      </c>
      <c r="J2" s="52" t="s">
        <v>147</v>
      </c>
      <c r="K2" s="52" t="s">
        <v>156</v>
      </c>
      <c r="L2" s="52" t="s">
        <v>149</v>
      </c>
      <c r="M2" s="52" t="s">
        <v>159</v>
      </c>
      <c r="N2" s="52" t="s">
        <v>148</v>
      </c>
      <c r="O2" s="52" t="s">
        <v>153</v>
      </c>
      <c r="P2" s="52" t="s">
        <v>150</v>
      </c>
      <c r="Q2" s="52" t="s">
        <v>151</v>
      </c>
      <c r="R2" s="52" t="s">
        <v>154</v>
      </c>
    </row>
    <row r="3" spans="2:18" ht="88.5" customHeight="1" x14ac:dyDescent="0.2">
      <c r="B3" s="53" t="s">
        <v>7</v>
      </c>
      <c r="C3" s="11" t="s">
        <v>8</v>
      </c>
      <c r="D3" s="12" t="s">
        <v>9</v>
      </c>
      <c r="E3" s="13" t="s">
        <v>10</v>
      </c>
      <c r="F3" s="67" t="s">
        <v>11</v>
      </c>
      <c r="G3" s="69" t="s">
        <v>12</v>
      </c>
      <c r="H3" s="69" t="s">
        <v>13</v>
      </c>
      <c r="I3" s="71" t="s">
        <v>14</v>
      </c>
      <c r="J3" s="21" t="s">
        <v>152</v>
      </c>
      <c r="K3" s="21" t="s">
        <v>157</v>
      </c>
      <c r="L3" s="21" t="s">
        <v>152</v>
      </c>
      <c r="M3" s="21" t="s">
        <v>157</v>
      </c>
      <c r="N3" s="21" t="s">
        <v>152</v>
      </c>
      <c r="O3" s="21" t="s">
        <v>152</v>
      </c>
      <c r="P3" s="21" t="s">
        <v>152</v>
      </c>
      <c r="Q3" s="21" t="s">
        <v>152</v>
      </c>
      <c r="R3" s="21"/>
    </row>
    <row r="4" spans="2:18" ht="61.5" customHeight="1" x14ac:dyDescent="0.2">
      <c r="B4" s="54" t="s">
        <v>15</v>
      </c>
      <c r="C4" s="14" t="s">
        <v>16</v>
      </c>
      <c r="D4" s="15" t="s">
        <v>17</v>
      </c>
      <c r="E4" s="16" t="s">
        <v>18</v>
      </c>
      <c r="F4" s="68"/>
      <c r="G4" s="70"/>
      <c r="H4" s="70"/>
      <c r="I4" s="70"/>
      <c r="J4" s="21" t="s">
        <v>152</v>
      </c>
      <c r="K4" s="21" t="s">
        <v>157</v>
      </c>
      <c r="L4" s="21" t="s">
        <v>152</v>
      </c>
      <c r="M4" s="21" t="s">
        <v>157</v>
      </c>
      <c r="N4" s="21" t="s">
        <v>152</v>
      </c>
      <c r="O4" s="21" t="s">
        <v>152</v>
      </c>
      <c r="P4" s="21" t="s">
        <v>152</v>
      </c>
      <c r="Q4" s="21" t="s">
        <v>152</v>
      </c>
      <c r="R4" s="21"/>
    </row>
    <row r="5" spans="2:18" ht="104.25" customHeight="1" x14ac:dyDescent="0.2">
      <c r="B5" s="61" t="s">
        <v>19</v>
      </c>
      <c r="C5" s="14" t="s">
        <v>20</v>
      </c>
      <c r="D5" s="17" t="s">
        <v>21</v>
      </c>
      <c r="E5" s="18" t="s">
        <v>22</v>
      </c>
      <c r="F5" s="19" t="s">
        <v>23</v>
      </c>
      <c r="G5" s="70"/>
      <c r="H5" s="70"/>
      <c r="I5" s="70"/>
      <c r="J5" s="21" t="s">
        <v>152</v>
      </c>
      <c r="K5" s="21" t="s">
        <v>157</v>
      </c>
      <c r="L5" s="21" t="s">
        <v>152</v>
      </c>
      <c r="M5" s="21" t="s">
        <v>157</v>
      </c>
      <c r="N5" s="21" t="s">
        <v>152</v>
      </c>
      <c r="O5" s="21" t="s">
        <v>152</v>
      </c>
      <c r="P5" s="21" t="s">
        <v>152</v>
      </c>
      <c r="Q5" s="21" t="s">
        <v>152</v>
      </c>
      <c r="R5" s="21"/>
    </row>
    <row r="6" spans="2:18" ht="90.75" customHeight="1" x14ac:dyDescent="0.2">
      <c r="B6" s="20" t="s">
        <v>24</v>
      </c>
      <c r="C6" s="21" t="s">
        <v>25</v>
      </c>
      <c r="D6" s="22" t="s">
        <v>26</v>
      </c>
      <c r="E6" s="16" t="s">
        <v>27</v>
      </c>
      <c r="F6" s="16" t="s">
        <v>28</v>
      </c>
      <c r="G6" s="14" t="s">
        <v>29</v>
      </c>
      <c r="H6" s="22" t="s">
        <v>30</v>
      </c>
      <c r="I6" s="22" t="s">
        <v>31</v>
      </c>
      <c r="J6" s="21" t="s">
        <v>152</v>
      </c>
      <c r="K6" s="21" t="s">
        <v>157</v>
      </c>
      <c r="L6" s="21" t="s">
        <v>152</v>
      </c>
      <c r="M6" s="21" t="s">
        <v>157</v>
      </c>
      <c r="N6" s="21" t="s">
        <v>152</v>
      </c>
      <c r="O6" s="21" t="s">
        <v>152</v>
      </c>
      <c r="P6" s="21" t="s">
        <v>152</v>
      </c>
      <c r="Q6" s="21" t="s">
        <v>152</v>
      </c>
      <c r="R6" s="21" t="s">
        <v>155</v>
      </c>
    </row>
    <row r="7" spans="2:18" ht="93.75" customHeight="1" x14ac:dyDescent="0.2">
      <c r="B7" s="20" t="s">
        <v>32</v>
      </c>
      <c r="C7" s="14" t="s">
        <v>33</v>
      </c>
      <c r="D7" s="22" t="s">
        <v>34</v>
      </c>
      <c r="E7" s="16" t="s">
        <v>35</v>
      </c>
      <c r="F7" s="16" t="s">
        <v>36</v>
      </c>
      <c r="G7" s="22" t="s">
        <v>37</v>
      </c>
      <c r="H7" s="22" t="s">
        <v>38</v>
      </c>
      <c r="I7" s="22" t="s">
        <v>31</v>
      </c>
      <c r="J7" s="21" t="s">
        <v>152</v>
      </c>
      <c r="K7" s="21" t="s">
        <v>157</v>
      </c>
      <c r="L7" s="21" t="s">
        <v>152</v>
      </c>
      <c r="M7" s="21" t="s">
        <v>157</v>
      </c>
      <c r="N7" s="21" t="s">
        <v>152</v>
      </c>
      <c r="O7" s="21" t="s">
        <v>152</v>
      </c>
      <c r="P7" s="21" t="s">
        <v>152</v>
      </c>
      <c r="Q7" s="21" t="s">
        <v>152</v>
      </c>
      <c r="R7" s="21" t="s">
        <v>155</v>
      </c>
    </row>
    <row r="8" spans="2:18" ht="114" customHeight="1" x14ac:dyDescent="0.2">
      <c r="B8" s="61" t="s">
        <v>39</v>
      </c>
      <c r="C8" s="23" t="s">
        <v>40</v>
      </c>
      <c r="D8" s="24" t="s">
        <v>41</v>
      </c>
      <c r="E8" s="16" t="s">
        <v>42</v>
      </c>
      <c r="F8" s="18" t="s">
        <v>43</v>
      </c>
      <c r="G8" s="24" t="s">
        <v>44</v>
      </c>
      <c r="H8" s="22" t="s">
        <v>45</v>
      </c>
      <c r="I8" s="22" t="s">
        <v>46</v>
      </c>
      <c r="J8" s="21" t="s">
        <v>152</v>
      </c>
      <c r="K8" s="21" t="s">
        <v>152</v>
      </c>
      <c r="L8" s="21" t="s">
        <v>152</v>
      </c>
      <c r="M8" s="21" t="s">
        <v>157</v>
      </c>
      <c r="N8" s="21" t="s">
        <v>152</v>
      </c>
      <c r="O8" s="21" t="s">
        <v>152</v>
      </c>
      <c r="P8" s="21" t="s">
        <v>152</v>
      </c>
      <c r="Q8" s="21" t="s">
        <v>152</v>
      </c>
      <c r="R8" s="21"/>
    </row>
    <row r="9" spans="2:18" s="60" customFormat="1" ht="105" customHeight="1" x14ac:dyDescent="0.2">
      <c r="B9" s="55" t="s">
        <v>47</v>
      </c>
      <c r="C9" s="56" t="s">
        <v>48</v>
      </c>
      <c r="D9" s="57" t="s">
        <v>158</v>
      </c>
      <c r="E9" s="58" t="s">
        <v>49</v>
      </c>
      <c r="F9" s="58" t="s">
        <v>50</v>
      </c>
      <c r="G9" s="59" t="s">
        <v>12</v>
      </c>
      <c r="H9" s="59" t="s">
        <v>51</v>
      </c>
      <c r="I9" s="59" t="s">
        <v>31</v>
      </c>
      <c r="J9" s="56" t="s">
        <v>152</v>
      </c>
      <c r="K9" s="56" t="s">
        <v>157</v>
      </c>
      <c r="L9" s="56" t="s">
        <v>152</v>
      </c>
      <c r="M9" s="56" t="s">
        <v>157</v>
      </c>
      <c r="N9" s="56" t="s">
        <v>152</v>
      </c>
      <c r="O9" s="56" t="s">
        <v>152</v>
      </c>
      <c r="P9" s="56" t="s">
        <v>152</v>
      </c>
      <c r="Q9" s="56" t="s">
        <v>152</v>
      </c>
      <c r="R9" s="56"/>
    </row>
    <row r="10" spans="2:18" ht="101.25" customHeight="1" x14ac:dyDescent="0.2">
      <c r="B10" s="54" t="s">
        <v>52</v>
      </c>
      <c r="C10" s="14" t="s">
        <v>53</v>
      </c>
      <c r="D10" s="24" t="s">
        <v>54</v>
      </c>
      <c r="E10" s="16" t="s">
        <v>55</v>
      </c>
      <c r="F10" s="18" t="s">
        <v>56</v>
      </c>
      <c r="G10" s="22" t="s">
        <v>57</v>
      </c>
      <c r="H10" s="14" t="s">
        <v>58</v>
      </c>
      <c r="I10" s="24" t="s">
        <v>31</v>
      </c>
      <c r="J10" s="21" t="s">
        <v>152</v>
      </c>
      <c r="K10" s="21" t="s">
        <v>157</v>
      </c>
      <c r="L10" s="21" t="s">
        <v>152</v>
      </c>
      <c r="M10" s="21" t="s">
        <v>157</v>
      </c>
      <c r="N10" s="21" t="s">
        <v>152</v>
      </c>
      <c r="O10" s="21" t="s">
        <v>152</v>
      </c>
      <c r="P10" s="21" t="s">
        <v>152</v>
      </c>
      <c r="Q10" s="21" t="s">
        <v>152</v>
      </c>
      <c r="R10" s="21"/>
    </row>
    <row r="11" spans="2:18" s="27" customFormat="1" ht="96" customHeight="1" x14ac:dyDescent="0.2">
      <c r="B11" s="25" t="s">
        <v>59</v>
      </c>
      <c r="C11" s="26" t="s">
        <v>60</v>
      </c>
      <c r="D11" s="72" t="s">
        <v>61</v>
      </c>
      <c r="E11" s="65" t="s">
        <v>62</v>
      </c>
      <c r="F11" s="72" t="s">
        <v>63</v>
      </c>
      <c r="G11" s="72" t="s">
        <v>64</v>
      </c>
      <c r="H11" s="65" t="s">
        <v>45</v>
      </c>
      <c r="I11" s="65" t="s">
        <v>31</v>
      </c>
      <c r="J11" s="27" t="s">
        <v>160</v>
      </c>
      <c r="K11" s="27">
        <v>15</v>
      </c>
      <c r="L11" s="27">
        <v>20</v>
      </c>
      <c r="M11" s="27">
        <f>L11*L12</f>
        <v>500000000</v>
      </c>
    </row>
    <row r="12" spans="2:18" s="27" customFormat="1" ht="99" customHeight="1" x14ac:dyDescent="0.2">
      <c r="B12" s="25" t="s">
        <v>65</v>
      </c>
      <c r="C12" s="26" t="s">
        <v>66</v>
      </c>
      <c r="D12" s="72"/>
      <c r="E12" s="65"/>
      <c r="F12" s="72"/>
      <c r="G12" s="72"/>
      <c r="H12" s="65"/>
      <c r="I12" s="65"/>
      <c r="J12" s="27" t="s">
        <v>161</v>
      </c>
      <c r="K12" s="27">
        <v>1500000</v>
      </c>
      <c r="L12" s="27">
        <v>25000000</v>
      </c>
      <c r="M12" s="27">
        <f>K12*K11</f>
        <v>22500000</v>
      </c>
      <c r="N12" s="27">
        <f>M12-M11</f>
        <v>-477500000</v>
      </c>
    </row>
    <row r="13" spans="2:18" ht="72.75" customHeight="1" x14ac:dyDescent="0.2">
      <c r="B13" s="54" t="s">
        <v>67</v>
      </c>
      <c r="C13" s="14" t="s">
        <v>68</v>
      </c>
      <c r="D13" s="16" t="s">
        <v>69</v>
      </c>
      <c r="E13" s="28" t="s">
        <v>70</v>
      </c>
      <c r="F13" s="16" t="s">
        <v>71</v>
      </c>
      <c r="G13" s="22" t="s">
        <v>29</v>
      </c>
      <c r="H13" s="22" t="s">
        <v>51</v>
      </c>
      <c r="I13" s="22" t="s">
        <v>72</v>
      </c>
    </row>
    <row r="14" spans="2:18" ht="144" customHeight="1" x14ac:dyDescent="0.2">
      <c r="B14" s="54" t="s">
        <v>73</v>
      </c>
      <c r="C14" s="14" t="s">
        <v>74</v>
      </c>
      <c r="D14" s="14" t="s">
        <v>75</v>
      </c>
      <c r="E14" s="16" t="s">
        <v>76</v>
      </c>
      <c r="F14" s="18" t="s">
        <v>77</v>
      </c>
      <c r="G14" s="22" t="s">
        <v>78</v>
      </c>
      <c r="H14" s="22" t="s">
        <v>79</v>
      </c>
      <c r="I14" s="22" t="s">
        <v>72</v>
      </c>
      <c r="J14" s="64" t="s">
        <v>171</v>
      </c>
    </row>
    <row r="15" spans="2:18" ht="144" customHeight="1" x14ac:dyDescent="0.2">
      <c r="B15" s="61" t="s">
        <v>80</v>
      </c>
      <c r="C15" s="14" t="s">
        <v>81</v>
      </c>
      <c r="D15" s="14" t="s">
        <v>82</v>
      </c>
      <c r="E15" s="16" t="s">
        <v>83</v>
      </c>
      <c r="F15" s="18" t="s">
        <v>84</v>
      </c>
      <c r="G15" s="22" t="s">
        <v>57</v>
      </c>
      <c r="H15" s="14" t="s">
        <v>51</v>
      </c>
      <c r="I15" s="24" t="s">
        <v>31</v>
      </c>
      <c r="J15" s="6" t="s">
        <v>172</v>
      </c>
    </row>
    <row r="16" spans="2:18" ht="89.25" x14ac:dyDescent="0.2">
      <c r="B16" s="61" t="s">
        <v>85</v>
      </c>
      <c r="C16" s="29" t="s">
        <v>86</v>
      </c>
      <c r="D16" s="14" t="s">
        <v>87</v>
      </c>
      <c r="E16" s="16" t="s">
        <v>88</v>
      </c>
      <c r="F16" s="16" t="s">
        <v>89</v>
      </c>
      <c r="G16" s="24" t="s">
        <v>90</v>
      </c>
      <c r="H16" s="22" t="s">
        <v>79</v>
      </c>
      <c r="I16" s="22" t="s">
        <v>31</v>
      </c>
    </row>
    <row r="17" spans="2:9" ht="153" customHeight="1" x14ac:dyDescent="0.2">
      <c r="B17" s="20" t="s">
        <v>91</v>
      </c>
      <c r="C17" s="30" t="s">
        <v>92</v>
      </c>
      <c r="D17" s="30" t="s">
        <v>93</v>
      </c>
      <c r="E17" s="16" t="s">
        <v>94</v>
      </c>
      <c r="F17" s="16" t="s">
        <v>95</v>
      </c>
      <c r="G17" s="22" t="s">
        <v>96</v>
      </c>
      <c r="H17" s="22" t="s">
        <v>45</v>
      </c>
      <c r="I17" s="22" t="s">
        <v>31</v>
      </c>
    </row>
    <row r="18" spans="2:9" s="27" customFormat="1" ht="85.5" customHeight="1" x14ac:dyDescent="0.2">
      <c r="B18" s="25" t="s">
        <v>97</v>
      </c>
      <c r="C18" s="30" t="s">
        <v>98</v>
      </c>
      <c r="D18" s="31" t="s">
        <v>99</v>
      </c>
      <c r="E18" s="32" t="s">
        <v>100</v>
      </c>
      <c r="F18" s="33" t="s">
        <v>101</v>
      </c>
      <c r="G18" s="34" t="s">
        <v>96</v>
      </c>
      <c r="H18" s="34" t="s">
        <v>51</v>
      </c>
      <c r="I18" s="34" t="s">
        <v>31</v>
      </c>
    </row>
    <row r="19" spans="2:9" s="27" customFormat="1" ht="102.75" customHeight="1" x14ac:dyDescent="0.2">
      <c r="B19" s="35" t="s">
        <v>102</v>
      </c>
      <c r="C19" s="35" t="s">
        <v>103</v>
      </c>
      <c r="D19" s="35" t="s">
        <v>104</v>
      </c>
      <c r="E19" s="35" t="s">
        <v>105</v>
      </c>
      <c r="F19" s="32" t="s">
        <v>106</v>
      </c>
      <c r="G19" s="34" t="s">
        <v>107</v>
      </c>
      <c r="H19" s="34" t="s">
        <v>108</v>
      </c>
      <c r="I19" s="24" t="s">
        <v>31</v>
      </c>
    </row>
    <row r="20" spans="2:9" s="27" customFormat="1" ht="101.25" customHeight="1" x14ac:dyDescent="0.2">
      <c r="B20" s="35" t="s">
        <v>109</v>
      </c>
      <c r="C20" s="35" t="s">
        <v>110</v>
      </c>
      <c r="D20" s="35" t="s">
        <v>111</v>
      </c>
      <c r="E20" s="35" t="s">
        <v>112</v>
      </c>
      <c r="F20" s="35" t="s">
        <v>113</v>
      </c>
      <c r="G20" s="34" t="s">
        <v>107</v>
      </c>
      <c r="H20" s="34" t="s">
        <v>108</v>
      </c>
      <c r="I20" s="24" t="s">
        <v>31</v>
      </c>
    </row>
    <row r="21" spans="2:9" ht="109.5" customHeight="1" x14ac:dyDescent="0.2">
      <c r="B21" s="35" t="s">
        <v>114</v>
      </c>
      <c r="C21" s="36" t="s">
        <v>115</v>
      </c>
      <c r="D21" s="37" t="s">
        <v>116</v>
      </c>
      <c r="E21" s="38" t="s">
        <v>117</v>
      </c>
      <c r="F21" s="39" t="s">
        <v>118</v>
      </c>
      <c r="G21" s="22" t="s">
        <v>57</v>
      </c>
      <c r="H21" s="14" t="s">
        <v>58</v>
      </c>
      <c r="I21" s="24" t="s">
        <v>31</v>
      </c>
    </row>
    <row r="22" spans="2:9" s="27" customFormat="1" ht="137.25" customHeight="1" x14ac:dyDescent="0.2">
      <c r="B22" s="40" t="s">
        <v>119</v>
      </c>
      <c r="C22" s="30" t="s">
        <v>120</v>
      </c>
      <c r="D22" s="41" t="s">
        <v>121</v>
      </c>
      <c r="E22" s="38" t="s">
        <v>122</v>
      </c>
      <c r="F22" s="35" t="s">
        <v>123</v>
      </c>
      <c r="G22" s="34" t="s">
        <v>57</v>
      </c>
      <c r="H22" s="30" t="s">
        <v>58</v>
      </c>
      <c r="I22" s="41" t="s">
        <v>31</v>
      </c>
    </row>
    <row r="23" spans="2:9" ht="137.25" customHeight="1" x14ac:dyDescent="0.2">
      <c r="B23" s="42" t="s">
        <v>124</v>
      </c>
      <c r="C23" s="14" t="s">
        <v>125</v>
      </c>
      <c r="D23" s="24" t="s">
        <v>126</v>
      </c>
      <c r="E23" s="24" t="s">
        <v>127</v>
      </c>
      <c r="F23" s="16" t="s">
        <v>128</v>
      </c>
      <c r="G23" s="22" t="s">
        <v>57</v>
      </c>
      <c r="H23" s="14" t="s">
        <v>58</v>
      </c>
      <c r="I23" s="24" t="s">
        <v>31</v>
      </c>
    </row>
    <row r="24" spans="2:9" s="27" customFormat="1" ht="73.5" customHeight="1" x14ac:dyDescent="0.2">
      <c r="B24" s="43" t="s">
        <v>129</v>
      </c>
      <c r="C24" s="30" t="s">
        <v>130</v>
      </c>
      <c r="D24" s="34" t="s">
        <v>131</v>
      </c>
      <c r="E24" s="33" t="s">
        <v>132</v>
      </c>
      <c r="F24" s="33" t="s">
        <v>133</v>
      </c>
      <c r="G24" s="34" t="s">
        <v>12</v>
      </c>
      <c r="H24" s="34" t="s">
        <v>134</v>
      </c>
      <c r="I24" s="34" t="s">
        <v>31</v>
      </c>
    </row>
    <row r="25" spans="2:9" s="27" customFormat="1" ht="69.75" customHeight="1" x14ac:dyDescent="0.2">
      <c r="B25" s="20" t="s">
        <v>135</v>
      </c>
      <c r="C25" s="30" t="s">
        <v>136</v>
      </c>
      <c r="D25" s="24" t="s">
        <v>137</v>
      </c>
      <c r="E25" s="34" t="s">
        <v>138</v>
      </c>
      <c r="F25" s="33" t="s">
        <v>139</v>
      </c>
      <c r="G25" s="34" t="s">
        <v>12</v>
      </c>
      <c r="H25" s="34" t="s">
        <v>140</v>
      </c>
      <c r="I25" s="22" t="s">
        <v>46</v>
      </c>
    </row>
    <row r="26" spans="2:9" ht="102.75" thickBot="1" x14ac:dyDescent="0.25">
      <c r="B26" s="44" t="s">
        <v>141</v>
      </c>
      <c r="C26" s="45" t="s">
        <v>142</v>
      </c>
      <c r="D26" s="24" t="s">
        <v>143</v>
      </c>
      <c r="E26" s="41" t="s">
        <v>144</v>
      </c>
      <c r="F26" s="46" t="s">
        <v>145</v>
      </c>
      <c r="G26" s="47" t="s">
        <v>78</v>
      </c>
      <c r="H26" s="47" t="s">
        <v>146</v>
      </c>
      <c r="I26" s="47" t="s">
        <v>31</v>
      </c>
    </row>
    <row r="34" spans="4:6" x14ac:dyDescent="0.2">
      <c r="F34" s="48"/>
    </row>
    <row r="35" spans="4:6" x14ac:dyDescent="0.2">
      <c r="D35" s="49"/>
      <c r="F35" s="48"/>
    </row>
    <row r="36" spans="4:6" x14ac:dyDescent="0.2">
      <c r="F36" s="48"/>
    </row>
    <row r="37" spans="4:6" x14ac:dyDescent="0.2">
      <c r="F37" s="48"/>
    </row>
    <row r="38" spans="4:6" x14ac:dyDescent="0.2">
      <c r="F38" s="50"/>
    </row>
    <row r="40" spans="4:6" x14ac:dyDescent="0.2">
      <c r="F40" s="51"/>
    </row>
    <row r="41" spans="4:6" x14ac:dyDescent="0.2">
      <c r="F41" s="50"/>
    </row>
  </sheetData>
  <autoFilter ref="B2:I26">
    <filterColumn colId="1" showButton="0"/>
  </autoFilter>
  <mergeCells count="11">
    <mergeCell ref="I11:I12"/>
    <mergeCell ref="C2:D2"/>
    <mergeCell ref="F3:F4"/>
    <mergeCell ref="G3:G5"/>
    <mergeCell ref="H3:H5"/>
    <mergeCell ref="I3:I5"/>
    <mergeCell ref="D11:D12"/>
    <mergeCell ref="E11:E12"/>
    <mergeCell ref="F11:F12"/>
    <mergeCell ref="G11:G12"/>
    <mergeCell ref="H11:H12"/>
  </mergeCells>
  <printOptions horizontalCentered="1" verticalCentered="1"/>
  <pageMargins left="0.31496062992125984" right="0.51181102362204722" top="0.74803149606299213" bottom="0.74803149606299213" header="0.31496062992125984" footer="0.31496062992125984"/>
  <pageSetup scale="60" fitToHeight="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J2" sqref="J2"/>
    </sheetView>
  </sheetViews>
  <sheetFormatPr baseColWidth="10" defaultRowHeight="15" x14ac:dyDescent="0.25"/>
  <cols>
    <col min="3" max="5" width="12.5703125" bestFit="1" customWidth="1"/>
    <col min="6" max="6" width="13.5703125" bestFit="1" customWidth="1"/>
    <col min="10" max="12" width="14" bestFit="1" customWidth="1"/>
  </cols>
  <sheetData>
    <row r="1" spans="1:12" x14ac:dyDescent="0.25">
      <c r="A1" s="62" t="s">
        <v>162</v>
      </c>
      <c r="B1" s="62" t="s">
        <v>163</v>
      </c>
      <c r="C1" s="62">
        <v>2012</v>
      </c>
      <c r="D1" s="62">
        <v>2013</v>
      </c>
      <c r="E1" s="62">
        <v>2014</v>
      </c>
      <c r="F1" s="62" t="s">
        <v>164</v>
      </c>
      <c r="G1" s="62" t="s">
        <v>165</v>
      </c>
      <c r="H1" s="62" t="s">
        <v>166</v>
      </c>
      <c r="I1" s="62" t="s">
        <v>167</v>
      </c>
      <c r="J1" s="62" t="s">
        <v>168</v>
      </c>
      <c r="K1" s="62" t="s">
        <v>169</v>
      </c>
      <c r="L1" s="62" t="s">
        <v>170</v>
      </c>
    </row>
    <row r="2" spans="1:12" x14ac:dyDescent="0.25">
      <c r="A2">
        <v>3539429</v>
      </c>
      <c r="B2">
        <v>10</v>
      </c>
      <c r="C2">
        <v>948143053</v>
      </c>
      <c r="D2">
        <v>758642526.76999998</v>
      </c>
      <c r="E2">
        <v>65576682.240000002</v>
      </c>
      <c r="F2">
        <v>1772362262.01</v>
      </c>
      <c r="G2">
        <f>C2/C$26</f>
        <v>0.58181161989608432</v>
      </c>
      <c r="H2">
        <f>D2/D$26</f>
        <v>0.5857510541597144</v>
      </c>
      <c r="I2">
        <f>E2/E$26</f>
        <v>0.14423168189202221</v>
      </c>
      <c r="J2">
        <f>POWER(G2,2)</f>
        <v>0.33850476104610572</v>
      </c>
      <c r="K2">
        <f>POWER(H2,2)</f>
        <v>0.34310429744921667</v>
      </c>
      <c r="L2">
        <f>POWER(I2,2)</f>
        <v>2.0802778061401486E-2</v>
      </c>
    </row>
    <row r="3" spans="1:12" x14ac:dyDescent="0.25">
      <c r="A3">
        <v>3543580</v>
      </c>
      <c r="B3">
        <v>23</v>
      </c>
      <c r="C3">
        <v>350023020.62</v>
      </c>
      <c r="D3">
        <v>330732394.11000001</v>
      </c>
      <c r="E3">
        <v>256188707.28999999</v>
      </c>
      <c r="F3">
        <v>936944122.00999999</v>
      </c>
      <c r="G3">
        <f t="shared" ref="G3:G25" si="0">C3/C$26</f>
        <v>0.21478558534335718</v>
      </c>
      <c r="H3">
        <f t="shared" ref="H3:H25" si="1">D3/D$26</f>
        <v>0.25535985877236667</v>
      </c>
      <c r="I3">
        <f t="shared" ref="I3:I25" si="2">E3/E$26</f>
        <v>0.56347053361051025</v>
      </c>
      <c r="J3">
        <f t="shared" ref="J3:J25" si="3">POWER(G3,2)</f>
        <v>4.6132847671288571E-2</v>
      </c>
      <c r="K3">
        <f t="shared" ref="K3:K25" si="4">POWER(H3,2)</f>
        <v>6.5208657472243053E-2</v>
      </c>
      <c r="L3">
        <f t="shared" ref="L3:L25" si="5">POWER(I3,2)</f>
        <v>0.31749904224731318</v>
      </c>
    </row>
    <row r="4" spans="1:12" x14ac:dyDescent="0.25">
      <c r="A4">
        <v>3565542</v>
      </c>
      <c r="B4">
        <v>15</v>
      </c>
      <c r="C4">
        <v>195105878.09</v>
      </c>
      <c r="D4">
        <v>109114241.81999999</v>
      </c>
      <c r="E4">
        <v>66920433.200000003</v>
      </c>
      <c r="F4">
        <v>371140553.11000001</v>
      </c>
      <c r="G4">
        <f t="shared" si="0"/>
        <v>0.1197233546389659</v>
      </c>
      <c r="H4">
        <f t="shared" si="1"/>
        <v>8.4247560497330148E-2</v>
      </c>
      <c r="I4">
        <f t="shared" si="2"/>
        <v>0.14718717543613749</v>
      </c>
      <c r="J4">
        <f t="shared" si="3"/>
        <v>1.4333681646007597E-2</v>
      </c>
      <c r="K4">
        <f t="shared" si="4"/>
        <v>7.097651449751303E-3</v>
      </c>
      <c r="L4">
        <f t="shared" si="5"/>
        <v>2.1664064612868315E-2</v>
      </c>
    </row>
    <row r="5" spans="1:12" x14ac:dyDescent="0.25">
      <c r="A5">
        <v>3543375</v>
      </c>
      <c r="B5">
        <v>12</v>
      </c>
      <c r="C5">
        <v>60086479.210000001</v>
      </c>
      <c r="D5">
        <v>51764173.219999999</v>
      </c>
      <c r="E5">
        <v>37003002.460000001</v>
      </c>
      <c r="F5">
        <v>148853654.88</v>
      </c>
      <c r="G5">
        <f t="shared" si="0"/>
        <v>3.6871030898142851E-2</v>
      </c>
      <c r="H5">
        <f t="shared" si="1"/>
        <v>3.9967333706450052E-2</v>
      </c>
      <c r="I5">
        <f t="shared" si="2"/>
        <v>8.1385716653487636E-2</v>
      </c>
      <c r="J5">
        <f t="shared" si="3"/>
        <v>1.3594729194918048E-3</v>
      </c>
      <c r="K5">
        <f t="shared" si="4"/>
        <v>1.5973877636027384E-3</v>
      </c>
      <c r="L5">
        <f t="shared" si="5"/>
        <v>6.6236348752017745E-3</v>
      </c>
    </row>
    <row r="6" spans="1:12" x14ac:dyDescent="0.25">
      <c r="A6">
        <v>3540470</v>
      </c>
      <c r="B6">
        <v>4</v>
      </c>
      <c r="C6">
        <v>28724512.640000001</v>
      </c>
      <c r="D6">
        <v>3690145</v>
      </c>
      <c r="E6">
        <v>3324228.58</v>
      </c>
      <c r="F6">
        <v>35738886.229999997</v>
      </c>
      <c r="G6">
        <f t="shared" si="0"/>
        <v>1.7626301407709571E-2</v>
      </c>
      <c r="H6">
        <f t="shared" si="1"/>
        <v>2.8491763214949718E-3</v>
      </c>
      <c r="I6">
        <f t="shared" si="2"/>
        <v>7.3114262983324831E-3</v>
      </c>
      <c r="J6">
        <f t="shared" si="3"/>
        <v>3.1068650131542441E-4</v>
      </c>
      <c r="K6">
        <f t="shared" si="4"/>
        <v>8.1178057109676184E-6</v>
      </c>
      <c r="L6">
        <f t="shared" si="5"/>
        <v>5.3456954515947833E-5</v>
      </c>
    </row>
    <row r="7" spans="1:12" x14ac:dyDescent="0.25">
      <c r="A7">
        <v>3538956</v>
      </c>
      <c r="B7">
        <v>3</v>
      </c>
      <c r="C7">
        <v>6873881.3399999999</v>
      </c>
      <c r="D7">
        <v>8654417.3499999996</v>
      </c>
      <c r="E7">
        <v>5577483.0499999998</v>
      </c>
      <c r="F7">
        <v>21105781.75</v>
      </c>
      <c r="G7">
        <f t="shared" si="0"/>
        <v>4.2180386437940462E-3</v>
      </c>
      <c r="H7">
        <f t="shared" si="1"/>
        <v>6.6821116758163327E-3</v>
      </c>
      <c r="I7">
        <f t="shared" si="2"/>
        <v>1.2267314135862963E-2</v>
      </c>
      <c r="J7">
        <f t="shared" si="3"/>
        <v>1.7791850000539917E-5</v>
      </c>
      <c r="K7">
        <f t="shared" si="4"/>
        <v>4.4650616448080957E-5</v>
      </c>
      <c r="L7">
        <f t="shared" si="5"/>
        <v>1.5048699610794328E-4</v>
      </c>
    </row>
    <row r="8" spans="1:12" x14ac:dyDescent="0.25">
      <c r="A8">
        <v>3589279</v>
      </c>
      <c r="B8">
        <v>19</v>
      </c>
      <c r="C8">
        <v>9572382.1300000008</v>
      </c>
      <c r="D8">
        <v>6021647.6799999997</v>
      </c>
      <c r="E8">
        <v>3178443.67</v>
      </c>
      <c r="F8">
        <v>18772473.48</v>
      </c>
      <c r="G8">
        <f t="shared" si="0"/>
        <v>5.8739270785118864E-3</v>
      </c>
      <c r="H8">
        <f t="shared" si="1"/>
        <v>4.6493392498780208E-3</v>
      </c>
      <c r="I8">
        <f t="shared" si="2"/>
        <v>6.9907817941347499E-3</v>
      </c>
      <c r="J8">
        <f t="shared" si="3"/>
        <v>3.4503019323675186E-5</v>
      </c>
      <c r="K8">
        <f t="shared" si="4"/>
        <v>2.1616355460456318E-5</v>
      </c>
      <c r="L8">
        <f t="shared" si="5"/>
        <v>4.8871030093205875E-5</v>
      </c>
    </row>
    <row r="9" spans="1:12" x14ac:dyDescent="0.25">
      <c r="A9">
        <v>3565444</v>
      </c>
      <c r="B9">
        <v>22</v>
      </c>
      <c r="C9">
        <v>5503796.1299999999</v>
      </c>
      <c r="D9">
        <v>5452323.7300000004</v>
      </c>
      <c r="E9">
        <v>3601611.81</v>
      </c>
      <c r="F9">
        <v>14557731.67</v>
      </c>
      <c r="G9">
        <f t="shared" si="0"/>
        <v>3.377309501811115E-3</v>
      </c>
      <c r="H9">
        <f t="shared" si="1"/>
        <v>4.2097618572281429E-3</v>
      </c>
      <c r="I9">
        <f t="shared" si="2"/>
        <v>7.9215128172740925E-3</v>
      </c>
      <c r="J9">
        <f t="shared" si="3"/>
        <v>1.1406219471023643E-5</v>
      </c>
      <c r="K9">
        <f t="shared" si="4"/>
        <v>1.7722094894572944E-5</v>
      </c>
      <c r="L9">
        <f t="shared" si="5"/>
        <v>6.275036531423773E-5</v>
      </c>
    </row>
    <row r="10" spans="1:12" x14ac:dyDescent="0.25">
      <c r="A10">
        <v>3993600</v>
      </c>
      <c r="B10">
        <v>52</v>
      </c>
      <c r="C10">
        <v>2402553.56</v>
      </c>
      <c r="D10">
        <v>2764529.03</v>
      </c>
      <c r="E10">
        <v>5007586.4800000004</v>
      </c>
      <c r="F10">
        <v>10174669.07</v>
      </c>
      <c r="G10">
        <f t="shared" si="0"/>
        <v>1.4742855249614999E-3</v>
      </c>
      <c r="H10">
        <f t="shared" si="1"/>
        <v>2.1345043764842472E-3</v>
      </c>
      <c r="I10">
        <f t="shared" si="2"/>
        <v>1.1013863397157301E-2</v>
      </c>
      <c r="J10">
        <f t="shared" si="3"/>
        <v>2.1735178091110055E-6</v>
      </c>
      <c r="K10">
        <f t="shared" si="4"/>
        <v>4.5561089332304044E-6</v>
      </c>
      <c r="L10">
        <f t="shared" si="5"/>
        <v>1.2130518693124135E-4</v>
      </c>
    </row>
    <row r="11" spans="1:12" x14ac:dyDescent="0.25">
      <c r="A11">
        <v>3558668</v>
      </c>
      <c r="B11">
        <v>20</v>
      </c>
      <c r="C11">
        <v>4167122.66</v>
      </c>
      <c r="D11">
        <v>2945688.7</v>
      </c>
      <c r="E11">
        <v>1519750.97</v>
      </c>
      <c r="F11">
        <v>8632562.3200000003</v>
      </c>
      <c r="G11">
        <f t="shared" si="0"/>
        <v>2.5570828974056511E-3</v>
      </c>
      <c r="H11">
        <f t="shared" si="1"/>
        <v>2.274378512100556E-3</v>
      </c>
      <c r="I11">
        <f t="shared" si="2"/>
        <v>3.3425942114288362E-3</v>
      </c>
      <c r="J11">
        <f t="shared" si="3"/>
        <v>6.5386729442044795E-6</v>
      </c>
      <c r="K11">
        <f t="shared" si="4"/>
        <v>5.1727976163047392E-6</v>
      </c>
      <c r="L11">
        <f t="shared" si="5"/>
        <v>1.1172936062277563E-5</v>
      </c>
    </row>
    <row r="12" spans="1:12" x14ac:dyDescent="0.25">
      <c r="A12">
        <v>3539976</v>
      </c>
      <c r="B12">
        <v>7</v>
      </c>
      <c r="C12">
        <v>5590197.0499999998</v>
      </c>
      <c r="D12">
        <v>608811.13</v>
      </c>
      <c r="E12">
        <v>855391.11</v>
      </c>
      <c r="F12">
        <v>7054399.29</v>
      </c>
      <c r="G12">
        <f t="shared" si="0"/>
        <v>3.4303279351231104E-3</v>
      </c>
      <c r="H12">
        <f t="shared" si="1"/>
        <v>4.7006560876567099E-4</v>
      </c>
      <c r="I12">
        <f t="shared" si="2"/>
        <v>1.8813775606892273E-3</v>
      </c>
      <c r="J12">
        <f t="shared" si="3"/>
        <v>1.1767149742485982E-5</v>
      </c>
      <c r="K12">
        <f t="shared" si="4"/>
        <v>2.2096167654424086E-7</v>
      </c>
      <c r="L12">
        <f t="shared" si="5"/>
        <v>3.539581525864947E-6</v>
      </c>
    </row>
    <row r="13" spans="1:12" x14ac:dyDescent="0.25">
      <c r="A13">
        <v>3589402</v>
      </c>
      <c r="B13">
        <v>21</v>
      </c>
      <c r="C13">
        <v>1261675.06</v>
      </c>
      <c r="D13">
        <v>3064694.05</v>
      </c>
      <c r="E13">
        <v>1224202.1299999999</v>
      </c>
      <c r="F13">
        <v>5550571.2300000004</v>
      </c>
      <c r="G13">
        <f t="shared" si="0"/>
        <v>7.7420512455211692E-4</v>
      </c>
      <c r="H13">
        <f t="shared" si="1"/>
        <v>2.3662630384135384E-3</v>
      </c>
      <c r="I13">
        <f t="shared" si="2"/>
        <v>2.6925536052507678E-3</v>
      </c>
      <c r="J13">
        <f t="shared" si="3"/>
        <v>5.9939357488275891E-7</v>
      </c>
      <c r="K13">
        <f t="shared" si="4"/>
        <v>5.5992007669620703E-6</v>
      </c>
      <c r="L13">
        <f t="shared" si="5"/>
        <v>7.2498449171489073E-6</v>
      </c>
    </row>
    <row r="14" spans="1:12" x14ac:dyDescent="0.25">
      <c r="A14">
        <v>3562680</v>
      </c>
      <c r="B14">
        <v>18</v>
      </c>
      <c r="C14">
        <v>1609336.84</v>
      </c>
      <c r="D14">
        <v>1966753.75</v>
      </c>
      <c r="E14">
        <v>1355262.68</v>
      </c>
      <c r="F14">
        <v>4931353.2699999996</v>
      </c>
      <c r="G14">
        <f t="shared" si="0"/>
        <v>9.8754177534309852E-4</v>
      </c>
      <c r="H14">
        <f t="shared" si="1"/>
        <v>1.5185387605938089E-3</v>
      </c>
      <c r="I14">
        <f t="shared" si="2"/>
        <v>2.980812829574E-3</v>
      </c>
      <c r="J14">
        <f t="shared" si="3"/>
        <v>9.752387580477989E-7</v>
      </c>
      <c r="K14">
        <f t="shared" si="4"/>
        <v>2.3059599674257812E-6</v>
      </c>
      <c r="L14">
        <f t="shared" si="5"/>
        <v>8.885245124952956E-6</v>
      </c>
    </row>
    <row r="15" spans="1:12" x14ac:dyDescent="0.25">
      <c r="A15">
        <v>3631509</v>
      </c>
      <c r="B15">
        <v>17</v>
      </c>
      <c r="C15">
        <v>2096663.03</v>
      </c>
      <c r="D15">
        <v>1733085.48</v>
      </c>
      <c r="E15">
        <v>750405.97</v>
      </c>
      <c r="F15">
        <v>4580154.4800000004</v>
      </c>
      <c r="G15">
        <f t="shared" si="0"/>
        <v>1.2865810807776202E-3</v>
      </c>
      <c r="H15">
        <f t="shared" si="1"/>
        <v>1.3381225162541709E-3</v>
      </c>
      <c r="I15">
        <f t="shared" si="2"/>
        <v>1.6504695183998737E-3</v>
      </c>
      <c r="J15">
        <f t="shared" si="3"/>
        <v>1.6552908774149095E-6</v>
      </c>
      <c r="K15">
        <f t="shared" si="4"/>
        <v>1.7905718685063939E-6</v>
      </c>
      <c r="L15">
        <f t="shared" si="5"/>
        <v>2.7240496311671109E-6</v>
      </c>
    </row>
    <row r="16" spans="1:12" x14ac:dyDescent="0.25">
      <c r="A16">
        <v>3590459</v>
      </c>
      <c r="B16">
        <v>2</v>
      </c>
      <c r="C16">
        <v>1864933.38</v>
      </c>
      <c r="D16">
        <v>1757409.77</v>
      </c>
      <c r="E16">
        <v>688484.49</v>
      </c>
      <c r="F16">
        <v>4310827.6399999997</v>
      </c>
      <c r="G16">
        <f t="shared" si="0"/>
        <v>1.1443841806180271E-3</v>
      </c>
      <c r="H16">
        <f t="shared" si="1"/>
        <v>1.3569034018576301E-3</v>
      </c>
      <c r="I16">
        <f t="shared" si="2"/>
        <v>1.5142772180185115E-3</v>
      </c>
      <c r="J16">
        <f t="shared" si="3"/>
        <v>1.3096151528487931E-6</v>
      </c>
      <c r="K16">
        <f t="shared" si="4"/>
        <v>1.8411868419728091E-6</v>
      </c>
      <c r="L16">
        <f t="shared" si="5"/>
        <v>2.2930354930098826E-6</v>
      </c>
    </row>
    <row r="17" spans="1:12" x14ac:dyDescent="0.25">
      <c r="A17">
        <v>3623560</v>
      </c>
      <c r="B17">
        <v>8</v>
      </c>
      <c r="C17">
        <v>1326810.32</v>
      </c>
      <c r="D17">
        <v>2416106.67</v>
      </c>
      <c r="E17">
        <v>465076.75</v>
      </c>
      <c r="F17">
        <v>4207993.74</v>
      </c>
      <c r="G17">
        <f t="shared" si="0"/>
        <v>8.141742526420662E-4</v>
      </c>
      <c r="H17">
        <f t="shared" si="1"/>
        <v>1.8654860213812912E-3</v>
      </c>
      <c r="I17">
        <f t="shared" si="2"/>
        <v>1.0229063070906518E-3</v>
      </c>
      <c r="J17">
        <f t="shared" si="3"/>
        <v>6.6287971366526702E-7</v>
      </c>
      <c r="K17">
        <f t="shared" si="4"/>
        <v>3.4800380959689993E-6</v>
      </c>
      <c r="L17">
        <f t="shared" si="5"/>
        <v>1.0463373130858349E-6</v>
      </c>
    </row>
    <row r="18" spans="1:12" x14ac:dyDescent="0.25">
      <c r="A18">
        <v>5150323</v>
      </c>
      <c r="B18">
        <v>24</v>
      </c>
      <c r="C18">
        <v>1822720.17</v>
      </c>
      <c r="D18">
        <v>1600046.43</v>
      </c>
      <c r="E18">
        <v>533000.4</v>
      </c>
      <c r="F18">
        <v>3955767</v>
      </c>
      <c r="G18">
        <f t="shared" si="0"/>
        <v>1.1184807728849817E-3</v>
      </c>
      <c r="H18">
        <f t="shared" si="1"/>
        <v>1.2354025117301791E-3</v>
      </c>
      <c r="I18">
        <f t="shared" si="2"/>
        <v>1.1722999931556249E-3</v>
      </c>
      <c r="J18">
        <f t="shared" si="3"/>
        <v>1.2509992393133862E-6</v>
      </c>
      <c r="K18">
        <f t="shared" si="4"/>
        <v>1.5262193659892353E-6</v>
      </c>
      <c r="L18">
        <f t="shared" si="5"/>
        <v>1.3742872739526783E-6</v>
      </c>
    </row>
    <row r="19" spans="1:12" x14ac:dyDescent="0.25">
      <c r="A19">
        <v>3569265</v>
      </c>
      <c r="B19">
        <v>11</v>
      </c>
      <c r="C19">
        <v>2169677.86</v>
      </c>
      <c r="D19">
        <v>1181553.76</v>
      </c>
      <c r="E19">
        <v>399275</v>
      </c>
      <c r="F19">
        <v>3750506.62</v>
      </c>
      <c r="G19">
        <f t="shared" si="0"/>
        <v>1.3313853709997804E-3</v>
      </c>
      <c r="H19">
        <f t="shared" si="1"/>
        <v>9.12282578480074E-4</v>
      </c>
      <c r="I19">
        <f t="shared" si="2"/>
        <v>8.7817960318080834E-4</v>
      </c>
      <c r="J19">
        <f t="shared" si="3"/>
        <v>1.7725870061122228E-6</v>
      </c>
      <c r="K19">
        <f t="shared" si="4"/>
        <v>8.3225950299825237E-7</v>
      </c>
      <c r="L19">
        <f t="shared" si="5"/>
        <v>7.7119941544280206E-7</v>
      </c>
    </row>
    <row r="20" spans="1:12" x14ac:dyDescent="0.25">
      <c r="A20">
        <v>3586616</v>
      </c>
      <c r="B20">
        <v>1</v>
      </c>
      <c r="C20">
        <v>479995</v>
      </c>
      <c r="D20">
        <v>606817.04</v>
      </c>
      <c r="E20">
        <v>301680</v>
      </c>
      <c r="F20">
        <v>1388492.04</v>
      </c>
      <c r="G20">
        <f t="shared" si="0"/>
        <v>2.9454064722448688E-4</v>
      </c>
      <c r="H20">
        <f t="shared" si="1"/>
        <v>4.6852596357261495E-4</v>
      </c>
      <c r="I20">
        <f t="shared" si="2"/>
        <v>6.6352569704485954E-4</v>
      </c>
      <c r="J20">
        <f t="shared" si="3"/>
        <v>8.6754192867419633E-8</v>
      </c>
      <c r="K20">
        <f t="shared" si="4"/>
        <v>2.1951657854164731E-7</v>
      </c>
      <c r="L20">
        <f t="shared" si="5"/>
        <v>4.4026635063886672E-7</v>
      </c>
    </row>
    <row r="21" spans="1:12" x14ac:dyDescent="0.25">
      <c r="A21">
        <v>4263992</v>
      </c>
      <c r="B21">
        <v>5</v>
      </c>
      <c r="C21">
        <v>292555.36</v>
      </c>
      <c r="D21">
        <v>124591.85</v>
      </c>
      <c r="E21">
        <v>113881.54</v>
      </c>
      <c r="F21">
        <v>531028.75</v>
      </c>
      <c r="G21">
        <f t="shared" si="0"/>
        <v>1.7952154727318568E-4</v>
      </c>
      <c r="H21">
        <f t="shared" si="1"/>
        <v>9.6197886227032624E-5</v>
      </c>
      <c r="I21">
        <f t="shared" si="2"/>
        <v>2.5047510013604497E-4</v>
      </c>
      <c r="J21">
        <f t="shared" si="3"/>
        <v>3.2227985935358639E-8</v>
      </c>
      <c r="K21">
        <f t="shared" si="4"/>
        <v>9.2540333145491131E-9</v>
      </c>
      <c r="L21">
        <f t="shared" si="5"/>
        <v>6.2737775788161755E-8</v>
      </c>
    </row>
    <row r="22" spans="1:12" x14ac:dyDescent="0.25">
      <c r="A22">
        <v>3650711</v>
      </c>
      <c r="B22">
        <v>13</v>
      </c>
      <c r="C22">
        <v>186686.9</v>
      </c>
      <c r="D22">
        <v>125072.12</v>
      </c>
      <c r="E22">
        <v>19990.7</v>
      </c>
      <c r="F22">
        <v>331749.71999999997</v>
      </c>
      <c r="G22">
        <f t="shared" si="0"/>
        <v>1.1455719404229849E-4</v>
      </c>
      <c r="H22">
        <f t="shared" si="1"/>
        <v>9.6568704694037133E-5</v>
      </c>
      <c r="I22">
        <f t="shared" si="2"/>
        <v>4.3968254945354924E-5</v>
      </c>
      <c r="J22">
        <f t="shared" si="3"/>
        <v>1.3123350706844827E-8</v>
      </c>
      <c r="K22">
        <f t="shared" si="4"/>
        <v>9.3255147262841498E-9</v>
      </c>
      <c r="L22">
        <f t="shared" si="5"/>
        <v>1.9332074429397279E-9</v>
      </c>
    </row>
    <row r="23" spans="1:12" x14ac:dyDescent="0.25">
      <c r="A23">
        <v>3617680</v>
      </c>
      <c r="B23">
        <v>9</v>
      </c>
      <c r="C23">
        <v>130082.56</v>
      </c>
      <c r="D23">
        <v>118621.71</v>
      </c>
      <c r="E23">
        <v>50359.74</v>
      </c>
      <c r="F23">
        <v>299064.01</v>
      </c>
      <c r="G23">
        <f t="shared" si="0"/>
        <v>7.9822917770014577E-5</v>
      </c>
      <c r="H23">
        <f t="shared" si="1"/>
        <v>9.1588316271377771E-5</v>
      </c>
      <c r="I23">
        <f t="shared" si="2"/>
        <v>1.1076299915969866E-4</v>
      </c>
      <c r="J23">
        <f t="shared" si="3"/>
        <v>6.371698201318509E-9</v>
      </c>
      <c r="K23">
        <f t="shared" si="4"/>
        <v>8.388419677425922E-9</v>
      </c>
      <c r="L23">
        <f t="shared" si="5"/>
        <v>1.2268441982851406E-8</v>
      </c>
    </row>
    <row r="24" spans="1:12" x14ac:dyDescent="0.25">
      <c r="A24">
        <v>4573231</v>
      </c>
      <c r="B24">
        <v>16</v>
      </c>
      <c r="C24">
        <v>92130</v>
      </c>
      <c r="D24">
        <v>76382.91</v>
      </c>
      <c r="E24">
        <v>7179.6</v>
      </c>
      <c r="F24">
        <v>175692.51</v>
      </c>
      <c r="G24">
        <f t="shared" si="0"/>
        <v>5.6533984372320502E-5</v>
      </c>
      <c r="H24">
        <f t="shared" si="1"/>
        <v>5.897556289492188E-5</v>
      </c>
      <c r="I24">
        <f t="shared" si="2"/>
        <v>1.5791067006441504E-5</v>
      </c>
      <c r="J24">
        <f t="shared" si="3"/>
        <v>3.1960913890097788E-9</v>
      </c>
      <c r="K24">
        <f t="shared" si="4"/>
        <v>3.4781170187728866E-9</v>
      </c>
      <c r="L24">
        <f t="shared" si="5"/>
        <v>2.4935779720192543E-10</v>
      </c>
    </row>
    <row r="25" spans="1:12" x14ac:dyDescent="0.25">
      <c r="A25">
        <v>4860920</v>
      </c>
      <c r="B25">
        <v>6</v>
      </c>
      <c r="C25">
        <v>113109</v>
      </c>
      <c r="D25">
        <v>0</v>
      </c>
      <c r="E25">
        <v>0</v>
      </c>
      <c r="F25">
        <v>113109</v>
      </c>
      <c r="G25">
        <f t="shared" si="0"/>
        <v>6.9407385633005531E-5</v>
      </c>
      <c r="H25">
        <f t="shared" si="1"/>
        <v>0</v>
      </c>
      <c r="I25">
        <f t="shared" si="2"/>
        <v>0</v>
      </c>
      <c r="J25">
        <f t="shared" si="3"/>
        <v>4.8173851804087423E-9</v>
      </c>
      <c r="K25">
        <f t="shared" si="4"/>
        <v>0</v>
      </c>
      <c r="L25">
        <f t="shared" si="5"/>
        <v>0</v>
      </c>
    </row>
    <row r="26" spans="1:12" x14ac:dyDescent="0.25">
      <c r="C26">
        <f>SUM(C2:C25)</f>
        <v>1629639251.9099998</v>
      </c>
      <c r="D26">
        <f t="shared" ref="D26:F26" si="6">SUM(D2:D25)</f>
        <v>1295162034.0800002</v>
      </c>
      <c r="E26">
        <f t="shared" si="6"/>
        <v>454662119.86000007</v>
      </c>
      <c r="F26">
        <f t="shared" si="6"/>
        <v>3379463405.8300004</v>
      </c>
      <c r="G26">
        <f t="shared" ref="G26" si="7">SUM(G2:G25)</f>
        <v>0.99999999999999989</v>
      </c>
      <c r="H26">
        <f t="shared" ref="H26" si="8">SUM(H2:H25)</f>
        <v>0.99999999999999989</v>
      </c>
      <c r="I26">
        <f t="shared" ref="I26" si="9">SUM(I2:I25)</f>
        <v>0.99999999999999967</v>
      </c>
      <c r="J26" s="63">
        <f t="shared" ref="J26" si="10">SUM(J2:J25)</f>
        <v>0.40073400270852677</v>
      </c>
      <c r="K26" s="63">
        <f t="shared" ref="K26" si="11">SUM(K2:K25)</f>
        <v>0.4171276762746271</v>
      </c>
      <c r="L26" s="63">
        <f t="shared" ref="L26" si="12">SUM(L2:L25)</f>
        <v>0.36706596430163779</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Ajustes</vt:lpstr>
      <vt:lpstr>Hoja1</vt:lpstr>
      <vt:lpstr>Ajustes!Área_de_impresión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Cely</dc:creator>
  <cp:lastModifiedBy>Fabian Andres Siatama</cp:lastModifiedBy>
  <dcterms:created xsi:type="dcterms:W3CDTF">2014-06-11T21:17:53Z</dcterms:created>
  <dcterms:modified xsi:type="dcterms:W3CDTF">2014-12-07T22:34:01Z</dcterms:modified>
</cp:coreProperties>
</file>