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CCI\Documentacion\"/>
    </mc:Choice>
  </mc:AlternateContent>
  <bookViews>
    <workbookView xWindow="0" yWindow="0" windowWidth="19200" windowHeight="6435" activeTab="2"/>
  </bookViews>
  <sheets>
    <sheet name="Ajustes" sheetId="1" r:id="rId1"/>
    <sheet name="Hoja1" sheetId="2" r:id="rId2"/>
    <sheet name="Hoja2" sheetId="3" r:id="rId3"/>
  </sheets>
  <definedNames>
    <definedName name="_xlnm._FilterDatabase" localSheetId="0" hidden="1">Ajustes!$B$2:$I$26</definedName>
    <definedName name="_xlnm.Print_Area" localSheetId="0">Ajustes!$B$1:$I$26</definedName>
  </definedNames>
  <calcPr calcId="152511"/>
  <pivotCaches>
    <pivotCache cacheId="30" r:id="rId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6" i="3" l="1"/>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25" i="3"/>
  <c r="E35" i="2" l="1" a="1"/>
  <c r="E35" i="2" s="1"/>
  <c r="D35" i="2"/>
  <c r="D32" i="2"/>
  <c r="D33" i="2"/>
  <c r="D34" i="2"/>
  <c r="D31" i="2"/>
  <c r="C32" i="2"/>
  <c r="C33" i="2"/>
  <c r="C34" i="2"/>
  <c r="C31" i="2"/>
  <c r="A35" i="2"/>
  <c r="N3" i="2" l="1"/>
  <c r="L26" i="2" l="1"/>
  <c r="K26" i="2"/>
  <c r="J26" i="2"/>
  <c r="K3" i="2"/>
  <c r="L3" i="2"/>
  <c r="K4" i="2"/>
  <c r="L4" i="2"/>
  <c r="K5" i="2"/>
  <c r="L5" i="2"/>
  <c r="K6" i="2"/>
  <c r="L6" i="2"/>
  <c r="K7" i="2"/>
  <c r="L7" i="2"/>
  <c r="K8" i="2"/>
  <c r="L8" i="2"/>
  <c r="K9" i="2"/>
  <c r="L9" i="2"/>
  <c r="K10" i="2"/>
  <c r="L10" i="2"/>
  <c r="K11" i="2"/>
  <c r="L11" i="2"/>
  <c r="K12" i="2"/>
  <c r="L12" i="2"/>
  <c r="K13" i="2"/>
  <c r="L13" i="2"/>
  <c r="K14" i="2"/>
  <c r="L14" i="2"/>
  <c r="K15" i="2"/>
  <c r="L15" i="2"/>
  <c r="K16" i="2"/>
  <c r="L16" i="2"/>
  <c r="K17" i="2"/>
  <c r="L17" i="2"/>
  <c r="K18" i="2"/>
  <c r="L18" i="2"/>
  <c r="K19" i="2"/>
  <c r="L19" i="2"/>
  <c r="K20" i="2"/>
  <c r="L20" i="2"/>
  <c r="K21" i="2"/>
  <c r="L21" i="2"/>
  <c r="K22" i="2"/>
  <c r="L22" i="2"/>
  <c r="K23" i="2"/>
  <c r="L23" i="2"/>
  <c r="K24" i="2"/>
  <c r="L24" i="2"/>
  <c r="K25" i="2"/>
  <c r="L25" i="2"/>
  <c r="L2" i="2"/>
  <c r="K2" i="2"/>
  <c r="J3" i="2"/>
  <c r="J4" i="2"/>
  <c r="J5" i="2"/>
  <c r="J6" i="2"/>
  <c r="J7" i="2"/>
  <c r="J8" i="2"/>
  <c r="J9" i="2"/>
  <c r="J10" i="2"/>
  <c r="J11" i="2"/>
  <c r="J12" i="2"/>
  <c r="J13" i="2"/>
  <c r="J14" i="2"/>
  <c r="J15" i="2"/>
  <c r="J16" i="2"/>
  <c r="J17" i="2"/>
  <c r="J18" i="2"/>
  <c r="J19" i="2"/>
  <c r="J20" i="2"/>
  <c r="J21" i="2"/>
  <c r="J22" i="2"/>
  <c r="J23" i="2"/>
  <c r="J24" i="2"/>
  <c r="J25" i="2"/>
  <c r="J2" i="2"/>
  <c r="I26" i="2"/>
  <c r="H26" i="2"/>
  <c r="G26" i="2"/>
  <c r="I3" i="2"/>
  <c r="I4" i="2"/>
  <c r="I5" i="2"/>
  <c r="I6" i="2"/>
  <c r="I7" i="2"/>
  <c r="I8" i="2"/>
  <c r="I9" i="2"/>
  <c r="I10" i="2"/>
  <c r="I11" i="2"/>
  <c r="I12" i="2"/>
  <c r="I13" i="2"/>
  <c r="I14" i="2"/>
  <c r="I15" i="2"/>
  <c r="I16" i="2"/>
  <c r="I17" i="2"/>
  <c r="I18" i="2"/>
  <c r="I19" i="2"/>
  <c r="I20" i="2"/>
  <c r="I21" i="2"/>
  <c r="I22" i="2"/>
  <c r="I23" i="2"/>
  <c r="I24" i="2"/>
  <c r="I25" i="2"/>
  <c r="I2" i="2"/>
  <c r="H3" i="2"/>
  <c r="H4" i="2"/>
  <c r="H5" i="2"/>
  <c r="H6" i="2"/>
  <c r="H7" i="2"/>
  <c r="H8" i="2"/>
  <c r="H9" i="2"/>
  <c r="H10" i="2"/>
  <c r="H11" i="2"/>
  <c r="H12" i="2"/>
  <c r="H13" i="2"/>
  <c r="H14" i="2"/>
  <c r="H15" i="2"/>
  <c r="H16" i="2"/>
  <c r="H17" i="2"/>
  <c r="H18" i="2"/>
  <c r="H19" i="2"/>
  <c r="H20" i="2"/>
  <c r="H21" i="2"/>
  <c r="H22" i="2"/>
  <c r="H23" i="2"/>
  <c r="H24" i="2"/>
  <c r="H25" i="2"/>
  <c r="H2" i="2"/>
  <c r="G3" i="2"/>
  <c r="G4" i="2"/>
  <c r="G5" i="2"/>
  <c r="G6" i="2"/>
  <c r="G7" i="2"/>
  <c r="G8" i="2"/>
  <c r="G9" i="2"/>
  <c r="G10" i="2"/>
  <c r="G11" i="2"/>
  <c r="G12" i="2"/>
  <c r="G13" i="2"/>
  <c r="G14" i="2"/>
  <c r="G15" i="2"/>
  <c r="G16" i="2"/>
  <c r="G17" i="2"/>
  <c r="G18" i="2"/>
  <c r="G19" i="2"/>
  <c r="G20" i="2"/>
  <c r="G21" i="2"/>
  <c r="G22" i="2"/>
  <c r="G23" i="2"/>
  <c r="G24" i="2"/>
  <c r="G25" i="2"/>
  <c r="G2" i="2"/>
  <c r="D26" i="2"/>
  <c r="E26" i="2"/>
  <c r="F26" i="2"/>
  <c r="C26" i="2"/>
  <c r="N12" i="1" l="1"/>
  <c r="M12" i="1"/>
  <c r="M11" i="1"/>
</calcChain>
</file>

<file path=xl/sharedStrings.xml><?xml version="1.0" encoding="utf-8"?>
<sst xmlns="http://schemas.openxmlformats.org/spreadsheetml/2006/main" count="409" uniqueCount="238">
  <si>
    <t>NOMBRE INDICADOR</t>
  </si>
  <si>
    <t xml:space="preserve"> CÁLCULO</t>
  </si>
  <si>
    <t>DEFINICIÓN</t>
  </si>
  <si>
    <t>PERTINENCIA</t>
  </si>
  <si>
    <t>ÁMBITO</t>
  </si>
  <si>
    <t>FUENTE</t>
  </si>
  <si>
    <t>PERIODICIDAD DE LA INFORMACIÓN</t>
  </si>
  <si>
    <t xml:space="preserve">Balanza comercial Relativa </t>
  </si>
  <si>
    <t xml:space="preserve">BCt= (Xij-Mij) / (Xij+Mij), </t>
  </si>
  <si>
    <t>Donde Xij = Exportaciones de un producto i por un país j,   Mij = Importaciones de un producto i a un país j.</t>
  </si>
  <si>
    <r>
      <t xml:space="preserve">Mide la relación entre la balanza comercial neta y flujo total de comercio de un producto determinado.
</t>
    </r>
    <r>
      <rPr>
        <sz val="10"/>
        <color theme="9" tint="-0.249977111117893"/>
        <rFont val="Calibri"/>
        <family val="2"/>
        <scheme val="minor"/>
      </rPr>
      <t>.</t>
    </r>
  </si>
  <si>
    <t xml:space="preserve">Es útil para calcular el balance comercial neto entre dos países respecto al mismo sector o producto.
</t>
  </si>
  <si>
    <t>Nacional</t>
  </si>
  <si>
    <r>
      <t xml:space="preserve">Quintero hermanos, DIAN, DANE                </t>
    </r>
    <r>
      <rPr>
        <b/>
        <u/>
        <sz val="10"/>
        <color theme="1"/>
        <rFont val="Calibri"/>
        <family val="2"/>
        <scheme val="minor"/>
      </rPr>
      <t xml:space="preserve">DATOS REQUERIDOS: </t>
    </r>
    <r>
      <rPr>
        <sz val="10"/>
        <color theme="1"/>
        <rFont val="Calibri"/>
        <family val="2"/>
        <scheme val="minor"/>
      </rPr>
      <t xml:space="preserve">   Importaciones   Exportaciones</t>
    </r>
  </si>
  <si>
    <r>
      <rPr>
        <sz val="10"/>
        <rFont val="Calibri"/>
        <family val="2"/>
        <scheme val="minor"/>
      </rPr>
      <t>Anual</t>
    </r>
    <r>
      <rPr>
        <sz val="10"/>
        <color theme="9" tint="-0.249977111117893"/>
        <rFont val="Calibri"/>
        <family val="2"/>
        <scheme val="minor"/>
      </rPr>
      <t xml:space="preserve"> </t>
    </r>
  </si>
  <si>
    <t xml:space="preserve">Balanza comercial </t>
  </si>
  <si>
    <t>BC= ( Xij - Mij)</t>
  </si>
  <si>
    <t>Donde Xij = Exportaciones de un producto i por un país j,                     Mij = Importaciones de un producto i a un país j.</t>
  </si>
  <si>
    <t xml:space="preserve">La balanza comercial es la diferencia que existe entre el total de las exportaciones menos el total de las importaciones de un país. </t>
  </si>
  <si>
    <t xml:space="preserve">"Variación de la Balanza Comercial Agropecuaria y Agroindustrial"
</t>
  </si>
  <si>
    <t xml:space="preserve">%BCt= (Xijt-Mijtp2) - (Xijt-Mijt-p1) /                  (Xijt-Mijt-p1), </t>
  </si>
  <si>
    <t>Donde Xijt = Exportaciones de un producto i por un país j en un periodo t+1, Mij = Importaciones de un producto i a un país j en un periodo t.</t>
  </si>
  <si>
    <t xml:space="preserve">Se define como indicador para establecer el crecimiento o decrecimiento del la balanza comercial antes y después de la firma de un TLC o en cualquier periodo de tiempo.
</t>
  </si>
  <si>
    <t>Identificar el comportamiento de la balanza comercial antes y después de la firma de un TLC o en un periodo cualquiera.</t>
  </si>
  <si>
    <t xml:space="preserve">Coeficiente de  penetración de las importaciones </t>
  </si>
  <si>
    <t>PI= M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</si>
  <si>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</si>
  <si>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muestra la relación entre las importaciones de un país, con respecto a su consumo aparente.</t>
  </si>
  <si>
    <t>Mide que la demanda interna es abastecida con producción importada, revelando menor capacidad competitiva de la industria nacional frente a la extranjera.</t>
  </si>
  <si>
    <t xml:space="preserve">Nacional </t>
  </si>
  <si>
    <t>Quintero y DANE</t>
  </si>
  <si>
    <t>Trimestral, Semestral y anual</t>
  </si>
  <si>
    <t>Coeficiente de apertura  de las  exportaciones</t>
  </si>
  <si>
    <t>AE=    X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</si>
  <si>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</si>
  <si>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 xml:space="preserve">   
Mide la orientación exportadora del país respecto a un producto o sector especifico.</t>
  </si>
  <si>
    <t>Muestra la importancia de las exportaciones respecto al consumo,  este indicador permite identificar que productos del país se destinan en una mayor proporción al mercado internacional.</t>
  </si>
  <si>
    <t>Nacional
Regional    Departamental</t>
  </si>
  <si>
    <t>Quintero hermanos</t>
  </si>
  <si>
    <t xml:space="preserve">Índice de concentración de las exportaciones / importaciones (Herfindahl e Hirschman IHH)
</t>
  </si>
  <si>
    <t>IHH= P1 (10)² + P2 (20²) + P3 (40)² = X</t>
  </si>
  <si>
    <t xml:space="preserve">Donde P = productos con su respectiva participación % y esta elevada al cuadrado;  Valor de variable a medir por capítulo, luego sacar su participación porcentual y esta elevarla al cuadrado, para finalmente sumarla. 
  </t>
  </si>
  <si>
    <r>
      <t xml:space="preserve">Mide el grado de concentración de las exportaciones agropecuarias de Colombia hacia un socio comercial.     
</t>
    </r>
    <r>
      <rPr>
        <sz val="10"/>
        <color rgb="FFFF0000"/>
        <rFont val="Calibri"/>
        <family val="2"/>
        <scheme val="minor"/>
      </rPr>
      <t/>
    </r>
  </si>
  <si>
    <r>
      <t xml:space="preserve">Este indicador mide </t>
    </r>
    <r>
      <rPr>
        <u/>
        <sz val="10"/>
        <rFont val="Calibri"/>
        <family val="2"/>
        <scheme val="minor"/>
      </rPr>
      <t xml:space="preserve">el grado </t>
    </r>
    <r>
      <rPr>
        <sz val="10"/>
        <rFont val="Calibri"/>
        <family val="2"/>
        <scheme val="minor"/>
      </rPr>
      <t xml:space="preserve">de concentración / diversificación de la oferta exportable agropecuario y agroindustrial en un mercado de destino.
  </t>
    </r>
  </si>
  <si>
    <t>Nacional, Regional, 
departamental</t>
  </si>
  <si>
    <t>Quintero hermanos, DIAN, DANE</t>
  </si>
  <si>
    <t>Anual</t>
  </si>
  <si>
    <t xml:space="preserve">Indicador de especialización/ Coeficiente de Penetración de Mercado
</t>
  </si>
  <si>
    <t>IEI = (Xij – Mij) / (Xin)</t>
  </si>
  <si>
    <t>Establece la participación de un producto en el mercado mundial o en un mercado específico</t>
  </si>
  <si>
    <t>Establece la vocación exportadora de un país y su capacidad para construir ventajas permanentes</t>
  </si>
  <si>
    <t>Quintero Hermanos</t>
  </si>
  <si>
    <r>
      <rPr>
        <b/>
        <sz val="10"/>
        <rFont val="Calibri"/>
        <family val="2"/>
        <scheme val="minor"/>
      </rPr>
      <t>Concentración de la Oferta Exportable  Agropecuaria y Agroindustrial de Colombia por Socio comercial.</t>
    </r>
    <r>
      <rPr>
        <b/>
        <sz val="10"/>
        <color rgb="FF00B050"/>
        <rFont val="Calibri"/>
        <family val="2"/>
        <scheme val="minor"/>
      </rPr>
      <t xml:space="preserve">
</t>
    </r>
  </si>
  <si>
    <t>Número de productos que representan el 80%  de las exportaciones agropecuarios al mercado de un socio comercial.</t>
  </si>
  <si>
    <t xml:space="preserve">Identificar los productos que concentran el 80% de las exportaciones agropecuarias y agroindustriales de Colombia a un mercado de destino. </t>
  </si>
  <si>
    <t>Mide la concentración de la oferta exportable agropecuaria de Colombia al mercado de un socio comercial en un número de productos determinado.</t>
  </si>
  <si>
    <t>Muestra la concentración de las exportaciones hacia un mercado de destino e identifica los productos en los que esta concentrada la exportación.</t>
  </si>
  <si>
    <t>Nacional Regional Departamental</t>
  </si>
  <si>
    <t>DANE</t>
  </si>
  <si>
    <t xml:space="preserve">Número de nuevos productos agropecuarios y agroindustriales exportados e importados
</t>
  </si>
  <si>
    <r>
      <t xml:space="preserve">∑ YMst1-YXst2
</t>
    </r>
    <r>
      <rPr>
        <b/>
        <u/>
        <sz val="10"/>
        <rFont val="Calibri"/>
        <family val="2"/>
        <scheme val="minor"/>
      </rPr>
      <t>Nota</t>
    </r>
    <r>
      <rPr>
        <sz val="10"/>
        <rFont val="Calibri"/>
        <family val="2"/>
        <scheme val="minor"/>
      </rPr>
      <t xml:space="preserve">:  los productos se contaran a nivel de 10 dígitos.
</t>
    </r>
  </si>
  <si>
    <t xml:space="preserve">Donde Y: Productos a 10 dígitos, M: importaciones, X:  exportaciones         S: sector agrícola  T: tiempo y C: país.      Contar productos a 10 dígitos
</t>
  </si>
  <si>
    <r>
      <t xml:space="preserve">Mide si hubo un incremento en el Número de productos exportados
</t>
    </r>
    <r>
      <rPr>
        <sz val="10"/>
        <color theme="1"/>
        <rFont val="Calibri"/>
        <family val="2"/>
        <scheme val="minor"/>
      </rPr>
      <t xml:space="preserve"> </t>
    </r>
  </si>
  <si>
    <t>Muestra si hubo un aprovechamiento en el acceso de nuevos productos  de exportación y también la cantidad de productos nuevos que están siendo importados.</t>
  </si>
  <si>
    <t xml:space="preserve">Nacional, Departamental y regional
</t>
  </si>
  <si>
    <t xml:space="preserve">Tasa de crecimiento del numero de nuevos productos agropecuarios y agroindustriales exportados e importados.
</t>
  </si>
  <si>
    <r>
      <t xml:space="preserve">TCt = Yst2 - Yst1 / Yst1                                   
</t>
    </r>
    <r>
      <rPr>
        <b/>
        <u/>
        <sz val="10"/>
        <rFont val="Calibri"/>
        <family val="2"/>
        <scheme val="minor"/>
      </rPr>
      <t>Nota</t>
    </r>
    <r>
      <rPr>
        <sz val="10"/>
        <rFont val="Calibri"/>
        <family val="2"/>
        <scheme val="minor"/>
      </rPr>
      <t xml:space="preserve">:  El crecimiento se calculara para los productos a  nivel de 10 dígitos.
</t>
    </r>
  </si>
  <si>
    <t>Número de mercados de destino</t>
  </si>
  <si>
    <t>∑: (1.2.3….) =  # de mercados (Países)</t>
  </si>
  <si>
    <t>contar el Número de mercados a los cuales dirigimos nuestras exportaciones</t>
  </si>
  <si>
    <t>Mide si se ha dado una diversificación de mercados y podría revelar la  necesidad de firma de nuevos acuerdos comerciales.</t>
  </si>
  <si>
    <t>Identificación de los mercados actuales y potencializar los mercados a los cuales la oferta es mínima.</t>
  </si>
  <si>
    <t xml:space="preserve"> Semestral y anual</t>
  </si>
  <si>
    <r>
      <t xml:space="preserve">Participación del total de las exportaciones del </t>
    </r>
    <r>
      <rPr>
        <b/>
        <sz val="10"/>
        <rFont val="Calibri"/>
        <family val="2"/>
        <scheme val="minor"/>
      </rPr>
      <t>sector agropecuario y agroindustrial</t>
    </r>
    <r>
      <rPr>
        <b/>
        <sz val="10"/>
        <color rgb="FFFF0000"/>
        <rFont val="Calibri"/>
        <family val="2"/>
        <scheme val="minor"/>
      </rPr>
      <t xml:space="preserve"> </t>
    </r>
    <r>
      <rPr>
        <b/>
        <sz val="10"/>
        <color theme="1"/>
        <rFont val="Calibri"/>
        <family val="2"/>
        <scheme val="minor"/>
      </rPr>
      <t xml:space="preserve">en el total de exportaciones por país destino (excluyendo el sector minero energético)
</t>
    </r>
    <r>
      <rPr>
        <sz val="10"/>
        <color theme="9" tint="-0.249977111117893"/>
        <rFont val="Calibri"/>
        <family val="2"/>
        <scheme val="minor"/>
      </rPr>
      <t xml:space="preserve">
</t>
    </r>
  </si>
  <si>
    <r>
      <t xml:space="preserve">(valor de las exportaciones del sector agropecuario y agroindustrial (Xsj)  / total de las exportaciones </t>
    </r>
    <r>
      <rPr>
        <sz val="10"/>
        <color theme="1"/>
        <rFont val="Calibri"/>
        <family val="2"/>
      </rPr>
      <t>∑X</t>
    </r>
    <r>
      <rPr>
        <sz val="10"/>
        <color theme="1"/>
        <rFont val="Calibri"/>
        <family val="2"/>
        <scheme val="minor"/>
      </rPr>
      <t xml:space="preserve">  -  (minero energético Xs)
</t>
    </r>
    <r>
      <rPr>
        <sz val="10"/>
        <color theme="9" tint="-0.249977111117893"/>
        <rFont val="Calibri"/>
        <family val="2"/>
        <scheme val="minor"/>
      </rPr>
      <t xml:space="preserve">
</t>
    </r>
  </si>
  <si>
    <t>Donde X = exportaciones, S= sector, J= país.</t>
  </si>
  <si>
    <t xml:space="preserve">Mide la contribución de las exportaciones agropecuarias y agroindustriales con respecto al total de las exportaciones del país a un socio comercial especifico o al mundo
</t>
  </si>
  <si>
    <t>Conocer la participación del sector agropecuario  y agroindustrial en el total de las exportaciones de Colombia.</t>
  </si>
  <si>
    <t>NACIONAL</t>
  </si>
  <si>
    <t>Quintero hermanos - DANE</t>
  </si>
  <si>
    <t>Part. de las exportaciones agropecuarias y agroindustriales no tradicionales en el total de las exportaciones agropecuarias y agroindustriales.
Productos tradicionales: café, banano y flores</t>
  </si>
  <si>
    <t>Xnt / Xsa</t>
  </si>
  <si>
    <t>Donde Xnt = Exportaciones no tradicionales y Xsa= Exportaciones totales del sector agrícola</t>
  </si>
  <si>
    <t>Mide la contribución de los productos NO tradicionales con respecto al  total de las exportaciones del sector agrícola.</t>
  </si>
  <si>
    <t>Identificar el % de participación de los productos NO tradicionales del  sector agrícola en el total de las exportaciones del sector, para conocer cuanto aportan los productos no posicionados en el rubro total del sector agrícola.</t>
  </si>
  <si>
    <t xml:space="preserve">
Participación de las exportaciones de un producto o sector por país destino.
</t>
  </si>
  <si>
    <t xml:space="preserve">Ábsit /  ∑ Xbsjt 
</t>
  </si>
  <si>
    <t>Donde X = exportaciones, S= sector, J= país y T= tiempo.</t>
  </si>
  <si>
    <t>mide el porcentaje de participación de las exportaciones de productos agrícolas con cada socio comercial</t>
  </si>
  <si>
    <t>conocer el ritmo de crecimiento o de decrecimiento las exportaciones del sector agrícola</t>
  </si>
  <si>
    <t>nacional
y Regional</t>
  </si>
  <si>
    <r>
      <t xml:space="preserve">Crecimiento  del número de  empresas exportadoras 
</t>
    </r>
    <r>
      <rPr>
        <sz val="10"/>
        <color theme="9" tint="-0.249977111117893"/>
        <rFont val="Calibri"/>
        <family val="2"/>
        <scheme val="minor"/>
      </rPr>
      <t xml:space="preserve">
</t>
    </r>
    <r>
      <rPr>
        <sz val="10"/>
        <color theme="7" tint="-0.499984740745262"/>
        <rFont val="Calibri"/>
        <family val="2"/>
        <scheme val="minor"/>
      </rPr>
      <t/>
    </r>
  </si>
  <si>
    <t xml:space="preserve">  ∑E=  (Et2 - Et1) / Et1</t>
  </si>
  <si>
    <t>Donde E = empresas y T= tiempo. # d empresas exportadoras después del TLC - # empresas exportadoras antes del TLC</t>
  </si>
  <si>
    <t>Mide si hubo un incremento en el Número de empresas exportadoras, contar las empresas antes del acuerdo y después del acuerdo.</t>
  </si>
  <si>
    <t>Establecer si hay un incremento absoluto del numero de empresas exportadoras a partir de la implementación de un TLC.</t>
  </si>
  <si>
    <t>Regional, departamental y Nacional</t>
  </si>
  <si>
    <t xml:space="preserve">Arancel de importación efectivamente  pagado </t>
  </si>
  <si>
    <r>
      <t>Pp= (</t>
    </r>
    <r>
      <rPr>
        <sz val="10"/>
        <color theme="1"/>
        <rFont val="Calibri"/>
        <family val="2"/>
      </rPr>
      <t>∑</t>
    </r>
    <r>
      <rPr>
        <sz val="7.5"/>
        <color theme="1"/>
        <rFont val="Calibri"/>
        <family val="2"/>
      </rPr>
      <t>N * VP) / ∑N</t>
    </r>
  </si>
  <si>
    <t>Realizar un promedio ponderado  del arancel efectivamente aplicado para el amito agrícola de la OMC + pesca</t>
  </si>
  <si>
    <t>Muestra el grado de protección arancelario real que tiene el sector agropecuario colombiano o un producto en especifico</t>
  </si>
  <si>
    <t>Permite comparar el grado de protección que tiene el sector agropecuario y/o un producto frente al mundo</t>
  </si>
  <si>
    <r>
      <t>Participación de las exportaciones agropecuarias y agroindustriales en el PIB nacional a precios corriente</t>
    </r>
    <r>
      <rPr>
        <sz val="10"/>
        <rFont val="Calibri"/>
        <family val="2"/>
        <scheme val="minor"/>
      </rPr>
      <t xml:space="preserve">s </t>
    </r>
    <r>
      <rPr>
        <b/>
        <sz val="10"/>
        <rFont val="Calibri"/>
        <family val="2"/>
        <scheme val="minor"/>
      </rPr>
      <t>(excluyendo el sector minero energético)</t>
    </r>
  </si>
  <si>
    <t xml:space="preserve">Valor de las exportaciones agropecuarias y agroindustriales  (Xs) / PIB nacional  </t>
  </si>
  <si>
    <t>Donde Xs: exportaciones del sector agropecuario y agroindustrial / PIB nacional</t>
  </si>
  <si>
    <t>Mide la contribución de las exportaciones agropecuarias  y agroindustriales  al valor agregado de la producción generado por el país.</t>
  </si>
  <si>
    <t>Establecer o conocer la contribución de las exportaciones agropecuarias en el crecimiento del  PIB de este sector.</t>
  </si>
  <si>
    <t>Nacional Sectorial</t>
  </si>
  <si>
    <r>
      <t xml:space="preserve">DANE  y Quintero hermanos                              </t>
    </r>
    <r>
      <rPr>
        <b/>
        <sz val="10"/>
        <color theme="1"/>
        <rFont val="Calibri"/>
        <family val="2"/>
        <scheme val="minor"/>
      </rPr>
      <t>DATOS REQUERIDOS</t>
    </r>
    <r>
      <rPr>
        <sz val="10"/>
        <color theme="1"/>
        <rFont val="Calibri"/>
        <family val="2"/>
        <scheme val="minor"/>
      </rPr>
      <t>:       Exportaciones agropecuarias, PIB agropecuario y por sectores.</t>
    </r>
  </si>
  <si>
    <r>
      <t>Participación de las exportaciones de un sector en el PIB agropecuario y agroindustrial a precios corriente</t>
    </r>
    <r>
      <rPr>
        <sz val="10"/>
        <rFont val="Calibri"/>
        <family val="2"/>
        <scheme val="minor"/>
      </rPr>
      <t xml:space="preserve">s </t>
    </r>
    <r>
      <rPr>
        <b/>
        <sz val="10"/>
        <rFont val="Calibri"/>
        <family val="2"/>
        <scheme val="minor"/>
      </rPr>
      <t>(excluyendo productos tradicionales: café, banano, flores)</t>
    </r>
  </si>
  <si>
    <t>Valor de las exportaciones agropecuarias y agroindustriales de un sector  / PIB agropecuario y agroindustrial</t>
  </si>
  <si>
    <t>Donde Xs: exportaciones de un sector y PIB agropecuario</t>
  </si>
  <si>
    <t>Mide la contribución de las exportaciones agropecuarias  de un sector al valor agregado de la producción generado en el sector agropecuario y agroindustrial .</t>
  </si>
  <si>
    <t>Establecer o conocer la contribución de las exportaciones de un sector especifico en el PIB del sector agropecuario y agroindustrial.</t>
  </si>
  <si>
    <r>
      <t xml:space="preserve">Relación del crecimiento promedio anual de las exportaciones agropecuarias y agroindustriales y el crecimiento promedio anual del total de las  exportaciones del país </t>
    </r>
    <r>
      <rPr>
        <b/>
        <sz val="10"/>
        <rFont val="Calibri"/>
        <family val="2"/>
        <scheme val="minor"/>
      </rPr>
      <t xml:space="preserve">(excluyendo el sector minero energéticas) </t>
    </r>
    <r>
      <rPr>
        <sz val="10"/>
        <rFont val="Calibri"/>
        <family val="2"/>
        <scheme val="minor"/>
      </rPr>
      <t>a un socio comercial específico o al mundo.</t>
    </r>
  </si>
  <si>
    <t>% crecimiento N1, N2,N3,N4N5 Con respecto a % crecimiento de S1 S2 S3 S4 S5</t>
  </si>
  <si>
    <t>Donde N = periodos a evaluar del sector agrícola, S= periodos a evaluar del total de sectores; este indicador se representaría en una grafica para plasmar la relación.</t>
  </si>
  <si>
    <t xml:space="preserve">Mide el dinamismo de las exportaciones agropecuarias y agroindustriales en relación con el dinamismo del total de  las exportaciones del país a un socio comercial o al mundo. </t>
  </si>
  <si>
    <t>Identificar en un periodo de 3 o 5  años (ejemplo) como ha sido el comportamiento del sector agrícola con relación al crecimiento del mismo periodo del total de las exportaciones de Colombia excluyendo minero energético.</t>
  </si>
  <si>
    <t>Relación del crecimiento promedio anual de las exportaciones colombianas de  un producto o sector y el crecimiento promedio anual de las  importaciones de un  producto o sector por  socio comercial especifico.</t>
  </si>
  <si>
    <t xml:space="preserve">T. Crec. Pro. Anual de las exportaciones de un producto o sector (Xij) / T. Crec. Pro. Anual de las importaciones de un producto o sector del socio comercial (Mij).  </t>
  </si>
  <si>
    <t xml:space="preserve">Donde X = exportaciones, i= producto o sector,  j= país y M= importaciones.              </t>
  </si>
  <si>
    <t>Mide el dinamismo de las exportaciones colombianas  de un producto o sector en relación con el dinamismo de las importaciones de un producto o sector en el mercado de un socio comercial especifico.</t>
  </si>
  <si>
    <t xml:space="preserve">Mide si el país está ganando o perdiendo participación en las importaciones de un producto en un  mercado de destino.
</t>
  </si>
  <si>
    <t xml:space="preserve">Exportaciones agropecuarias NO tradicionales (Banano, Flores, café) (Xant1) -Total exportaciones Agrícolas (TXA)
</t>
  </si>
  <si>
    <t>Donde XAnt = exportaciones no tradicionales y TXA =  total exportaciones agrícolas</t>
  </si>
  <si>
    <t>Las exportaciones agropecuarias no tradicionales en relación al dinamismo de las exportaciones agropecuarias totales.</t>
  </si>
  <si>
    <t>Identificar el crecimiento real del sector agrícola sin los productos que ya están posicionados en el exterior.</t>
  </si>
  <si>
    <t>Consumo aparente</t>
  </si>
  <si>
    <t>((Producción nacional (P) + importaciones (M) - exportaciones (X)  )</t>
  </si>
  <si>
    <r>
      <t xml:space="preserve">   Donde P = producción, M= importaciones y X = exportaciones.  </t>
    </r>
    <r>
      <rPr>
        <b/>
        <sz val="10"/>
        <color rgb="FFFF0000"/>
        <rFont val="Calibri"/>
        <family val="2"/>
        <scheme val="minor"/>
      </rPr>
      <t>Las variables se deben calcular con respecto a VOL. (Cantidades NO valores en $.</t>
    </r>
  </si>
  <si>
    <t>Insumo esencial para el cálculo de la autosuficiencia alimentaria de un bien x o de todo el sector agrícola</t>
  </si>
  <si>
    <r>
      <t xml:space="preserve">Es un aproximado del consumo que tiene el país respecto a un bien x
</t>
    </r>
    <r>
      <rPr>
        <sz val="10"/>
        <color theme="9" tint="-0.249977111117893"/>
        <rFont val="Calibri"/>
        <family val="2"/>
        <scheme val="minor"/>
      </rPr>
      <t xml:space="preserve">
</t>
    </r>
  </si>
  <si>
    <t>AGRONET solo sector agrícola  y Quintero Hermanos</t>
  </si>
  <si>
    <t xml:space="preserve">Coeficiente de Autosuficiencia Alimentaria </t>
  </si>
  <si>
    <t xml:space="preserve"> Producción (en VOL-Cantidades) / Consumo aparente
</t>
  </si>
  <si>
    <t xml:space="preserve">Donde C = consumo, P = producción </t>
  </si>
  <si>
    <t>Muestra el grado de dependencia o independencia que se tiene frente a las importaciones de un bien x,  para abastecer el mercado nacional</t>
  </si>
  <si>
    <t>Establece cuanto del consumo aparente se cubre con producción nacional</t>
  </si>
  <si>
    <t>AGRONET solo sector agrícola,  se excluye partidas de las cuales no haya información y Quintero Hermanos</t>
  </si>
  <si>
    <t>Posición de Colombia entre los proveedores de un producto específico a un mercado de destino.</t>
  </si>
  <si>
    <t xml:space="preserve">Definición del puesto que ocupa Colombia entre los proveedores de un producto específico en un mercado de destino (conteo del numero de proveedores de un producto a un mercado de destino)
</t>
  </si>
  <si>
    <t xml:space="preserve">              Conteo de los países proveedores y posición de Colombia </t>
  </si>
  <si>
    <t xml:space="preserve">Ubicación de Colombia como proveedor de un producto en un mercado  mercado específico.
</t>
  </si>
  <si>
    <t xml:space="preserve">Mide el posicionamiento de Colombia en las importaciones de un producto de un mercado específico. </t>
  </si>
  <si>
    <r>
      <t xml:space="preserve">Quintero her. - DANE                               </t>
    </r>
    <r>
      <rPr>
        <b/>
        <u/>
        <sz val="10"/>
        <color theme="1"/>
        <rFont val="Calibri"/>
        <family val="2"/>
        <scheme val="minor"/>
      </rPr>
      <t>DATOS REQUERIDOS:</t>
    </r>
    <r>
      <rPr>
        <sz val="10"/>
        <color theme="1"/>
        <rFont val="Calibri"/>
        <family val="2"/>
        <scheme val="minor"/>
      </rPr>
      <t xml:space="preserve">      Exportaciones agropecuarias de COL x part. e Importaciones de un socio comercial por part.</t>
    </r>
  </si>
  <si>
    <t>requiere pais</t>
  </si>
  <si>
    <t>requiere peso neto</t>
  </si>
  <si>
    <t>requiere producto</t>
  </si>
  <si>
    <t>impo</t>
  </si>
  <si>
    <t>expo</t>
  </si>
  <si>
    <t>SI</t>
  </si>
  <si>
    <t>Requiere valor fob</t>
  </si>
  <si>
    <t>adicional</t>
  </si>
  <si>
    <t>producccion</t>
  </si>
  <si>
    <t>requiere empresas</t>
  </si>
  <si>
    <t>NO</t>
  </si>
  <si>
    <t>donde Xij : Exportaciones del bien i realizadas por el país j, Mij : Importaciones del bien i realizadas por el país j, Xin: Exportaciones del bien i realizadas por COLOMBIA al resto del mundo o un mercado específico.</t>
  </si>
  <si>
    <t>Requiere posicion completa</t>
  </si>
  <si>
    <t xml:space="preserve">productos </t>
  </si>
  <si>
    <t>importaciones</t>
  </si>
  <si>
    <t>id</t>
  </si>
  <si>
    <t>id_capitulo</t>
  </si>
  <si>
    <t>valorfob</t>
  </si>
  <si>
    <t>part 2012</t>
  </si>
  <si>
    <t>part 2013</t>
  </si>
  <si>
    <t>part 2014</t>
  </si>
  <si>
    <t>part 2012 Exp 2</t>
  </si>
  <si>
    <t>part 2013 Exp 2</t>
  </si>
  <si>
    <t>part 2014 Exp 2</t>
  </si>
  <si>
    <t>aclarar sector minero energetico</t>
  </si>
  <si>
    <t>definir</t>
  </si>
  <si>
    <t xml:space="preserve">Relación del crecimiento promedio anual de las exportaciones agropecuarias  y agroindustriales no tradicionales  y el crecimiento promedio anual del total de las exportaciones agropecuarias y agroindustriales.
 </t>
  </si>
  <si>
    <t>cantidad</t>
  </si>
  <si>
    <t>precio</t>
  </si>
  <si>
    <t>participacion</t>
  </si>
  <si>
    <t>año ini</t>
  </si>
  <si>
    <t>año fin</t>
  </si>
  <si>
    <t>partida</t>
  </si>
  <si>
    <t>Etiquetas de fila</t>
  </si>
  <si>
    <t>Total general</t>
  </si>
  <si>
    <t>(en blanco)</t>
  </si>
  <si>
    <t>0803001100 - Bananas o plátanos frescos del tipo "plantain" (plátano para cocción).</t>
  </si>
  <si>
    <t>0803001300 - Bocadillo (manzanito, orito) (Musa acuminata), frescos.</t>
  </si>
  <si>
    <t>0803001900 - Los demás bananos o plátanos frescos.</t>
  </si>
  <si>
    <t>0803002000 - Bananos o plátanos secos.</t>
  </si>
  <si>
    <t>0803101000 - "PLATANOS ""PLANTAINS"" FRESCOS."</t>
  </si>
  <si>
    <t>0803102000 - "PLATANOS ""PLANTAINS"" SECOS."</t>
  </si>
  <si>
    <t>0803901200 - Bananas bocadillo (manzanito, orito) (Musa acuminata), frescas</t>
  </si>
  <si>
    <t>0803901900 - Los demás bananos o plátanos frescos.</t>
  </si>
  <si>
    <t>0803902000 - Los demás bananos secos</t>
  </si>
  <si>
    <t>0701100000 - Papas (patatas) frescas o refrigeradas para la siembra.</t>
  </si>
  <si>
    <t>0701900000 - Las demás papas (patatas), frescas o refrigeradas.</t>
  </si>
  <si>
    <t>0710100000 - Papas (patatas) aunque estén cocidas en agua o vapor, congeladas.</t>
  </si>
  <si>
    <t>1105100000 - Harina, sémola y polvo de papa (patata).</t>
  </si>
  <si>
    <t>1105200000 - Copos, gránulos y "pellets" de papa (patata).</t>
  </si>
  <si>
    <t>2004100000 - Papas (patatas) preparadas o conservadas (excepto en vinagre o en ácido acético), congeladas.</t>
  </si>
  <si>
    <t>2005200000 - Papas (patatas), preparadas o conservadas (excepto en vinagre o en ácido acético), sin congelar.</t>
  </si>
  <si>
    <t>0714100000 - Raíces de mandioca (yuca), frescas, refrigerados, congeladas o secos, incluso troceadas  o en "pellets".</t>
  </si>
  <si>
    <t>0714201000 - Camote (batatas, boniatos) fresco, para la siembra.</t>
  </si>
  <si>
    <t>0714209000 - Los demás camotes (batatas, boniatos) frescos, refrigerados, congeladas o secos, incluso troceadas  o en "pellets".</t>
  </si>
  <si>
    <t>0714300000 - Ñame (Dioscorea spp) frescos, refrigerados, congelados o secos, incluso troceados o en pellet</t>
  </si>
  <si>
    <t>0714500000 - Yautía (Malanga) (Xanthosoma spp) frescos, refrige</t>
  </si>
  <si>
    <t>0714909000 - Las demás raíces de arruruz o salep, aguaturmas (patacas), y raíces y tubérculos similares ricos en fécula o inulina, frescas, refrigeradas, congeladas o secas, incluso troceadas o en "pellets"; médula de sagu.</t>
  </si>
  <si>
    <t>1903000000 - Tapioca y sus sucedáneos preparados con fécula, en copos, grumos, granos perlados, cerniduras o formas similares.</t>
  </si>
  <si>
    <t>1512210000</t>
  </si>
  <si>
    <t>1512290000</t>
  </si>
  <si>
    <t>1515210000</t>
  </si>
  <si>
    <t>1515290000</t>
  </si>
  <si>
    <t>1508100000</t>
  </si>
  <si>
    <t>1508900000</t>
  </si>
  <si>
    <t>1509100000</t>
  </si>
  <si>
    <t>1509900000</t>
  </si>
  <si>
    <t>1510000000</t>
  </si>
  <si>
    <t>1511100000</t>
  </si>
  <si>
    <t>1511900000</t>
  </si>
  <si>
    <t>1515500000</t>
  </si>
  <si>
    <t>1507100000</t>
  </si>
  <si>
    <t>1507901000</t>
  </si>
  <si>
    <t>1507909000</t>
  </si>
  <si>
    <t>1506001000</t>
  </si>
  <si>
    <t>1506009000</t>
  </si>
  <si>
    <t>1513211000</t>
  </si>
  <si>
    <t>1513291000</t>
  </si>
  <si>
    <t>1513110000</t>
  </si>
  <si>
    <t>1513190000</t>
  </si>
  <si>
    <t>1512111000</t>
  </si>
  <si>
    <t>1512112000</t>
  </si>
  <si>
    <t>1512191000</t>
  </si>
  <si>
    <t>1206001000</t>
  </si>
  <si>
    <t>1206009000</t>
  </si>
  <si>
    <t>1207401000</t>
  </si>
  <si>
    <t>1207409000</t>
  </si>
  <si>
    <t>1201001000</t>
  </si>
  <si>
    <t>1201009000</t>
  </si>
  <si>
    <t>1201100000</t>
  </si>
  <si>
    <t>1201900000</t>
  </si>
  <si>
    <t>1208100000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</si>
</sst>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00%"/>
  </numFmts>
  <fonts count="21" x14ac:knownFonts="1">
    <font>
      <sz val="11"/>
      <color theme="1"/>
      <name val="Calibri"/>
      <family val="2"/>
      <scheme val="minor"/>
    </font>
    <font>
      <sz val="11"/>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0"/>
      <color theme="9" tint="-0.249977111117893"/>
      <name val="Calibri"/>
      <family val="2"/>
      <scheme val="minor"/>
    </font>
    <font>
      <sz val="10"/>
      <name val="Calibri"/>
      <family val="2"/>
      <scheme val="minor"/>
    </font>
    <font>
      <b/>
      <u/>
      <sz val="10"/>
      <color theme="1"/>
      <name val="Calibri"/>
      <family val="2"/>
      <scheme val="minor"/>
    </font>
    <font>
      <b/>
      <sz val="10"/>
      <name val="Calibri"/>
      <family val="2"/>
      <scheme val="minor"/>
    </font>
    <font>
      <b/>
      <u/>
      <sz val="10"/>
      <color rgb="FFFF0000"/>
      <name val="Calibri"/>
      <family val="2"/>
      <scheme val="minor"/>
    </font>
    <font>
      <sz val="10"/>
      <color rgb="FFFF0000"/>
      <name val="Calibri"/>
      <family val="2"/>
      <scheme val="minor"/>
    </font>
    <font>
      <u/>
      <sz val="10"/>
      <name val="Calibri"/>
      <family val="2"/>
      <scheme val="minor"/>
    </font>
    <font>
      <b/>
      <sz val="10"/>
      <color rgb="FF00B050"/>
      <name val="Calibri"/>
      <family val="2"/>
      <scheme val="minor"/>
    </font>
    <font>
      <b/>
      <u/>
      <sz val="10"/>
      <name val="Calibri"/>
      <family val="2"/>
      <scheme val="minor"/>
    </font>
    <font>
      <b/>
      <sz val="10"/>
      <color rgb="FFFF0000"/>
      <name val="Calibri"/>
      <family val="2"/>
      <scheme val="minor"/>
    </font>
    <font>
      <sz val="10"/>
      <color theme="1"/>
      <name val="Calibri"/>
      <family val="2"/>
    </font>
    <font>
      <sz val="10"/>
      <color theme="7" tint="-0.499984740745262"/>
      <name val="Calibri"/>
      <family val="2"/>
      <scheme val="minor"/>
    </font>
    <font>
      <sz val="7.5"/>
      <color theme="1"/>
      <name val="Calibri"/>
      <family val="2"/>
    </font>
    <font>
      <sz val="9"/>
      <name val="Calibri"/>
      <family val="2"/>
      <scheme val="minor"/>
    </font>
    <font>
      <sz val="9"/>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theme="9"/>
        <bgColor indexed="64"/>
      </patternFill>
    </fill>
    <fill>
      <patternFill patternType="solid">
        <fgColor rgb="FFFF000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8"/>
      </left>
      <right/>
      <top style="thin">
        <color indexed="8"/>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76">
    <xf numFmtId="0" fontId="0" fillId="0" borderId="0" xfId="0"/>
    <xf numFmtId="0" fontId="2" fillId="0" borderId="0" xfId="0" applyFont="1" applyBorder="1" applyAlignment="1"/>
    <xf numFmtId="0" fontId="2" fillId="0" borderId="0" xfId="0" applyFont="1" applyBorder="1" applyAlignment="1">
      <alignment horizontal="center" vertical="center"/>
    </xf>
    <xf numFmtId="0" fontId="2" fillId="0" borderId="0" xfId="0" applyFont="1" applyBorder="1" applyAlignment="1">
      <alignment horizontal="left"/>
    </xf>
    <xf numFmtId="0" fontId="2" fillId="0" borderId="0" xfId="0" applyFont="1" applyBorder="1" applyAlignment="1">
      <alignment wrapText="1"/>
    </xf>
    <xf numFmtId="0" fontId="2" fillId="0" borderId="0" xfId="0" applyFont="1" applyBorder="1" applyAlignment="1">
      <alignment horizontal="left" vertical="center" wrapText="1"/>
    </xf>
    <xf numFmtId="0" fontId="2" fillId="0" borderId="0" xfId="0" applyFont="1" applyBorder="1"/>
    <xf numFmtId="0" fontId="3"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0"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vertical="top" wrapText="1"/>
    </xf>
    <xf numFmtId="0" fontId="2" fillId="0" borderId="4" xfId="0" applyFont="1" applyBorder="1" applyAlignment="1">
      <alignment vertical="center" wrapText="1"/>
    </xf>
    <xf numFmtId="0" fontId="2" fillId="0" borderId="4" xfId="0" applyFont="1" applyBorder="1" applyAlignment="1">
      <alignment horizontal="left" vertical="top" wrapText="1"/>
    </xf>
    <xf numFmtId="0" fontId="6" fillId="0" borderId="4" xfId="0" applyFont="1" applyBorder="1" applyAlignment="1">
      <alignment vertical="center" wrapText="1"/>
    </xf>
    <xf numFmtId="0" fontId="6" fillId="0" borderId="4" xfId="0" applyFont="1" applyBorder="1" applyAlignment="1">
      <alignment vertical="top" wrapText="1"/>
    </xf>
    <xf numFmtId="0" fontId="4" fillId="0" borderId="4" xfId="0" applyFont="1" applyFill="1" applyBorder="1" applyAlignment="1">
      <alignment vertical="center" wrapText="1"/>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6" fillId="0" borderId="4" xfId="0" applyFont="1" applyBorder="1" applyAlignment="1">
      <alignment horizontal="center" wrapText="1"/>
    </xf>
    <xf numFmtId="0" fontId="6" fillId="0" borderId="4" xfId="0" applyFont="1" applyBorder="1" applyAlignment="1">
      <alignment horizontal="left" vertical="center" wrapText="1"/>
    </xf>
    <xf numFmtId="0" fontId="6" fillId="0" borderId="4" xfId="0" applyFont="1" applyFill="1" applyBorder="1" applyAlignment="1">
      <alignment horizontal="center" vertical="center" wrapText="1"/>
    </xf>
    <xf numFmtId="0" fontId="2" fillId="0" borderId="0" xfId="0" applyFont="1" applyFill="1" applyBorder="1"/>
    <xf numFmtId="0" fontId="2" fillId="0" borderId="4" xfId="0" applyFont="1" applyBorder="1" applyAlignment="1">
      <alignment wrapText="1"/>
    </xf>
    <xf numFmtId="0" fontId="6"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6" fillId="0" borderId="4" xfId="0" applyFont="1" applyFill="1" applyBorder="1" applyAlignment="1">
      <alignment horizontal="left" vertical="top" wrapText="1"/>
    </xf>
    <xf numFmtId="0" fontId="6" fillId="0" borderId="4" xfId="0" applyFont="1" applyFill="1" applyBorder="1" applyAlignment="1">
      <alignmen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left" vertical="center" wrapText="1"/>
    </xf>
    <xf numFmtId="0" fontId="18" fillId="0" borderId="4" xfId="0" applyFont="1" applyFill="1" applyBorder="1" applyAlignment="1">
      <alignment horizontal="justify" vertical="center" wrapText="1"/>
    </xf>
    <xf numFmtId="0" fontId="19" fillId="0" borderId="4" xfId="0" applyFont="1" applyBorder="1" applyAlignment="1">
      <alignment horizontal="center" vertical="center" wrapText="1"/>
    </xf>
    <xf numFmtId="0" fontId="6" fillId="0" borderId="4" xfId="0" applyFont="1" applyBorder="1" applyAlignment="1">
      <alignment horizontal="left" vertical="top" wrapText="1"/>
    </xf>
    <xf numFmtId="0" fontId="19" fillId="0" borderId="4" xfId="0" applyFont="1" applyBorder="1" applyAlignment="1">
      <alignment horizontal="justify" vertical="center" wrapText="1"/>
    </xf>
    <xf numFmtId="0" fontId="18" fillId="0" borderId="4" xfId="0" applyFont="1" applyBorder="1" applyAlignment="1">
      <alignment horizontal="justify" vertical="center" wrapText="1"/>
    </xf>
    <xf numFmtId="0" fontId="6" fillId="0" borderId="4" xfId="0" applyFont="1" applyFill="1" applyBorder="1" applyAlignment="1">
      <alignment horizontal="left" vertical="center" wrapText="1"/>
    </xf>
    <xf numFmtId="0" fontId="4" fillId="0" borderId="4" xfId="0" applyFont="1" applyFill="1" applyBorder="1" applyAlignment="1">
      <alignment vertical="center"/>
    </xf>
    <xf numFmtId="0" fontId="6" fillId="0" borderId="5" xfId="0" applyFont="1" applyFill="1" applyBorder="1" applyAlignment="1">
      <alignment horizontal="left" vertical="center" wrapText="1"/>
    </xf>
    <xf numFmtId="0" fontId="6" fillId="0" borderId="5" xfId="0" applyFont="1" applyBorder="1" applyAlignment="1">
      <alignment vertical="center" wrapText="1"/>
    </xf>
    <xf numFmtId="0" fontId="2" fillId="0" borderId="5" xfId="0" applyFont="1" applyBorder="1" applyAlignment="1">
      <alignment horizontal="left" vertical="center" wrapText="1"/>
    </xf>
    <xf numFmtId="164" fontId="2" fillId="0" borderId="0" xfId="1" applyNumberFormat="1" applyFont="1" applyBorder="1" applyAlignment="1">
      <alignment wrapText="1"/>
    </xf>
    <xf numFmtId="164" fontId="2" fillId="0" borderId="0" xfId="1" applyNumberFormat="1" applyFont="1" applyBorder="1" applyAlignment="1">
      <alignment horizontal="left"/>
    </xf>
    <xf numFmtId="164" fontId="2" fillId="0" borderId="0" xfId="0" applyNumberFormat="1" applyFont="1" applyBorder="1" applyAlignment="1">
      <alignment wrapText="1"/>
    </xf>
    <xf numFmtId="164" fontId="2" fillId="0" borderId="0" xfId="0" applyNumberFormat="1" applyFont="1" applyFill="1" applyBorder="1" applyAlignment="1">
      <alignment wrapText="1"/>
    </xf>
    <xf numFmtId="0" fontId="3" fillId="3" borderId="3" xfId="0" applyFont="1" applyFill="1" applyBorder="1" applyAlignment="1">
      <alignment horizontal="center" vertical="center" wrapText="1"/>
    </xf>
    <xf numFmtId="0" fontId="4" fillId="4" borderId="2" xfId="0" applyFont="1" applyFill="1" applyBorder="1" applyAlignment="1">
      <alignment vertical="center" wrapText="1"/>
    </xf>
    <xf numFmtId="0" fontId="4" fillId="4" borderId="4" xfId="0" applyFont="1" applyFill="1" applyBorder="1" applyAlignment="1">
      <alignment vertical="center" wrapText="1"/>
    </xf>
    <xf numFmtId="0" fontId="8" fillId="4" borderId="4" xfId="0" applyFont="1" applyFill="1" applyBorder="1" applyAlignment="1">
      <alignment vertical="center" wrapText="1"/>
    </xf>
    <xf numFmtId="0" fontId="20" fillId="0" borderId="0" xfId="0" applyFont="1" applyAlignment="1">
      <alignment horizontal="center"/>
    </xf>
    <xf numFmtId="165" fontId="0" fillId="0" borderId="0" xfId="2" applyNumberFormat="1" applyFont="1"/>
    <xf numFmtId="0" fontId="2" fillId="6" borderId="0" xfId="0" applyFont="1" applyFill="1" applyBorder="1" applyAlignment="1">
      <alignment horizontal="left" vertical="center" wrapText="1"/>
    </xf>
    <xf numFmtId="0" fontId="8" fillId="5" borderId="5" xfId="0" applyFont="1" applyFill="1" applyBorder="1" applyAlignment="1">
      <alignment horizontal="left" vertical="center" wrapText="1"/>
    </xf>
    <xf numFmtId="0" fontId="2" fillId="0" borderId="4" xfId="0" applyFont="1" applyFill="1" applyBorder="1" applyAlignment="1">
      <alignment horizontal="center" vertical="center"/>
    </xf>
    <xf numFmtId="0" fontId="2" fillId="0" borderId="4" xfId="0" applyFont="1" applyFill="1" applyBorder="1" applyAlignment="1">
      <alignment horizontal="left" wrapText="1"/>
    </xf>
    <xf numFmtId="0" fontId="2" fillId="0" borderId="4" xfId="0" applyFont="1" applyFill="1" applyBorder="1" applyAlignment="1">
      <alignment horizontal="center" vertical="center" wrapText="1"/>
    </xf>
    <xf numFmtId="9" fontId="0" fillId="0" borderId="0" xfId="2" applyFont="1"/>
    <xf numFmtId="0" fontId="4" fillId="4" borderId="4" xfId="0" applyFont="1" applyFill="1" applyBorder="1" applyAlignment="1">
      <alignment horizontal="justify" vertical="center" wrapText="1"/>
    </xf>
    <xf numFmtId="0" fontId="8" fillId="4" borderId="4" xfId="0" applyFont="1" applyFill="1" applyBorder="1" applyAlignment="1">
      <alignment horizontal="justify" vertical="center" wrapText="1"/>
    </xf>
    <xf numFmtId="0" fontId="18" fillId="4" borderId="4" xfId="0" applyFont="1" applyFill="1" applyBorder="1" applyAlignment="1">
      <alignment horizontal="justify" vertical="center" wrapText="1"/>
    </xf>
    <xf numFmtId="0" fontId="2" fillId="0"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 xfId="0" applyFont="1" applyBorder="1" applyAlignment="1">
      <alignment horizontal="center" vertical="center" wrapText="1"/>
    </xf>
    <xf numFmtId="0" fontId="6" fillId="0" borderId="4" xfId="0" applyFont="1" applyFill="1" applyBorder="1" applyAlignment="1">
      <alignment horizontal="center" vertical="center" wrapText="1"/>
    </xf>
    <xf numFmtId="0" fontId="0" fillId="0" borderId="0" xfId="0" pivotButton="1"/>
    <xf numFmtId="0" fontId="0" fillId="0" borderId="0" xfId="0" applyAlignment="1">
      <alignment horizontal="left"/>
    </xf>
    <xf numFmtId="164" fontId="0" fillId="0" borderId="6" xfId="0" applyNumberFormat="1" applyBorder="1"/>
    <xf numFmtId="0" fontId="0" fillId="0" borderId="6" xfId="0" applyBorder="1"/>
    <xf numFmtId="2" fontId="0" fillId="0" borderId="0" xfId="0" applyNumberFormat="1"/>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447470</xdr:colOff>
      <xdr:row>7</xdr:row>
      <xdr:rowOff>262247</xdr:rowOff>
    </xdr:from>
    <xdr:to>
      <xdr:col>2</xdr:col>
      <xdr:colOff>1904794</xdr:colOff>
      <xdr:row>7</xdr:row>
      <xdr:rowOff>1019128</xdr:rowOff>
    </xdr:to>
    <xdr:pic>
      <xdr:nvPicPr>
        <xdr:cNvPr id="2" name="Imagen 1"/>
        <xdr:cNvPicPr>
          <a:picLocks noChangeAspect="1"/>
        </xdr:cNvPicPr>
      </xdr:nvPicPr>
      <xdr:blipFill>
        <a:blip xmlns:r="http://schemas.openxmlformats.org/officeDocument/2006/relationships" r:embed="rId1"/>
        <a:stretch>
          <a:fillRect/>
        </a:stretch>
      </xdr:blipFill>
      <xdr:spPr>
        <a:xfrm>
          <a:off x="2581070" y="6567797"/>
          <a:ext cx="1457324" cy="75688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fsiatama" refreshedDate="41995.611134375002" createdVersion="5" refreshedVersion="5" minRefreshableVersion="3" recordCount="176">
  <cacheSource type="worksheet">
    <worksheetSource ref="A1:A177" sheet="Hoja2"/>
  </cacheSource>
  <cacheFields count="1">
    <cacheField name="partida" numFmtId="0">
      <sharedItems containsBlank="1" count="354">
        <s v="1512210000"/>
        <s v="1512290000"/>
        <s v="1515210000"/>
        <s v="1515290000"/>
        <s v="1508100000"/>
        <s v="1508900000"/>
        <s v="1509100000"/>
        <s v="1509900000"/>
        <s v="1510000000"/>
        <s v="1511100000"/>
        <s v="1511900000"/>
        <s v="1515500000"/>
        <s v="1507100000"/>
        <s v="1507901000"/>
        <s v="1507909000"/>
        <s v="1506001000"/>
        <s v="1506009000"/>
        <s v="1513211000"/>
        <s v="1513291000"/>
        <s v="1513110000"/>
        <s v="1513190000"/>
        <s v="1512111000"/>
        <s v="1512112000"/>
        <s v="1512191000"/>
        <s v="1206001000"/>
        <s v="1206009000"/>
        <s v="1207401000"/>
        <s v="1207409000"/>
        <s v="1201001000"/>
        <s v="1201009000"/>
        <s v="1201100000"/>
        <s v="1201900000"/>
        <s v="1208100000"/>
        <m/>
        <s v="" u="1"/>
        <s v="190420" u="1"/>
        <s v="0704200000" u="1"/>
        <s v="1003900090" u="1"/>
        <s v="1106301000" u="1"/>
        <s v="1107200000" u="1"/>
        <s v="1701130000" u="1"/>
        <s v="1109" u="1"/>
        <s v="110220" u="1"/>
        <s v="0802121000" u="1"/>
        <s v="2005590000" u="1"/>
        <s v="2103" u="1"/>
        <s v="190230" u="1"/>
        <s v="0809200000" u="1"/>
        <s v="1008909900" u="1"/>
        <s v="190510" u="1"/>
        <s v="0803002000" u="1"/>
        <s v="1701140000" u="1"/>
        <s v="1702909000" u="1"/>
        <s v="0811101000" u="1"/>
        <s v="1905400000" u="1"/>
        <s v="0713311000" u="1"/>
        <s v="0809210000" u="1"/>
        <s v="0811909100" u="1"/>
        <s v="1701991000" u="1"/>
        <s v="1904900010" u="1"/>
        <s v="1003" u="1"/>
        <s v="0713399900" u="1"/>
        <s v="0714201000" u="1"/>
        <s v="1212930000" u="1"/>
        <s v="100620" u="1"/>
        <s v="0810100000" u="1"/>
        <s v="0904201000" u="1"/>
        <s v="1005909000" u="1"/>
        <s v="1108110000" u="1"/>
        <s v="2005200000" u="1"/>
        <s v="1108" u="1"/>
        <s v="100590" u="1"/>
        <s v="110311" u="1"/>
        <s v="0710400000" u="1"/>
        <s v="0713321000" u="1"/>
        <s v="1001991010" u="1"/>
        <s v="1006300010" u="1"/>
        <s v="1109000000" u="1"/>
        <s v="100119" u="1"/>
        <s v="190410" u="1"/>
        <s v="0904211000" u="1"/>
        <s v="1104300000" u="1"/>
        <s v="1108120000" u="1"/>
        <s v="2008702000" u="1"/>
        <s v="100710" u="1"/>
        <s v="0703201000" u="1"/>
        <s v="0704100000" u="1"/>
        <s v="1106201000" u="1"/>
        <s v="1107100000" u="1"/>
        <s v="110210" u="1"/>
        <s v="2005800000" u="1"/>
        <s v="190220" u="1"/>
        <s v="210330" u="1"/>
        <s v="0713201000" u="1"/>
        <s v="0714100000" u="1"/>
        <s v="0809100000" u="1"/>
        <s v="0813500000" u="1"/>
        <s v="0904221000" u="1"/>
        <s v="1104299000" u="1"/>
        <s v="1108130000" u="1"/>
        <s v="110313" u="1"/>
        <s v="110429" u="1"/>
        <s v="190190" u="1"/>
        <s v="0709400000" u="1"/>
        <s v="0712901000" u="1"/>
        <s v="0803901200" u="1"/>
        <s v="1105200000" u="1"/>
        <s v="1902190000" u="1"/>
        <s v="1107" u="1"/>
        <s v="0701900000" u="1"/>
        <s v="0713339200" u="1"/>
        <s v="0803001900" u="1"/>
        <s v="0804400000" u="1"/>
        <s v="0712200000" u="1"/>
        <s v="1108140000" u="1"/>
        <s v="1003001000" u="1"/>
        <s v="1006109000" u="1"/>
        <s v="2008601000" u="1"/>
        <s v="2103909000" u="1"/>
        <s v="100610" u="1"/>
        <s v="0703100000" u="1"/>
        <s v="0712902000" u="1"/>
        <s v="1005901200" u="1"/>
        <s v="1106100000" u="1"/>
        <s v="1905310000" u="1"/>
        <s v="0710300000" u="1"/>
        <s v="1006400000" u="1"/>
        <s v="1001" u="1"/>
        <s v="100829" u="1"/>
        <s v="0705290000" u="1"/>
        <s v="0811909500" u="1"/>
        <s v="1007009000" u="1"/>
        <s v="1905320000" u="1"/>
        <s v="1106" u="1"/>
        <s v="2005" u="1"/>
        <s v="100390" u="1"/>
        <s v="100700" u="1"/>
        <s v="1001902090" u="1"/>
        <s v="1904300000" u="1"/>
        <s v="070999" u="1"/>
        <s v="0711200000" u="1"/>
        <s v="0713409000" u="1"/>
        <s v="2005700000" u="1"/>
        <s v="0713101000" u="1"/>
        <s v="0805900000" u="1"/>
        <s v="0813400000" u="1"/>
        <s v="1208900000" u="1"/>
        <s v="1905901000" u="1"/>
        <s v="2008500000" u="1"/>
        <s v="100510" u="1"/>
        <s v="110419" u="1"/>
        <s v="0709300000" u="1"/>
        <s v="0801190000" u="1"/>
        <s v="1008901000" u="1"/>
        <s v="1105100000" u="1"/>
        <s v="2004100000" u="1"/>
        <s v="0810909000" u="1"/>
        <s v="0814009000" u="1"/>
        <s v="1905200000" u="1"/>
        <s v="190211" u="1"/>
        <s v="0713331900" u="1"/>
        <s v="1003009010" u="1"/>
        <s v="1904900000" u="1"/>
        <s v="0803001300" u="1"/>
        <s v="0803901100" u="1"/>
        <s v="1007900000" u="1"/>
        <s v="1704901000" u="1"/>
        <s v="0713339100" u="1"/>
        <s v="0713391000" u="1"/>
        <s v="0809290000" u="1"/>
        <s v="1102900000" u="1"/>
        <s v="110100" u="1"/>
        <s v="1104230000" u="1"/>
        <s v="1302310000" u="1"/>
        <s v="1701119000" u="1"/>
        <s v="0712" u="1"/>
        <s v="1108190000" u="1"/>
        <s v="1703900000" u="1"/>
        <s v="110319" u="1"/>
        <s v="0701100000" u="1"/>
        <s v="0714909000" u="1"/>
        <s v="1005901100" u="1"/>
        <s v="1106309000" u="1"/>
        <s v="110630" u="1"/>
        <s v="0710210000" u="1"/>
        <s v="0713399200" u="1"/>
        <s v="0802129000" u="1"/>
        <s v="1102901000" u="1"/>
        <s v="1904200000" u="1"/>
        <s v="2001901000" u="1"/>
        <s v="0709901000" u="1"/>
        <s v="0811909400" u="1"/>
        <s v="1001992000" u="1"/>
        <s v="1003900010" u="1"/>
        <s v="2005600000" u="1"/>
        <s v="0811909900" u="1"/>
        <s v="1102200000" u="1"/>
        <s v="1104" u="1"/>
        <s v="100190" u="1"/>
        <s v="0709200000" u="1"/>
        <s v="0710220000" u="1"/>
        <s v="0811109000" u="1"/>
        <s v="1902300000" u="1"/>
        <s v="110720" u="1"/>
        <s v="0713319000" u="1"/>
        <s v="0801119000" u="1"/>
        <s v="1701999000" u="1"/>
        <s v="1905100000" u="1"/>
        <s v="0714209000" u="1"/>
        <s v="2008709000" u="1"/>
        <s v="0710801000" u="1"/>
        <s v="0904209000" u="1"/>
        <s v="0713329000" u="1"/>
        <s v="0714500000" u="1"/>
        <s v="1905" u="1"/>
        <s v="190540" u="1"/>
        <s v="0710100000" u="1"/>
        <s v="0810909090" u="1"/>
        <s v="1006200000" u="1"/>
        <s v="1008" u="1"/>
        <s v="0803001200" u="1"/>
        <s v="0904219000" u="1"/>
        <s v="1103110000" u="1"/>
        <s v="1904900090" u="1"/>
        <s v="1103" u="1"/>
        <s v="0703209000" u="1"/>
        <s v="0708200000" u="1"/>
        <s v="1001190000" u="1"/>
        <s v="1106209000" u="1"/>
        <s v="110620" u="1"/>
        <s v="110811" u="1"/>
        <s v="1702200000" u="1"/>
        <s v="1904100000" u="1"/>
        <s v="0710" u="1"/>
        <s v="1208" u="1"/>
        <s v="071040" u="1"/>
        <s v="110900" u="1"/>
        <s v="0713209000" u="1"/>
        <s v="0810400000" u="1"/>
        <s v="0904229000" u="1"/>
        <s v="1001991090" u="1"/>
        <s v="1006300090" u="1"/>
        <s v="1007100000" u="1"/>
        <s v="0803902000" u="1"/>
        <s v="0813200000" u="1"/>
        <s v="1102100000" u="1"/>
        <s v="1702902000" u="1"/>
        <s v="2008300000" u="1"/>
        <s v="071290" u="1"/>
        <s v="110430" u="1"/>
        <s v="110812" u="1"/>
        <s v="1902200000" u="1"/>
        <s v="1904" u="1"/>
        <s v="110710" u="1"/>
        <s v="0804100000" u="1"/>
        <s v="0810901040" u="1"/>
        <s v="0811909300" u="1"/>
        <s v="1103130000" u="1"/>
        <s v="1701910000" u="1"/>
        <s v="1703100000" u="1"/>
        <s v="2005510000" u="1"/>
        <s v="1007" u="1"/>
        <s v="200580" u="1"/>
        <s v="0713359000" u="1"/>
        <s v="2008609000" u="1"/>
        <s v="1102" u="1"/>
        <s v="100300" u="1"/>
        <s v="110813" u="1"/>
        <s v="1005902000" u="1"/>
        <s v="1702903000" u="1"/>
        <s v="0709" u="1"/>
        <s v="190219" u="1"/>
        <s v="0809400000" u="1"/>
        <s v="2103301000" u="1"/>
        <s v="0709700000" u="1"/>
        <s v="1001109000" u="1"/>
        <s v="1104291000" u="1"/>
        <s v="1901901000" u="1"/>
        <s v="100110" u="1"/>
        <s v="110814" u="1"/>
        <s v="0810909020" u="1"/>
        <s v="0708100000" u="1"/>
        <s v="0802210000" u="1"/>
        <s v="1005903000" u="1"/>
        <s v="1008290000" u="1"/>
        <s v="1702904000" u="1"/>
        <s v="110610" u="1"/>
        <s v="190531" u="1"/>
        <s v="0812902000" u="1"/>
        <s v="1006" u="1"/>
        <s v="100640" u="1"/>
        <s v="0713109000" u="1"/>
        <s v="0803001100" u="1"/>
        <s v="1001902010" u="1"/>
        <s v="1006101000" u="1"/>
        <s v="1901902000" u="1"/>
        <s v="1905909000" u="1"/>
        <s v="2005400000" u="1"/>
        <s v="1101" u="1"/>
        <s v="190590" u="1"/>
        <s v="0802220000" u="1"/>
        <s v="0813100000" u="1"/>
        <s v="1008909000" u="1"/>
        <s v="100890" u="1"/>
        <s v="190532" u="1"/>
        <s v="0803901900" u="1"/>
        <s v="0811901000" u="1"/>
        <s v="1005904000" u="1"/>
        <s v="190430" u="1"/>
        <s v="0713339900" u="1"/>
        <s v="0803101000" u="1"/>
        <s v="1005100000" u="1"/>
        <s v="1104190000" u="1"/>
        <s v="1404901000" u="1"/>
        <s v="0811200000" u="1"/>
        <s v="1007001000" u="1"/>
        <s v="1704909000" u="1"/>
        <s v="2103902000" u="1"/>
        <s v="120890" u="1"/>
        <s v="0709991000" u="1"/>
        <s v="1902110000" u="1"/>
        <s v="1902" u="1"/>
        <s v="0714300000" u="1"/>
        <s v="0809300000" u="1"/>
        <s v="1903000000" u="1"/>
        <s v="2008800000" u="1"/>
        <s v="1005" u="1"/>
        <s v="100199" u="1"/>
        <s v="190520" u="1"/>
        <s v="0709600000" u="1"/>
        <s v="0803102000" u="1"/>
        <s v="1008209000" u="1"/>
        <s v="100820" u="1"/>
        <s v="190490" u="1"/>
        <s v="0812100000" u="1"/>
        <s v="1003009090" u="1"/>
        <s v="1101000000" u="1"/>
        <s v="100790" u="1"/>
        <s v="0704900000" u="1"/>
        <s v="0802110000" u="1"/>
        <s v="1102909000" u="1"/>
        <s v="110290" u="1"/>
        <s v="1103190000" u="1"/>
        <s v="070990" u="1"/>
        <s v="100630" u="1"/>
        <s v="110423" u="1"/>
        <s v="0705210000" u="1"/>
        <s v="0810200000" u="1"/>
        <s v="110819" u="1"/>
        <s v="0713331100" u="1"/>
        <s v="1701120000" u="1"/>
        <s v="1901" u="1"/>
        <s v="0810902000" u="1"/>
        <s v="1701111000"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6">
  <r>
    <x v="0"/>
  </r>
  <r>
    <x v="1"/>
  </r>
  <r>
    <x v="0"/>
  </r>
  <r>
    <x v="1"/>
  </r>
  <r>
    <x v="2"/>
  </r>
  <r>
    <x v="3"/>
  </r>
  <r>
    <x v="2"/>
  </r>
  <r>
    <x v="3"/>
  </r>
  <r>
    <x v="4"/>
  </r>
  <r>
    <x v="5"/>
  </r>
  <r>
    <x v="4"/>
  </r>
  <r>
    <x v="5"/>
  </r>
  <r>
    <x v="6"/>
  </r>
  <r>
    <x v="7"/>
  </r>
  <r>
    <x v="8"/>
  </r>
  <r>
    <x v="6"/>
  </r>
  <r>
    <x v="7"/>
  </r>
  <r>
    <x v="8"/>
  </r>
  <r>
    <x v="9"/>
  </r>
  <r>
    <x v="10"/>
  </r>
  <r>
    <x v="9"/>
  </r>
  <r>
    <x v="10"/>
  </r>
  <r>
    <x v="11"/>
  </r>
  <r>
    <x v="11"/>
  </r>
  <r>
    <x v="12"/>
  </r>
  <r>
    <x v="13"/>
  </r>
  <r>
    <x v="14"/>
  </r>
  <r>
    <x v="12"/>
  </r>
  <r>
    <x v="13"/>
  </r>
  <r>
    <x v="14"/>
  </r>
  <r>
    <x v="15"/>
  </r>
  <r>
    <x v="16"/>
  </r>
  <r>
    <x v="15"/>
  </r>
  <r>
    <x v="16"/>
  </r>
  <r>
    <x v="17"/>
  </r>
  <r>
    <x v="18"/>
  </r>
  <r>
    <x v="17"/>
  </r>
  <r>
    <x v="18"/>
  </r>
  <r>
    <x v="19"/>
  </r>
  <r>
    <x v="20"/>
  </r>
  <r>
    <x v="19"/>
  </r>
  <r>
    <x v="20"/>
  </r>
  <r>
    <x v="21"/>
  </r>
  <r>
    <x v="22"/>
  </r>
  <r>
    <x v="23"/>
  </r>
  <r>
    <x v="21"/>
  </r>
  <r>
    <x v="22"/>
  </r>
  <r>
    <x v="23"/>
  </r>
  <r>
    <x v="24"/>
  </r>
  <r>
    <x v="25"/>
  </r>
  <r>
    <x v="24"/>
  </r>
  <r>
    <x v="25"/>
  </r>
  <r>
    <x v="26"/>
  </r>
  <r>
    <x v="27"/>
  </r>
  <r>
    <x v="26"/>
  </r>
  <r>
    <x v="27"/>
  </r>
  <r>
    <x v="28"/>
  </r>
  <r>
    <x v="29"/>
  </r>
  <r>
    <x v="30"/>
  </r>
  <r>
    <x v="31"/>
  </r>
  <r>
    <x v="32"/>
  </r>
  <r>
    <x v="28"/>
  </r>
  <r>
    <x v="29"/>
  </r>
  <r>
    <x v="30"/>
  </r>
  <r>
    <x v="31"/>
  </r>
  <r>
    <x v="32"/>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1" cacheId="30"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B2:B37" firstHeaderRow="1" firstDataRow="1" firstDataCol="1"/>
  <pivotFields count="1">
    <pivotField axis="axisRow" showAll="0" sortType="ascending">
      <items count="355">
        <item m="1" x="34"/>
        <item m="1" x="179"/>
        <item m="1" x="109"/>
        <item m="1" x="120"/>
        <item m="1" x="85"/>
        <item m="1" x="225"/>
        <item m="1" x="86"/>
        <item m="1" x="36"/>
        <item m="1" x="338"/>
        <item m="1" x="346"/>
        <item m="1" x="129"/>
        <item m="1" x="281"/>
        <item m="1" x="226"/>
        <item m="1" x="270"/>
        <item m="1" x="199"/>
        <item m="1" x="151"/>
        <item m="1" x="103"/>
        <item m="1" x="329"/>
        <item m="1" x="274"/>
        <item m="1" x="343"/>
        <item m="1" x="190"/>
        <item m="1" x="139"/>
        <item m="1" x="319"/>
        <item m="1" x="233"/>
        <item m="1" x="216"/>
        <item m="1" x="184"/>
        <item m="1" x="200"/>
        <item m="1" x="125"/>
        <item m="1" x="235"/>
        <item m="1" x="73"/>
        <item m="1" x="210"/>
        <item m="1" x="140"/>
        <item m="1" x="175"/>
        <item m="1" x="113"/>
        <item m="1" x="248"/>
        <item m="1" x="104"/>
        <item m="1" x="121"/>
        <item m="1" x="143"/>
        <item m="1" x="291"/>
        <item m="1" x="93"/>
        <item m="1" x="237"/>
        <item m="1" x="55"/>
        <item m="1" x="204"/>
        <item m="1" x="74"/>
        <item m="1" x="212"/>
        <item m="1" x="349"/>
        <item m="1" x="160"/>
        <item m="1" x="167"/>
        <item m="1" x="110"/>
        <item m="1" x="309"/>
        <item m="1" x="263"/>
        <item m="1" x="168"/>
        <item m="1" x="185"/>
        <item m="1" x="61"/>
        <item m="1" x="141"/>
        <item m="1" x="94"/>
        <item m="1" x="62"/>
        <item m="1" x="208"/>
        <item m="1" x="322"/>
        <item m="1" x="213"/>
        <item m="1" x="180"/>
        <item m="1" x="205"/>
        <item m="1" x="152"/>
        <item m="1" x="339"/>
        <item m="1" x="43"/>
        <item m="1" x="186"/>
        <item m="1" x="282"/>
        <item m="1" x="300"/>
        <item m="1" x="292"/>
        <item m="1" x="220"/>
        <item m="1" x="163"/>
        <item m="1" x="111"/>
        <item m="1" x="50"/>
        <item m="1" x="310"/>
        <item m="1" x="330"/>
        <item m="1" x="164"/>
        <item m="1" x="105"/>
        <item m="1" x="305"/>
        <item m="1" x="243"/>
        <item m="1" x="254"/>
        <item m="1" x="112"/>
        <item m="1" x="144"/>
        <item m="1" x="95"/>
        <item m="1" x="47"/>
        <item m="1" x="56"/>
        <item m="1" x="169"/>
        <item m="1" x="323"/>
        <item m="1" x="272"/>
        <item m="1" x="65"/>
        <item m="1" x="347"/>
        <item m="1" x="238"/>
        <item m="1" x="255"/>
        <item m="1" x="352"/>
        <item m="1" x="156"/>
        <item m="1" x="280"/>
        <item m="1" x="217"/>
        <item m="1" x="53"/>
        <item m="1" x="201"/>
        <item m="1" x="314"/>
        <item m="1" x="306"/>
        <item m="1" x="57"/>
        <item m="1" x="256"/>
        <item m="1" x="191"/>
        <item m="1" x="130"/>
        <item m="1" x="195"/>
        <item m="1" x="334"/>
        <item m="1" x="288"/>
        <item m="1" x="301"/>
        <item m="1" x="244"/>
        <item m="1" x="145"/>
        <item m="1" x="96"/>
        <item m="1" x="157"/>
        <item m="1" x="66"/>
        <item m="1" x="211"/>
        <item m="1" x="80"/>
        <item m="1" x="221"/>
        <item m="1" x="97"/>
        <item m="1" x="239"/>
        <item m="1" x="127"/>
        <item m="1" x="278"/>
        <item m="1" x="275"/>
        <item m="1" x="78"/>
        <item m="1" x="227"/>
        <item m="1" x="198"/>
        <item m="1" x="293"/>
        <item m="1" x="137"/>
        <item m="1" x="327"/>
        <item m="1" x="75"/>
        <item m="1" x="240"/>
        <item m="1" x="192"/>
        <item m="1" x="60"/>
        <item m="1" x="266"/>
        <item m="1" x="115"/>
        <item m="1" x="161"/>
        <item m="1" x="335"/>
        <item m="1" x="135"/>
        <item m="1" x="193"/>
        <item m="1" x="37"/>
        <item m="1" x="326"/>
        <item m="1" x="149"/>
        <item m="1" x="311"/>
        <item m="1" x="71"/>
        <item m="1" x="181"/>
        <item m="1" x="122"/>
        <item m="1" x="268"/>
        <item m="1" x="283"/>
        <item m="1" x="307"/>
        <item m="1" x="67"/>
        <item m="1" x="289"/>
        <item m="1" x="119"/>
        <item m="1" x="294"/>
        <item m="1" x="116"/>
        <item m="1" x="64"/>
        <item m="1" x="218"/>
        <item m="1" x="344"/>
        <item m="1" x="76"/>
        <item m="1" x="241"/>
        <item m="1" x="290"/>
        <item m="1" x="126"/>
        <item m="1" x="261"/>
        <item m="1" x="136"/>
        <item m="1" x="315"/>
        <item m="1" x="131"/>
        <item m="1" x="84"/>
        <item m="1" x="242"/>
        <item m="1" x="337"/>
        <item m="1" x="165"/>
        <item m="1" x="219"/>
        <item m="1" x="332"/>
        <item m="1" x="331"/>
        <item m="1" x="128"/>
        <item m="1" x="284"/>
        <item m="1" x="303"/>
        <item m="1" x="153"/>
        <item m="1" x="302"/>
        <item m="1" x="48"/>
        <item m="1" x="298"/>
        <item m="1" x="171"/>
        <item m="1" x="336"/>
        <item m="1" x="265"/>
        <item m="1" x="89"/>
        <item m="1" x="245"/>
        <item m="1" x="42"/>
        <item m="1" x="196"/>
        <item m="1" x="341"/>
        <item m="1" x="170"/>
        <item m="1" x="187"/>
        <item m="1" x="340"/>
        <item m="1" x="224"/>
        <item m="1" x="72"/>
        <item m="1" x="222"/>
        <item m="1" x="100"/>
        <item m="1" x="257"/>
        <item m="1" x="178"/>
        <item m="1" x="342"/>
        <item m="1" x="197"/>
        <item m="1" x="150"/>
        <item m="1" x="312"/>
        <item m="1" x="345"/>
        <item m="1" x="172"/>
        <item m="1" x="101"/>
        <item m="1" x="276"/>
        <item m="1" x="98"/>
        <item m="1" x="249"/>
        <item m="1" x="81"/>
        <item m="1" x="154"/>
        <item m="1" x="106"/>
        <item m="1" x="133"/>
        <item m="1" x="286"/>
        <item m="1" x="123"/>
        <item m="1" x="229"/>
        <item m="1" x="87"/>
        <item m="1" x="228"/>
        <item m="1" x="183"/>
        <item m="1" x="38"/>
        <item m="1" x="182"/>
        <item m="1" x="108"/>
        <item m="1" x="253"/>
        <item m="1" x="88"/>
        <item m="1" x="203"/>
        <item m="1" x="39"/>
        <item m="1" x="70"/>
        <item m="1" x="230"/>
        <item m="1" x="68"/>
        <item m="1" x="250"/>
        <item m="1" x="82"/>
        <item m="1" x="267"/>
        <item m="1" x="99"/>
        <item m="1" x="279"/>
        <item m="1" x="114"/>
        <item m="1" x="348"/>
        <item m="1" x="176"/>
        <item m="1" x="41"/>
        <item m="1" x="236"/>
        <item m="1" x="77"/>
        <item x="28"/>
        <item x="29"/>
        <item x="30"/>
        <item x="31"/>
        <item x="24"/>
        <item x="25"/>
        <item x="26"/>
        <item x="27"/>
        <item m="1" x="234"/>
        <item x="32"/>
        <item m="1" x="318"/>
        <item m="1" x="146"/>
        <item m="1" x="63"/>
        <item m="1" x="173"/>
        <item m="1" x="313"/>
        <item x="15"/>
        <item x="16"/>
        <item x="12"/>
        <item x="13"/>
        <item x="14"/>
        <item x="4"/>
        <item x="5"/>
        <item x="6"/>
        <item x="7"/>
        <item x="8"/>
        <item x="9"/>
        <item x="10"/>
        <item x="21"/>
        <item x="22"/>
        <item x="23"/>
        <item x="0"/>
        <item x="1"/>
        <item x="19"/>
        <item x="20"/>
        <item x="17"/>
        <item x="18"/>
        <item x="2"/>
        <item x="3"/>
        <item x="11"/>
        <item m="1" x="353"/>
        <item m="1" x="174"/>
        <item m="1" x="350"/>
        <item m="1" x="40"/>
        <item m="1" x="51"/>
        <item m="1" x="258"/>
        <item m="1" x="58"/>
        <item m="1" x="206"/>
        <item m="1" x="231"/>
        <item m="1" x="246"/>
        <item m="1" x="269"/>
        <item m="1" x="285"/>
        <item m="1" x="52"/>
        <item m="1" x="259"/>
        <item m="1" x="177"/>
        <item m="1" x="166"/>
        <item m="1" x="316"/>
        <item m="1" x="351"/>
        <item m="1" x="102"/>
        <item m="1" x="277"/>
        <item m="1" x="295"/>
        <item m="1" x="321"/>
        <item m="1" x="159"/>
        <item m="1" x="320"/>
        <item m="1" x="271"/>
        <item m="1" x="107"/>
        <item m="1" x="91"/>
        <item m="1" x="251"/>
        <item m="1" x="46"/>
        <item m="1" x="202"/>
        <item m="1" x="324"/>
        <item m="1" x="252"/>
        <item m="1" x="79"/>
        <item m="1" x="232"/>
        <item m="1" x="35"/>
        <item m="1" x="188"/>
        <item m="1" x="308"/>
        <item m="1" x="138"/>
        <item m="1" x="333"/>
        <item m="1" x="162"/>
        <item m="1" x="59"/>
        <item m="1" x="223"/>
        <item m="1" x="214"/>
        <item m="1" x="49"/>
        <item m="1" x="207"/>
        <item m="1" x="328"/>
        <item m="1" x="158"/>
        <item m="1" x="287"/>
        <item m="1" x="124"/>
        <item m="1" x="304"/>
        <item m="1" x="132"/>
        <item m="1" x="215"/>
        <item m="1" x="54"/>
        <item m="1" x="299"/>
        <item m="1" x="147"/>
        <item m="1" x="296"/>
        <item m="1" x="189"/>
        <item m="1" x="155"/>
        <item m="1" x="134"/>
        <item m="1" x="69"/>
        <item m="1" x="297"/>
        <item m="1" x="260"/>
        <item m="1" x="44"/>
        <item m="1" x="194"/>
        <item m="1" x="142"/>
        <item m="1" x="262"/>
        <item m="1" x="90"/>
        <item m="1" x="247"/>
        <item m="1" x="148"/>
        <item m="1" x="117"/>
        <item m="1" x="264"/>
        <item m="1" x="83"/>
        <item m="1" x="209"/>
        <item m="1" x="325"/>
        <item m="1" x="45"/>
        <item m="1" x="92"/>
        <item m="1" x="273"/>
        <item m="1" x="317"/>
        <item m="1" x="118"/>
        <item x="33"/>
        <item t="default"/>
      </items>
    </pivotField>
  </pivotFields>
  <rowFields count="1">
    <field x="0"/>
  </rowFields>
  <rowItems count="35">
    <i>
      <x v="235"/>
    </i>
    <i>
      <x v="236"/>
    </i>
    <i>
      <x v="237"/>
    </i>
    <i>
      <x v="238"/>
    </i>
    <i>
      <x v="239"/>
    </i>
    <i>
      <x v="240"/>
    </i>
    <i>
      <x v="241"/>
    </i>
    <i>
      <x v="242"/>
    </i>
    <i>
      <x v="244"/>
    </i>
    <i>
      <x v="250"/>
    </i>
    <i>
      <x v="251"/>
    </i>
    <i>
      <x v="252"/>
    </i>
    <i>
      <x v="253"/>
    </i>
    <i>
      <x v="254"/>
    </i>
    <i>
      <x v="255"/>
    </i>
    <i>
      <x v="256"/>
    </i>
    <i>
      <x v="257"/>
    </i>
    <i>
      <x v="258"/>
    </i>
    <i>
      <x v="259"/>
    </i>
    <i>
      <x v="260"/>
    </i>
    <i>
      <x v="261"/>
    </i>
    <i>
      <x v="262"/>
    </i>
    <i>
      <x v="263"/>
    </i>
    <i>
      <x v="264"/>
    </i>
    <i>
      <x v="265"/>
    </i>
    <i>
      <x v="266"/>
    </i>
    <i>
      <x v="267"/>
    </i>
    <i>
      <x v="268"/>
    </i>
    <i>
      <x v="269"/>
    </i>
    <i>
      <x v="270"/>
    </i>
    <i>
      <x v="271"/>
    </i>
    <i>
      <x v="272"/>
    </i>
    <i>
      <x v="273"/>
    </i>
    <i>
      <x v="35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41"/>
  <sheetViews>
    <sheetView showGridLines="0" zoomScaleNormal="100" zoomScaleSheetLayoutView="100" workbookViewId="0">
      <pane xSplit="1" ySplit="2" topLeftCell="B24" activePane="bottomRight" state="frozen"/>
      <selection pane="topRight" activeCell="B1" sqref="B1"/>
      <selection pane="bottomLeft" activeCell="A3" sqref="A3"/>
      <selection pane="bottomRight" activeCell="B7" sqref="B7"/>
    </sheetView>
  </sheetViews>
  <sheetFormatPr baseColWidth="10" defaultRowHeight="12.75" x14ac:dyDescent="0.2"/>
  <cols>
    <col min="1" max="1" width="5.5703125" style="6" customWidth="1"/>
    <col min="2" max="2" width="32" style="1" customWidth="1"/>
    <col min="3" max="3" width="44" style="2" bestFit="1" customWidth="1"/>
    <col min="4" max="4" width="30.5703125" style="3" customWidth="1"/>
    <col min="5" max="5" width="30.140625" style="4" customWidth="1"/>
    <col min="6" max="6" width="31" style="4" customWidth="1"/>
    <col min="7" max="7" width="15.140625" style="5" customWidth="1"/>
    <col min="8" max="8" width="17.42578125" style="5" customWidth="1"/>
    <col min="9" max="9" width="15.28515625" style="5" customWidth="1"/>
    <col min="10" max="16384" width="11.42578125" style="6"/>
  </cols>
  <sheetData>
    <row r="1" spans="2:18" ht="13.5" thickBot="1" x14ac:dyDescent="0.25"/>
    <row r="2" spans="2:18" s="10" customFormat="1" ht="60" customHeight="1" thickBot="1" x14ac:dyDescent="0.3">
      <c r="B2" s="7" t="s">
        <v>0</v>
      </c>
      <c r="C2" s="64" t="s">
        <v>1</v>
      </c>
      <c r="D2" s="64"/>
      <c r="E2" s="8" t="s">
        <v>2</v>
      </c>
      <c r="F2" s="8" t="s">
        <v>3</v>
      </c>
      <c r="G2" s="9" t="s">
        <v>4</v>
      </c>
      <c r="H2" s="8" t="s">
        <v>5</v>
      </c>
      <c r="I2" s="9" t="s">
        <v>6</v>
      </c>
      <c r="J2" s="48" t="s">
        <v>146</v>
      </c>
      <c r="K2" s="48" t="s">
        <v>155</v>
      </c>
      <c r="L2" s="48" t="s">
        <v>148</v>
      </c>
      <c r="M2" s="48" t="s">
        <v>158</v>
      </c>
      <c r="N2" s="48" t="s">
        <v>147</v>
      </c>
      <c r="O2" s="48" t="s">
        <v>152</v>
      </c>
      <c r="P2" s="48" t="s">
        <v>149</v>
      </c>
      <c r="Q2" s="48" t="s">
        <v>150</v>
      </c>
      <c r="R2" s="48" t="s">
        <v>153</v>
      </c>
    </row>
    <row r="3" spans="2:18" ht="88.5" customHeight="1" x14ac:dyDescent="0.2">
      <c r="B3" s="49" t="s">
        <v>7</v>
      </c>
      <c r="C3" s="11" t="s">
        <v>8</v>
      </c>
      <c r="D3" s="12" t="s">
        <v>9</v>
      </c>
      <c r="E3" s="13" t="s">
        <v>10</v>
      </c>
      <c r="F3" s="65" t="s">
        <v>11</v>
      </c>
      <c r="G3" s="67" t="s">
        <v>12</v>
      </c>
      <c r="H3" s="67" t="s">
        <v>13</v>
      </c>
      <c r="I3" s="69" t="s">
        <v>14</v>
      </c>
      <c r="J3" s="21" t="s">
        <v>151</v>
      </c>
      <c r="K3" s="21" t="s">
        <v>156</v>
      </c>
      <c r="L3" s="21" t="s">
        <v>151</v>
      </c>
      <c r="M3" s="21" t="s">
        <v>156</v>
      </c>
      <c r="N3" s="21" t="s">
        <v>151</v>
      </c>
      <c r="O3" s="21" t="s">
        <v>151</v>
      </c>
      <c r="P3" s="21" t="s">
        <v>151</v>
      </c>
      <c r="Q3" s="21" t="s">
        <v>151</v>
      </c>
      <c r="R3" s="21"/>
    </row>
    <row r="4" spans="2:18" ht="61.5" customHeight="1" x14ac:dyDescent="0.2">
      <c r="B4" s="50" t="s">
        <v>15</v>
      </c>
      <c r="C4" s="14" t="s">
        <v>16</v>
      </c>
      <c r="D4" s="15" t="s">
        <v>17</v>
      </c>
      <c r="E4" s="16" t="s">
        <v>18</v>
      </c>
      <c r="F4" s="66"/>
      <c r="G4" s="68"/>
      <c r="H4" s="68"/>
      <c r="I4" s="68"/>
      <c r="J4" s="21" t="s">
        <v>151</v>
      </c>
      <c r="K4" s="21" t="s">
        <v>156</v>
      </c>
      <c r="L4" s="21" t="s">
        <v>151</v>
      </c>
      <c r="M4" s="21" t="s">
        <v>156</v>
      </c>
      <c r="N4" s="21" t="s">
        <v>151</v>
      </c>
      <c r="O4" s="21" t="s">
        <v>151</v>
      </c>
      <c r="P4" s="21" t="s">
        <v>151</v>
      </c>
      <c r="Q4" s="21" t="s">
        <v>151</v>
      </c>
      <c r="R4" s="21"/>
    </row>
    <row r="5" spans="2:18" ht="104.25" customHeight="1" x14ac:dyDescent="0.2">
      <c r="B5" s="51" t="s">
        <v>19</v>
      </c>
      <c r="C5" s="14" t="s">
        <v>20</v>
      </c>
      <c r="D5" s="17" t="s">
        <v>21</v>
      </c>
      <c r="E5" s="18" t="s">
        <v>22</v>
      </c>
      <c r="F5" s="19" t="s">
        <v>23</v>
      </c>
      <c r="G5" s="68"/>
      <c r="H5" s="68"/>
      <c r="I5" s="68"/>
      <c r="J5" s="21" t="s">
        <v>151</v>
      </c>
      <c r="K5" s="21" t="s">
        <v>156</v>
      </c>
      <c r="L5" s="21" t="s">
        <v>151</v>
      </c>
      <c r="M5" s="21" t="s">
        <v>156</v>
      </c>
      <c r="N5" s="21" t="s">
        <v>151</v>
      </c>
      <c r="O5" s="21" t="s">
        <v>151</v>
      </c>
      <c r="P5" s="21" t="s">
        <v>151</v>
      </c>
      <c r="Q5" s="21" t="s">
        <v>151</v>
      </c>
      <c r="R5" s="21"/>
    </row>
    <row r="6" spans="2:18" ht="90.75" customHeight="1" x14ac:dyDescent="0.2">
      <c r="B6" s="20" t="s">
        <v>24</v>
      </c>
      <c r="C6" s="21" t="s">
        <v>25</v>
      </c>
      <c r="D6" s="22" t="s">
        <v>26</v>
      </c>
      <c r="E6" s="16" t="s">
        <v>27</v>
      </c>
      <c r="F6" s="16" t="s">
        <v>28</v>
      </c>
      <c r="G6" s="14" t="s">
        <v>29</v>
      </c>
      <c r="H6" s="22" t="s">
        <v>30</v>
      </c>
      <c r="I6" s="22" t="s">
        <v>31</v>
      </c>
      <c r="J6" s="21" t="s">
        <v>151</v>
      </c>
      <c r="K6" s="21" t="s">
        <v>156</v>
      </c>
      <c r="L6" s="21" t="s">
        <v>151</v>
      </c>
      <c r="M6" s="21" t="s">
        <v>156</v>
      </c>
      <c r="N6" s="21" t="s">
        <v>151</v>
      </c>
      <c r="O6" s="21" t="s">
        <v>151</v>
      </c>
      <c r="P6" s="21" t="s">
        <v>151</v>
      </c>
      <c r="Q6" s="21" t="s">
        <v>151</v>
      </c>
      <c r="R6" s="21" t="s">
        <v>154</v>
      </c>
    </row>
    <row r="7" spans="2:18" ht="93.75" customHeight="1" x14ac:dyDescent="0.2">
      <c r="B7" s="20" t="s">
        <v>32</v>
      </c>
      <c r="C7" s="14" t="s">
        <v>33</v>
      </c>
      <c r="D7" s="22" t="s">
        <v>34</v>
      </c>
      <c r="E7" s="16" t="s">
        <v>35</v>
      </c>
      <c r="F7" s="16" t="s">
        <v>36</v>
      </c>
      <c r="G7" s="22" t="s">
        <v>37</v>
      </c>
      <c r="H7" s="22" t="s">
        <v>38</v>
      </c>
      <c r="I7" s="22" t="s">
        <v>31</v>
      </c>
      <c r="J7" s="21" t="s">
        <v>151</v>
      </c>
      <c r="K7" s="21" t="s">
        <v>156</v>
      </c>
      <c r="L7" s="21" t="s">
        <v>151</v>
      </c>
      <c r="M7" s="21" t="s">
        <v>156</v>
      </c>
      <c r="N7" s="21" t="s">
        <v>151</v>
      </c>
      <c r="O7" s="21" t="s">
        <v>151</v>
      </c>
      <c r="P7" s="21" t="s">
        <v>151</v>
      </c>
      <c r="Q7" s="21" t="s">
        <v>151</v>
      </c>
      <c r="R7" s="21" t="s">
        <v>154</v>
      </c>
    </row>
    <row r="8" spans="2:18" ht="114" customHeight="1" x14ac:dyDescent="0.2">
      <c r="B8" s="51" t="s">
        <v>39</v>
      </c>
      <c r="C8" s="23" t="s">
        <v>40</v>
      </c>
      <c r="D8" s="24" t="s">
        <v>41</v>
      </c>
      <c r="E8" s="16" t="s">
        <v>42</v>
      </c>
      <c r="F8" s="18" t="s">
        <v>43</v>
      </c>
      <c r="G8" s="24" t="s">
        <v>44</v>
      </c>
      <c r="H8" s="22" t="s">
        <v>45</v>
      </c>
      <c r="I8" s="22" t="s">
        <v>46</v>
      </c>
      <c r="J8" s="21" t="s">
        <v>151</v>
      </c>
      <c r="K8" s="21" t="s">
        <v>151</v>
      </c>
      <c r="L8" s="21" t="s">
        <v>151</v>
      </c>
      <c r="M8" s="21" t="s">
        <v>156</v>
      </c>
      <c r="N8" s="21" t="s">
        <v>151</v>
      </c>
      <c r="O8" s="21" t="s">
        <v>151</v>
      </c>
      <c r="P8" s="21" t="s">
        <v>151</v>
      </c>
      <c r="Q8" s="21" t="s">
        <v>151</v>
      </c>
      <c r="R8" s="21"/>
    </row>
    <row r="9" spans="2:18" s="26" customFormat="1" ht="105" customHeight="1" x14ac:dyDescent="0.2">
      <c r="B9" s="20" t="s">
        <v>47</v>
      </c>
      <c r="C9" s="56" t="s">
        <v>48</v>
      </c>
      <c r="D9" s="57" t="s">
        <v>157</v>
      </c>
      <c r="E9" s="32" t="s">
        <v>49</v>
      </c>
      <c r="F9" s="32" t="s">
        <v>50</v>
      </c>
      <c r="G9" s="33" t="s">
        <v>12</v>
      </c>
      <c r="H9" s="33" t="s">
        <v>51</v>
      </c>
      <c r="I9" s="33" t="s">
        <v>31</v>
      </c>
      <c r="J9" s="56" t="s">
        <v>151</v>
      </c>
      <c r="K9" s="56" t="s">
        <v>156</v>
      </c>
      <c r="L9" s="56" t="s">
        <v>151</v>
      </c>
      <c r="M9" s="56" t="s">
        <v>156</v>
      </c>
      <c r="N9" s="56" t="s">
        <v>151</v>
      </c>
      <c r="O9" s="56" t="s">
        <v>151</v>
      </c>
      <c r="P9" s="56" t="s">
        <v>151</v>
      </c>
      <c r="Q9" s="56" t="s">
        <v>151</v>
      </c>
      <c r="R9" s="56"/>
    </row>
    <row r="10" spans="2:18" ht="101.25" customHeight="1" x14ac:dyDescent="0.2">
      <c r="B10" s="50" t="s">
        <v>52</v>
      </c>
      <c r="C10" s="14" t="s">
        <v>53</v>
      </c>
      <c r="D10" s="24" t="s">
        <v>54</v>
      </c>
      <c r="E10" s="16" t="s">
        <v>55</v>
      </c>
      <c r="F10" s="18" t="s">
        <v>56</v>
      </c>
      <c r="G10" s="22" t="s">
        <v>57</v>
      </c>
      <c r="H10" s="14" t="s">
        <v>58</v>
      </c>
      <c r="I10" s="24" t="s">
        <v>31</v>
      </c>
      <c r="J10" s="21" t="s">
        <v>151</v>
      </c>
      <c r="K10" s="21" t="s">
        <v>156</v>
      </c>
      <c r="L10" s="21" t="s">
        <v>151</v>
      </c>
      <c r="M10" s="21" t="s">
        <v>156</v>
      </c>
      <c r="N10" s="21" t="s">
        <v>151</v>
      </c>
      <c r="O10" s="21" t="s">
        <v>151</v>
      </c>
      <c r="P10" s="21" t="s">
        <v>151</v>
      </c>
      <c r="Q10" s="21" t="s">
        <v>151</v>
      </c>
      <c r="R10" s="21"/>
    </row>
    <row r="11" spans="2:18" s="26" customFormat="1" ht="96" customHeight="1" x14ac:dyDescent="0.2">
      <c r="B11" s="51" t="s">
        <v>59</v>
      </c>
      <c r="C11" s="25" t="s">
        <v>60</v>
      </c>
      <c r="D11" s="70" t="s">
        <v>61</v>
      </c>
      <c r="E11" s="63" t="s">
        <v>62</v>
      </c>
      <c r="F11" s="70" t="s">
        <v>63</v>
      </c>
      <c r="G11" s="70" t="s">
        <v>64</v>
      </c>
      <c r="H11" s="63" t="s">
        <v>45</v>
      </c>
      <c r="I11" s="63" t="s">
        <v>31</v>
      </c>
      <c r="J11" s="26" t="s">
        <v>159</v>
      </c>
      <c r="K11" s="26">
        <v>15</v>
      </c>
      <c r="L11" s="26">
        <v>20</v>
      </c>
      <c r="M11" s="26">
        <f>L11*L12</f>
        <v>500000000</v>
      </c>
    </row>
    <row r="12" spans="2:18" s="26" customFormat="1" ht="99" customHeight="1" x14ac:dyDescent="0.2">
      <c r="B12" s="51" t="s">
        <v>65</v>
      </c>
      <c r="C12" s="25" t="s">
        <v>66</v>
      </c>
      <c r="D12" s="70"/>
      <c r="E12" s="63"/>
      <c r="F12" s="70"/>
      <c r="G12" s="70"/>
      <c r="H12" s="63"/>
      <c r="I12" s="63"/>
      <c r="J12" s="26" t="s">
        <v>160</v>
      </c>
      <c r="K12" s="26">
        <v>1500000</v>
      </c>
      <c r="L12" s="26">
        <v>25000000</v>
      </c>
      <c r="M12" s="26">
        <f>K12*K11</f>
        <v>22500000</v>
      </c>
      <c r="N12" s="26">
        <f>M12-M11</f>
        <v>-477500000</v>
      </c>
    </row>
    <row r="13" spans="2:18" ht="72.75" customHeight="1" x14ac:dyDescent="0.2">
      <c r="B13" s="50" t="s">
        <v>67</v>
      </c>
      <c r="C13" s="14" t="s">
        <v>68</v>
      </c>
      <c r="D13" s="16" t="s">
        <v>69</v>
      </c>
      <c r="E13" s="27" t="s">
        <v>70</v>
      </c>
      <c r="F13" s="16" t="s">
        <v>71</v>
      </c>
      <c r="G13" s="22" t="s">
        <v>29</v>
      </c>
      <c r="H13" s="22" t="s">
        <v>51</v>
      </c>
      <c r="I13" s="22" t="s">
        <v>72</v>
      </c>
    </row>
    <row r="14" spans="2:18" ht="144" customHeight="1" x14ac:dyDescent="0.2">
      <c r="B14" s="50" t="s">
        <v>73</v>
      </c>
      <c r="C14" s="14" t="s">
        <v>74</v>
      </c>
      <c r="D14" s="14" t="s">
        <v>75</v>
      </c>
      <c r="E14" s="16" t="s">
        <v>76</v>
      </c>
      <c r="F14" s="18" t="s">
        <v>77</v>
      </c>
      <c r="G14" s="22" t="s">
        <v>78</v>
      </c>
      <c r="H14" s="22" t="s">
        <v>79</v>
      </c>
      <c r="I14" s="22" t="s">
        <v>72</v>
      </c>
      <c r="J14" s="54" t="s">
        <v>170</v>
      </c>
    </row>
    <row r="15" spans="2:18" ht="144" customHeight="1" x14ac:dyDescent="0.2">
      <c r="B15" s="51" t="s">
        <v>80</v>
      </c>
      <c r="C15" s="14" t="s">
        <v>81</v>
      </c>
      <c r="D15" s="14" t="s">
        <v>82</v>
      </c>
      <c r="E15" s="16" t="s">
        <v>83</v>
      </c>
      <c r="F15" s="18" t="s">
        <v>84</v>
      </c>
      <c r="G15" s="22" t="s">
        <v>57</v>
      </c>
      <c r="H15" s="14" t="s">
        <v>51</v>
      </c>
      <c r="I15" s="24" t="s">
        <v>31</v>
      </c>
      <c r="J15" s="6" t="s">
        <v>171</v>
      </c>
    </row>
    <row r="16" spans="2:18" ht="89.25" x14ac:dyDescent="0.2">
      <c r="B16" s="51" t="s">
        <v>85</v>
      </c>
      <c r="C16" s="28" t="s">
        <v>86</v>
      </c>
      <c r="D16" s="14" t="s">
        <v>87</v>
      </c>
      <c r="E16" s="16" t="s">
        <v>88</v>
      </c>
      <c r="F16" s="16" t="s">
        <v>89</v>
      </c>
      <c r="G16" s="24" t="s">
        <v>90</v>
      </c>
      <c r="H16" s="22" t="s">
        <v>79</v>
      </c>
      <c r="I16" s="22" t="s">
        <v>31</v>
      </c>
    </row>
    <row r="17" spans="2:9" ht="153" customHeight="1" x14ac:dyDescent="0.2">
      <c r="B17" s="50" t="s">
        <v>91</v>
      </c>
      <c r="C17" s="29" t="s">
        <v>92</v>
      </c>
      <c r="D17" s="29" t="s">
        <v>93</v>
      </c>
      <c r="E17" s="16" t="s">
        <v>94</v>
      </c>
      <c r="F17" s="16" t="s">
        <v>95</v>
      </c>
      <c r="G17" s="22" t="s">
        <v>96</v>
      </c>
      <c r="H17" s="22" t="s">
        <v>45</v>
      </c>
      <c r="I17" s="22" t="s">
        <v>31</v>
      </c>
    </row>
    <row r="18" spans="2:9" s="26" customFormat="1" ht="85.5" customHeight="1" x14ac:dyDescent="0.2">
      <c r="B18" s="51" t="s">
        <v>97</v>
      </c>
      <c r="C18" s="29" t="s">
        <v>98</v>
      </c>
      <c r="D18" s="30" t="s">
        <v>99</v>
      </c>
      <c r="E18" s="31" t="s">
        <v>100</v>
      </c>
      <c r="F18" s="32" t="s">
        <v>101</v>
      </c>
      <c r="G18" s="33" t="s">
        <v>96</v>
      </c>
      <c r="H18" s="33" t="s">
        <v>51</v>
      </c>
      <c r="I18" s="33" t="s">
        <v>31</v>
      </c>
    </row>
    <row r="19" spans="2:9" s="26" customFormat="1" ht="102.75" customHeight="1" x14ac:dyDescent="0.2">
      <c r="B19" s="62" t="s">
        <v>102</v>
      </c>
      <c r="C19" s="34" t="s">
        <v>103</v>
      </c>
      <c r="D19" s="34" t="s">
        <v>104</v>
      </c>
      <c r="E19" s="34" t="s">
        <v>105</v>
      </c>
      <c r="F19" s="31" t="s">
        <v>106</v>
      </c>
      <c r="G19" s="33" t="s">
        <v>107</v>
      </c>
      <c r="H19" s="33" t="s">
        <v>108</v>
      </c>
      <c r="I19" s="24" t="s">
        <v>31</v>
      </c>
    </row>
    <row r="20" spans="2:9" s="26" customFormat="1" ht="101.25" customHeight="1" x14ac:dyDescent="0.2">
      <c r="B20" s="62" t="s">
        <v>109</v>
      </c>
      <c r="C20" s="34" t="s">
        <v>110</v>
      </c>
      <c r="D20" s="34" t="s">
        <v>111</v>
      </c>
      <c r="E20" s="34" t="s">
        <v>112</v>
      </c>
      <c r="F20" s="34" t="s">
        <v>113</v>
      </c>
      <c r="G20" s="33" t="s">
        <v>107</v>
      </c>
      <c r="H20" s="33" t="s">
        <v>108</v>
      </c>
      <c r="I20" s="24" t="s">
        <v>31</v>
      </c>
    </row>
    <row r="21" spans="2:9" ht="109.5" customHeight="1" x14ac:dyDescent="0.2">
      <c r="B21" s="62" t="s">
        <v>114</v>
      </c>
      <c r="C21" s="35" t="s">
        <v>115</v>
      </c>
      <c r="D21" s="36" t="s">
        <v>116</v>
      </c>
      <c r="E21" s="37" t="s">
        <v>117</v>
      </c>
      <c r="F21" s="38" t="s">
        <v>118</v>
      </c>
      <c r="G21" s="22" t="s">
        <v>57</v>
      </c>
      <c r="H21" s="14" t="s">
        <v>58</v>
      </c>
      <c r="I21" s="24" t="s">
        <v>31</v>
      </c>
    </row>
    <row r="22" spans="2:9" s="26" customFormat="1" ht="137.25" customHeight="1" x14ac:dyDescent="0.2">
      <c r="B22" s="60" t="s">
        <v>119</v>
      </c>
      <c r="C22" s="29" t="s">
        <v>120</v>
      </c>
      <c r="D22" s="39" t="s">
        <v>121</v>
      </c>
      <c r="E22" s="37" t="s">
        <v>122</v>
      </c>
      <c r="F22" s="34" t="s">
        <v>123</v>
      </c>
      <c r="G22" s="33" t="s">
        <v>57</v>
      </c>
      <c r="H22" s="29" t="s">
        <v>58</v>
      </c>
      <c r="I22" s="39" t="s">
        <v>31</v>
      </c>
    </row>
    <row r="23" spans="2:9" s="26" customFormat="1" ht="137.25" customHeight="1" x14ac:dyDescent="0.2">
      <c r="B23" s="61" t="s">
        <v>172</v>
      </c>
      <c r="C23" s="58" t="s">
        <v>124</v>
      </c>
      <c r="D23" s="39" t="s">
        <v>125</v>
      </c>
      <c r="E23" s="39" t="s">
        <v>126</v>
      </c>
      <c r="F23" s="32" t="s">
        <v>127</v>
      </c>
      <c r="G23" s="33" t="s">
        <v>57</v>
      </c>
      <c r="H23" s="58" t="s">
        <v>58</v>
      </c>
      <c r="I23" s="39" t="s">
        <v>31</v>
      </c>
    </row>
    <row r="24" spans="2:9" s="26" customFormat="1" ht="73.5" customHeight="1" x14ac:dyDescent="0.2">
      <c r="B24" s="40" t="s">
        <v>128</v>
      </c>
      <c r="C24" s="29" t="s">
        <v>129</v>
      </c>
      <c r="D24" s="33" t="s">
        <v>130</v>
      </c>
      <c r="E24" s="32" t="s">
        <v>131</v>
      </c>
      <c r="F24" s="32" t="s">
        <v>132</v>
      </c>
      <c r="G24" s="33" t="s">
        <v>12</v>
      </c>
      <c r="H24" s="33" t="s">
        <v>133</v>
      </c>
      <c r="I24" s="33" t="s">
        <v>31</v>
      </c>
    </row>
    <row r="25" spans="2:9" s="26" customFormat="1" ht="69.75" customHeight="1" x14ac:dyDescent="0.2">
      <c r="B25" s="20" t="s">
        <v>134</v>
      </c>
      <c r="C25" s="29" t="s">
        <v>135</v>
      </c>
      <c r="D25" s="24" t="s">
        <v>136</v>
      </c>
      <c r="E25" s="33" t="s">
        <v>137</v>
      </c>
      <c r="F25" s="32" t="s">
        <v>138</v>
      </c>
      <c r="G25" s="33" t="s">
        <v>12</v>
      </c>
      <c r="H25" s="33" t="s">
        <v>139</v>
      </c>
      <c r="I25" s="22" t="s">
        <v>46</v>
      </c>
    </row>
    <row r="26" spans="2:9" ht="102.75" thickBot="1" x14ac:dyDescent="0.25">
      <c r="B26" s="55" t="s">
        <v>140</v>
      </c>
      <c r="C26" s="41" t="s">
        <v>141</v>
      </c>
      <c r="D26" s="24" t="s">
        <v>142</v>
      </c>
      <c r="E26" s="39" t="s">
        <v>143</v>
      </c>
      <c r="F26" s="42" t="s">
        <v>144</v>
      </c>
      <c r="G26" s="43" t="s">
        <v>78</v>
      </c>
      <c r="H26" s="43" t="s">
        <v>145</v>
      </c>
      <c r="I26" s="43" t="s">
        <v>31</v>
      </c>
    </row>
    <row r="34" spans="4:6" x14ac:dyDescent="0.2">
      <c r="F34" s="44"/>
    </row>
    <row r="35" spans="4:6" x14ac:dyDescent="0.2">
      <c r="D35" s="45"/>
      <c r="F35" s="44"/>
    </row>
    <row r="36" spans="4:6" x14ac:dyDescent="0.2">
      <c r="F36" s="44"/>
    </row>
    <row r="37" spans="4:6" x14ac:dyDescent="0.2">
      <c r="F37" s="44"/>
    </row>
    <row r="38" spans="4:6" x14ac:dyDescent="0.2">
      <c r="F38" s="46"/>
    </row>
    <row r="40" spans="4:6" x14ac:dyDescent="0.2">
      <c r="F40" s="47"/>
    </row>
    <row r="41" spans="4:6" x14ac:dyDescent="0.2">
      <c r="F41" s="46"/>
    </row>
  </sheetData>
  <autoFilter ref="B2:I26">
    <filterColumn colId="1" showButton="0"/>
  </autoFilter>
  <mergeCells count="11">
    <mergeCell ref="I11:I12"/>
    <mergeCell ref="C2:D2"/>
    <mergeCell ref="F3:F4"/>
    <mergeCell ref="G3:G5"/>
    <mergeCell ref="H3:H5"/>
    <mergeCell ref="I3:I5"/>
    <mergeCell ref="D11:D12"/>
    <mergeCell ref="E11:E12"/>
    <mergeCell ref="F11:F12"/>
    <mergeCell ref="G11:G12"/>
    <mergeCell ref="H11:H12"/>
  </mergeCells>
  <printOptions horizontalCentered="1" verticalCentered="1"/>
  <pageMargins left="0.31496062992125984" right="0.51181102362204722" top="0.74803149606299213" bottom="0.74803149606299213" header="0.31496062992125984" footer="0.31496062992125984"/>
  <pageSetup scale="60" fitToHeight="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topLeftCell="A22" workbookViewId="0">
      <selection activeCell="J32" sqref="J32"/>
    </sheetView>
  </sheetViews>
  <sheetFormatPr baseColWidth="10" defaultRowHeight="15" x14ac:dyDescent="0.25"/>
  <cols>
    <col min="3" max="5" width="12.5703125" bestFit="1" customWidth="1"/>
    <col min="6" max="6" width="13.5703125" bestFit="1" customWidth="1"/>
    <col min="10" max="12" width="14" bestFit="1" customWidth="1"/>
  </cols>
  <sheetData>
    <row r="1" spans="1:14" x14ac:dyDescent="0.25">
      <c r="A1" s="52" t="s">
        <v>161</v>
      </c>
      <c r="B1" s="52" t="s">
        <v>162</v>
      </c>
      <c r="C1" s="52">
        <v>2012</v>
      </c>
      <c r="D1" s="52">
        <v>2013</v>
      </c>
      <c r="E1" s="52">
        <v>2014</v>
      </c>
      <c r="F1" s="52" t="s">
        <v>163</v>
      </c>
      <c r="G1" s="52" t="s">
        <v>164</v>
      </c>
      <c r="H1" s="52" t="s">
        <v>165</v>
      </c>
      <c r="I1" s="52" t="s">
        <v>166</v>
      </c>
      <c r="J1" s="52" t="s">
        <v>167</v>
      </c>
      <c r="K1" s="52" t="s">
        <v>168</v>
      </c>
      <c r="L1" s="52" t="s">
        <v>169</v>
      </c>
    </row>
    <row r="2" spans="1:14" x14ac:dyDescent="0.25">
      <c r="A2">
        <v>3539429</v>
      </c>
      <c r="B2">
        <v>10</v>
      </c>
      <c r="C2">
        <v>948143053</v>
      </c>
      <c r="D2">
        <v>758642526.76999998</v>
      </c>
      <c r="E2">
        <v>65576682.240000002</v>
      </c>
      <c r="F2">
        <v>1772362262.01</v>
      </c>
      <c r="G2">
        <f>C2/C$26</f>
        <v>0.58181161989608432</v>
      </c>
      <c r="H2">
        <f>D2/D$26</f>
        <v>0.5857510541597144</v>
      </c>
      <c r="I2">
        <f>E2/E$26</f>
        <v>0.14423168189202221</v>
      </c>
      <c r="J2">
        <f>POWER(G2,2)</f>
        <v>0.33850476104610572</v>
      </c>
      <c r="K2">
        <f>POWER(H2,2)</f>
        <v>0.34310429744921667</v>
      </c>
      <c r="L2">
        <f>POWER(I2,2)</f>
        <v>2.0802778061401486E-2</v>
      </c>
    </row>
    <row r="3" spans="1:14" x14ac:dyDescent="0.25">
      <c r="A3">
        <v>3543580</v>
      </c>
      <c r="B3">
        <v>23</v>
      </c>
      <c r="C3">
        <v>350023020.62</v>
      </c>
      <c r="D3">
        <v>330732394.11000001</v>
      </c>
      <c r="E3">
        <v>256188707.28999999</v>
      </c>
      <c r="F3">
        <v>936944122.00999999</v>
      </c>
      <c r="G3">
        <f t="shared" ref="G3:G25" si="0">C3/C$26</f>
        <v>0.21478558534335718</v>
      </c>
      <c r="H3">
        <f t="shared" ref="H3:H25" si="1">D3/D$26</f>
        <v>0.25535985877236667</v>
      </c>
      <c r="I3">
        <f t="shared" ref="I3:I25" si="2">E3/E$26</f>
        <v>0.56347053361051025</v>
      </c>
      <c r="J3">
        <f t="shared" ref="J3:J25" si="3">POWER(G3,2)</f>
        <v>4.6132847671288571E-2</v>
      </c>
      <c r="K3">
        <f t="shared" ref="K3:K25" si="4">POWER(H3,2)</f>
        <v>6.5208657472243053E-2</v>
      </c>
      <c r="L3">
        <f t="shared" ref="L3:L25" si="5">POWER(I3,2)</f>
        <v>0.31749904224731318</v>
      </c>
      <c r="N3">
        <f>(C2-D2)/C2</f>
        <v>0.19986491029007203</v>
      </c>
    </row>
    <row r="4" spans="1:14" x14ac:dyDescent="0.25">
      <c r="A4">
        <v>3565542</v>
      </c>
      <c r="B4">
        <v>15</v>
      </c>
      <c r="C4">
        <v>195105878.09</v>
      </c>
      <c r="D4">
        <v>109114241.81999999</v>
      </c>
      <c r="E4">
        <v>66920433.200000003</v>
      </c>
      <c r="F4">
        <v>371140553.11000001</v>
      </c>
      <c r="G4">
        <f t="shared" si="0"/>
        <v>0.1197233546389659</v>
      </c>
      <c r="H4">
        <f t="shared" si="1"/>
        <v>8.4247560497330148E-2</v>
      </c>
      <c r="I4">
        <f t="shared" si="2"/>
        <v>0.14718717543613749</v>
      </c>
      <c r="J4">
        <f t="shared" si="3"/>
        <v>1.4333681646007597E-2</v>
      </c>
      <c r="K4">
        <f t="shared" si="4"/>
        <v>7.097651449751303E-3</v>
      </c>
      <c r="L4">
        <f t="shared" si="5"/>
        <v>2.1664064612868315E-2</v>
      </c>
    </row>
    <row r="5" spans="1:14" x14ac:dyDescent="0.25">
      <c r="A5">
        <v>3543375</v>
      </c>
      <c r="B5">
        <v>12</v>
      </c>
      <c r="C5">
        <v>60086479.210000001</v>
      </c>
      <c r="D5">
        <v>51764173.219999999</v>
      </c>
      <c r="E5">
        <v>37003002.460000001</v>
      </c>
      <c r="F5">
        <v>148853654.88</v>
      </c>
      <c r="G5">
        <f t="shared" si="0"/>
        <v>3.6871030898142851E-2</v>
      </c>
      <c r="H5">
        <f t="shared" si="1"/>
        <v>3.9967333706450052E-2</v>
      </c>
      <c r="I5">
        <f t="shared" si="2"/>
        <v>8.1385716653487636E-2</v>
      </c>
      <c r="J5">
        <f t="shared" si="3"/>
        <v>1.3594729194918048E-3</v>
      </c>
      <c r="K5">
        <f t="shared" si="4"/>
        <v>1.5973877636027384E-3</v>
      </c>
      <c r="L5">
        <f t="shared" si="5"/>
        <v>6.6236348752017745E-3</v>
      </c>
    </row>
    <row r="6" spans="1:14" x14ac:dyDescent="0.25">
      <c r="A6">
        <v>3540470</v>
      </c>
      <c r="B6">
        <v>4</v>
      </c>
      <c r="C6">
        <v>28724512.640000001</v>
      </c>
      <c r="D6">
        <v>3690145</v>
      </c>
      <c r="E6">
        <v>3324228.58</v>
      </c>
      <c r="F6">
        <v>35738886.229999997</v>
      </c>
      <c r="G6">
        <f t="shared" si="0"/>
        <v>1.7626301407709571E-2</v>
      </c>
      <c r="H6">
        <f t="shared" si="1"/>
        <v>2.8491763214949718E-3</v>
      </c>
      <c r="I6">
        <f t="shared" si="2"/>
        <v>7.3114262983324831E-3</v>
      </c>
      <c r="J6">
        <f t="shared" si="3"/>
        <v>3.1068650131542441E-4</v>
      </c>
      <c r="K6">
        <f t="shared" si="4"/>
        <v>8.1178057109676184E-6</v>
      </c>
      <c r="L6">
        <f t="shared" si="5"/>
        <v>5.3456954515947833E-5</v>
      </c>
    </row>
    <row r="7" spans="1:14" x14ac:dyDescent="0.25">
      <c r="A7">
        <v>3538956</v>
      </c>
      <c r="B7">
        <v>3</v>
      </c>
      <c r="C7">
        <v>6873881.3399999999</v>
      </c>
      <c r="D7">
        <v>8654417.3499999996</v>
      </c>
      <c r="E7">
        <v>5577483.0499999998</v>
      </c>
      <c r="F7">
        <v>21105781.75</v>
      </c>
      <c r="G7">
        <f t="shared" si="0"/>
        <v>4.2180386437940462E-3</v>
      </c>
      <c r="H7">
        <f t="shared" si="1"/>
        <v>6.6821116758163327E-3</v>
      </c>
      <c r="I7">
        <f t="shared" si="2"/>
        <v>1.2267314135862963E-2</v>
      </c>
      <c r="J7">
        <f t="shared" si="3"/>
        <v>1.7791850000539917E-5</v>
      </c>
      <c r="K7">
        <f t="shared" si="4"/>
        <v>4.4650616448080957E-5</v>
      </c>
      <c r="L7">
        <f t="shared" si="5"/>
        <v>1.5048699610794328E-4</v>
      </c>
    </row>
    <row r="8" spans="1:14" x14ac:dyDescent="0.25">
      <c r="A8">
        <v>3589279</v>
      </c>
      <c r="B8">
        <v>19</v>
      </c>
      <c r="C8">
        <v>9572382.1300000008</v>
      </c>
      <c r="D8">
        <v>6021647.6799999997</v>
      </c>
      <c r="E8">
        <v>3178443.67</v>
      </c>
      <c r="F8">
        <v>18772473.48</v>
      </c>
      <c r="G8">
        <f t="shared" si="0"/>
        <v>5.8739270785118864E-3</v>
      </c>
      <c r="H8">
        <f t="shared" si="1"/>
        <v>4.6493392498780208E-3</v>
      </c>
      <c r="I8">
        <f t="shared" si="2"/>
        <v>6.9907817941347499E-3</v>
      </c>
      <c r="J8">
        <f t="shared" si="3"/>
        <v>3.4503019323675186E-5</v>
      </c>
      <c r="K8">
        <f t="shared" si="4"/>
        <v>2.1616355460456318E-5</v>
      </c>
      <c r="L8">
        <f t="shared" si="5"/>
        <v>4.8871030093205875E-5</v>
      </c>
    </row>
    <row r="9" spans="1:14" x14ac:dyDescent="0.25">
      <c r="A9">
        <v>3565444</v>
      </c>
      <c r="B9">
        <v>22</v>
      </c>
      <c r="C9">
        <v>5503796.1299999999</v>
      </c>
      <c r="D9">
        <v>5452323.7300000004</v>
      </c>
      <c r="E9">
        <v>3601611.81</v>
      </c>
      <c r="F9">
        <v>14557731.67</v>
      </c>
      <c r="G9">
        <f t="shared" si="0"/>
        <v>3.377309501811115E-3</v>
      </c>
      <c r="H9">
        <f t="shared" si="1"/>
        <v>4.2097618572281429E-3</v>
      </c>
      <c r="I9">
        <f t="shared" si="2"/>
        <v>7.9215128172740925E-3</v>
      </c>
      <c r="J9">
        <f t="shared" si="3"/>
        <v>1.1406219471023643E-5</v>
      </c>
      <c r="K9">
        <f t="shared" si="4"/>
        <v>1.7722094894572944E-5</v>
      </c>
      <c r="L9">
        <f t="shared" si="5"/>
        <v>6.275036531423773E-5</v>
      </c>
    </row>
    <row r="10" spans="1:14" x14ac:dyDescent="0.25">
      <c r="A10">
        <v>3993600</v>
      </c>
      <c r="B10">
        <v>52</v>
      </c>
      <c r="C10">
        <v>2402553.56</v>
      </c>
      <c r="D10">
        <v>2764529.03</v>
      </c>
      <c r="E10">
        <v>5007586.4800000004</v>
      </c>
      <c r="F10">
        <v>10174669.07</v>
      </c>
      <c r="G10">
        <f t="shared" si="0"/>
        <v>1.4742855249614999E-3</v>
      </c>
      <c r="H10">
        <f t="shared" si="1"/>
        <v>2.1345043764842472E-3</v>
      </c>
      <c r="I10">
        <f t="shared" si="2"/>
        <v>1.1013863397157301E-2</v>
      </c>
      <c r="J10">
        <f t="shared" si="3"/>
        <v>2.1735178091110055E-6</v>
      </c>
      <c r="K10">
        <f t="shared" si="4"/>
        <v>4.5561089332304044E-6</v>
      </c>
      <c r="L10">
        <f t="shared" si="5"/>
        <v>1.2130518693124135E-4</v>
      </c>
    </row>
    <row r="11" spans="1:14" x14ac:dyDescent="0.25">
      <c r="A11">
        <v>3558668</v>
      </c>
      <c r="B11">
        <v>20</v>
      </c>
      <c r="C11">
        <v>4167122.66</v>
      </c>
      <c r="D11">
        <v>2945688.7</v>
      </c>
      <c r="E11">
        <v>1519750.97</v>
      </c>
      <c r="F11">
        <v>8632562.3200000003</v>
      </c>
      <c r="G11">
        <f t="shared" si="0"/>
        <v>2.5570828974056511E-3</v>
      </c>
      <c r="H11">
        <f t="shared" si="1"/>
        <v>2.274378512100556E-3</v>
      </c>
      <c r="I11">
        <f t="shared" si="2"/>
        <v>3.3425942114288362E-3</v>
      </c>
      <c r="J11">
        <f t="shared" si="3"/>
        <v>6.5386729442044795E-6</v>
      </c>
      <c r="K11">
        <f t="shared" si="4"/>
        <v>5.1727976163047392E-6</v>
      </c>
      <c r="L11">
        <f t="shared" si="5"/>
        <v>1.1172936062277563E-5</v>
      </c>
    </row>
    <row r="12" spans="1:14" x14ac:dyDescent="0.25">
      <c r="A12">
        <v>3539976</v>
      </c>
      <c r="B12">
        <v>7</v>
      </c>
      <c r="C12">
        <v>5590197.0499999998</v>
      </c>
      <c r="D12">
        <v>608811.13</v>
      </c>
      <c r="E12">
        <v>855391.11</v>
      </c>
      <c r="F12">
        <v>7054399.29</v>
      </c>
      <c r="G12">
        <f t="shared" si="0"/>
        <v>3.4303279351231104E-3</v>
      </c>
      <c r="H12">
        <f t="shared" si="1"/>
        <v>4.7006560876567099E-4</v>
      </c>
      <c r="I12">
        <f t="shared" si="2"/>
        <v>1.8813775606892273E-3</v>
      </c>
      <c r="J12">
        <f t="shared" si="3"/>
        <v>1.1767149742485982E-5</v>
      </c>
      <c r="K12">
        <f t="shared" si="4"/>
        <v>2.2096167654424086E-7</v>
      </c>
      <c r="L12">
        <f t="shared" si="5"/>
        <v>3.539581525864947E-6</v>
      </c>
    </row>
    <row r="13" spans="1:14" x14ac:dyDescent="0.25">
      <c r="A13">
        <v>3589402</v>
      </c>
      <c r="B13">
        <v>21</v>
      </c>
      <c r="C13">
        <v>1261675.06</v>
      </c>
      <c r="D13">
        <v>3064694.05</v>
      </c>
      <c r="E13">
        <v>1224202.1299999999</v>
      </c>
      <c r="F13">
        <v>5550571.2300000004</v>
      </c>
      <c r="G13">
        <f t="shared" si="0"/>
        <v>7.7420512455211692E-4</v>
      </c>
      <c r="H13">
        <f t="shared" si="1"/>
        <v>2.3662630384135384E-3</v>
      </c>
      <c r="I13">
        <f t="shared" si="2"/>
        <v>2.6925536052507678E-3</v>
      </c>
      <c r="J13">
        <f t="shared" si="3"/>
        <v>5.9939357488275891E-7</v>
      </c>
      <c r="K13">
        <f t="shared" si="4"/>
        <v>5.5992007669620703E-6</v>
      </c>
      <c r="L13">
        <f t="shared" si="5"/>
        <v>7.2498449171489073E-6</v>
      </c>
    </row>
    <row r="14" spans="1:14" x14ac:dyDescent="0.25">
      <c r="A14">
        <v>3562680</v>
      </c>
      <c r="B14">
        <v>18</v>
      </c>
      <c r="C14">
        <v>1609336.84</v>
      </c>
      <c r="D14">
        <v>1966753.75</v>
      </c>
      <c r="E14">
        <v>1355262.68</v>
      </c>
      <c r="F14">
        <v>4931353.2699999996</v>
      </c>
      <c r="G14">
        <f t="shared" si="0"/>
        <v>9.8754177534309852E-4</v>
      </c>
      <c r="H14">
        <f t="shared" si="1"/>
        <v>1.5185387605938089E-3</v>
      </c>
      <c r="I14">
        <f t="shared" si="2"/>
        <v>2.980812829574E-3</v>
      </c>
      <c r="J14">
        <f t="shared" si="3"/>
        <v>9.752387580477989E-7</v>
      </c>
      <c r="K14">
        <f t="shared" si="4"/>
        <v>2.3059599674257812E-6</v>
      </c>
      <c r="L14">
        <f t="shared" si="5"/>
        <v>8.885245124952956E-6</v>
      </c>
    </row>
    <row r="15" spans="1:14" x14ac:dyDescent="0.25">
      <c r="A15">
        <v>3631509</v>
      </c>
      <c r="B15">
        <v>17</v>
      </c>
      <c r="C15">
        <v>2096663.03</v>
      </c>
      <c r="D15">
        <v>1733085.48</v>
      </c>
      <c r="E15">
        <v>750405.97</v>
      </c>
      <c r="F15">
        <v>4580154.4800000004</v>
      </c>
      <c r="G15">
        <f t="shared" si="0"/>
        <v>1.2865810807776202E-3</v>
      </c>
      <c r="H15">
        <f t="shared" si="1"/>
        <v>1.3381225162541709E-3</v>
      </c>
      <c r="I15">
        <f t="shared" si="2"/>
        <v>1.6504695183998737E-3</v>
      </c>
      <c r="J15">
        <f t="shared" si="3"/>
        <v>1.6552908774149095E-6</v>
      </c>
      <c r="K15">
        <f t="shared" si="4"/>
        <v>1.7905718685063939E-6</v>
      </c>
      <c r="L15">
        <f t="shared" si="5"/>
        <v>2.7240496311671109E-6</v>
      </c>
    </row>
    <row r="16" spans="1:14" x14ac:dyDescent="0.25">
      <c r="A16">
        <v>3590459</v>
      </c>
      <c r="B16">
        <v>2</v>
      </c>
      <c r="C16">
        <v>1864933.38</v>
      </c>
      <c r="D16">
        <v>1757409.77</v>
      </c>
      <c r="E16">
        <v>688484.49</v>
      </c>
      <c r="F16">
        <v>4310827.6399999997</v>
      </c>
      <c r="G16">
        <f t="shared" si="0"/>
        <v>1.1443841806180271E-3</v>
      </c>
      <c r="H16">
        <f t="shared" si="1"/>
        <v>1.3569034018576301E-3</v>
      </c>
      <c r="I16">
        <f t="shared" si="2"/>
        <v>1.5142772180185115E-3</v>
      </c>
      <c r="J16">
        <f t="shared" si="3"/>
        <v>1.3096151528487931E-6</v>
      </c>
      <c r="K16">
        <f t="shared" si="4"/>
        <v>1.8411868419728091E-6</v>
      </c>
      <c r="L16">
        <f t="shared" si="5"/>
        <v>2.2930354930098826E-6</v>
      </c>
    </row>
    <row r="17" spans="1:12" x14ac:dyDescent="0.25">
      <c r="A17">
        <v>3623560</v>
      </c>
      <c r="B17">
        <v>8</v>
      </c>
      <c r="C17">
        <v>1326810.32</v>
      </c>
      <c r="D17">
        <v>2416106.67</v>
      </c>
      <c r="E17">
        <v>465076.75</v>
      </c>
      <c r="F17">
        <v>4207993.74</v>
      </c>
      <c r="G17">
        <f t="shared" si="0"/>
        <v>8.141742526420662E-4</v>
      </c>
      <c r="H17">
        <f t="shared" si="1"/>
        <v>1.8654860213812912E-3</v>
      </c>
      <c r="I17">
        <f t="shared" si="2"/>
        <v>1.0229063070906518E-3</v>
      </c>
      <c r="J17">
        <f t="shared" si="3"/>
        <v>6.6287971366526702E-7</v>
      </c>
      <c r="K17">
        <f t="shared" si="4"/>
        <v>3.4800380959689993E-6</v>
      </c>
      <c r="L17">
        <f t="shared" si="5"/>
        <v>1.0463373130858349E-6</v>
      </c>
    </row>
    <row r="18" spans="1:12" x14ac:dyDescent="0.25">
      <c r="A18">
        <v>5150323</v>
      </c>
      <c r="B18">
        <v>24</v>
      </c>
      <c r="C18">
        <v>1822720.17</v>
      </c>
      <c r="D18">
        <v>1600046.43</v>
      </c>
      <c r="E18">
        <v>533000.4</v>
      </c>
      <c r="F18">
        <v>3955767</v>
      </c>
      <c r="G18">
        <f t="shared" si="0"/>
        <v>1.1184807728849817E-3</v>
      </c>
      <c r="H18">
        <f t="shared" si="1"/>
        <v>1.2354025117301791E-3</v>
      </c>
      <c r="I18">
        <f t="shared" si="2"/>
        <v>1.1722999931556249E-3</v>
      </c>
      <c r="J18">
        <f t="shared" si="3"/>
        <v>1.2509992393133862E-6</v>
      </c>
      <c r="K18">
        <f t="shared" si="4"/>
        <v>1.5262193659892353E-6</v>
      </c>
      <c r="L18">
        <f t="shared" si="5"/>
        <v>1.3742872739526783E-6</v>
      </c>
    </row>
    <row r="19" spans="1:12" x14ac:dyDescent="0.25">
      <c r="A19">
        <v>3569265</v>
      </c>
      <c r="B19">
        <v>11</v>
      </c>
      <c r="C19">
        <v>2169677.86</v>
      </c>
      <c r="D19">
        <v>1181553.76</v>
      </c>
      <c r="E19">
        <v>399275</v>
      </c>
      <c r="F19">
        <v>3750506.62</v>
      </c>
      <c r="G19">
        <f t="shared" si="0"/>
        <v>1.3313853709997804E-3</v>
      </c>
      <c r="H19">
        <f t="shared" si="1"/>
        <v>9.12282578480074E-4</v>
      </c>
      <c r="I19">
        <f t="shared" si="2"/>
        <v>8.7817960318080834E-4</v>
      </c>
      <c r="J19">
        <f t="shared" si="3"/>
        <v>1.7725870061122228E-6</v>
      </c>
      <c r="K19">
        <f t="shared" si="4"/>
        <v>8.3225950299825237E-7</v>
      </c>
      <c r="L19">
        <f t="shared" si="5"/>
        <v>7.7119941544280206E-7</v>
      </c>
    </row>
    <row r="20" spans="1:12" x14ac:dyDescent="0.25">
      <c r="A20">
        <v>3586616</v>
      </c>
      <c r="B20">
        <v>1</v>
      </c>
      <c r="C20">
        <v>479995</v>
      </c>
      <c r="D20">
        <v>606817.04</v>
      </c>
      <c r="E20">
        <v>301680</v>
      </c>
      <c r="F20">
        <v>1388492.04</v>
      </c>
      <c r="G20">
        <f t="shared" si="0"/>
        <v>2.9454064722448688E-4</v>
      </c>
      <c r="H20">
        <f t="shared" si="1"/>
        <v>4.6852596357261495E-4</v>
      </c>
      <c r="I20">
        <f t="shared" si="2"/>
        <v>6.6352569704485954E-4</v>
      </c>
      <c r="J20">
        <f t="shared" si="3"/>
        <v>8.6754192867419633E-8</v>
      </c>
      <c r="K20">
        <f t="shared" si="4"/>
        <v>2.1951657854164731E-7</v>
      </c>
      <c r="L20">
        <f t="shared" si="5"/>
        <v>4.4026635063886672E-7</v>
      </c>
    </row>
    <row r="21" spans="1:12" x14ac:dyDescent="0.25">
      <c r="A21">
        <v>4263992</v>
      </c>
      <c r="B21">
        <v>5</v>
      </c>
      <c r="C21">
        <v>292555.36</v>
      </c>
      <c r="D21">
        <v>124591.85</v>
      </c>
      <c r="E21">
        <v>113881.54</v>
      </c>
      <c r="F21">
        <v>531028.75</v>
      </c>
      <c r="G21">
        <f t="shared" si="0"/>
        <v>1.7952154727318568E-4</v>
      </c>
      <c r="H21">
        <f t="shared" si="1"/>
        <v>9.6197886227032624E-5</v>
      </c>
      <c r="I21">
        <f t="shared" si="2"/>
        <v>2.5047510013604497E-4</v>
      </c>
      <c r="J21">
        <f t="shared" si="3"/>
        <v>3.2227985935358639E-8</v>
      </c>
      <c r="K21">
        <f t="shared" si="4"/>
        <v>9.2540333145491131E-9</v>
      </c>
      <c r="L21">
        <f t="shared" si="5"/>
        <v>6.2737775788161755E-8</v>
      </c>
    </row>
    <row r="22" spans="1:12" x14ac:dyDescent="0.25">
      <c r="A22">
        <v>3650711</v>
      </c>
      <c r="B22">
        <v>13</v>
      </c>
      <c r="C22">
        <v>186686.9</v>
      </c>
      <c r="D22">
        <v>125072.12</v>
      </c>
      <c r="E22">
        <v>19990.7</v>
      </c>
      <c r="F22">
        <v>331749.71999999997</v>
      </c>
      <c r="G22">
        <f t="shared" si="0"/>
        <v>1.1455719404229849E-4</v>
      </c>
      <c r="H22">
        <f t="shared" si="1"/>
        <v>9.6568704694037133E-5</v>
      </c>
      <c r="I22">
        <f t="shared" si="2"/>
        <v>4.3968254945354924E-5</v>
      </c>
      <c r="J22">
        <f t="shared" si="3"/>
        <v>1.3123350706844827E-8</v>
      </c>
      <c r="K22">
        <f t="shared" si="4"/>
        <v>9.3255147262841498E-9</v>
      </c>
      <c r="L22">
        <f t="shared" si="5"/>
        <v>1.9332074429397279E-9</v>
      </c>
    </row>
    <row r="23" spans="1:12" x14ac:dyDescent="0.25">
      <c r="A23">
        <v>3617680</v>
      </c>
      <c r="B23">
        <v>9</v>
      </c>
      <c r="C23">
        <v>130082.56</v>
      </c>
      <c r="D23">
        <v>118621.71</v>
      </c>
      <c r="E23">
        <v>50359.74</v>
      </c>
      <c r="F23">
        <v>299064.01</v>
      </c>
      <c r="G23">
        <f t="shared" si="0"/>
        <v>7.9822917770014577E-5</v>
      </c>
      <c r="H23">
        <f t="shared" si="1"/>
        <v>9.1588316271377771E-5</v>
      </c>
      <c r="I23">
        <f t="shared" si="2"/>
        <v>1.1076299915969866E-4</v>
      </c>
      <c r="J23">
        <f t="shared" si="3"/>
        <v>6.371698201318509E-9</v>
      </c>
      <c r="K23">
        <f t="shared" si="4"/>
        <v>8.388419677425922E-9</v>
      </c>
      <c r="L23">
        <f t="shared" si="5"/>
        <v>1.2268441982851406E-8</v>
      </c>
    </row>
    <row r="24" spans="1:12" x14ac:dyDescent="0.25">
      <c r="A24">
        <v>4573231</v>
      </c>
      <c r="B24">
        <v>16</v>
      </c>
      <c r="C24">
        <v>92130</v>
      </c>
      <c r="D24">
        <v>76382.91</v>
      </c>
      <c r="E24">
        <v>7179.6</v>
      </c>
      <c r="F24">
        <v>175692.51</v>
      </c>
      <c r="G24">
        <f t="shared" si="0"/>
        <v>5.6533984372320502E-5</v>
      </c>
      <c r="H24">
        <f t="shared" si="1"/>
        <v>5.897556289492188E-5</v>
      </c>
      <c r="I24">
        <f t="shared" si="2"/>
        <v>1.5791067006441504E-5</v>
      </c>
      <c r="J24">
        <f t="shared" si="3"/>
        <v>3.1960913890097788E-9</v>
      </c>
      <c r="K24">
        <f t="shared" si="4"/>
        <v>3.4781170187728866E-9</v>
      </c>
      <c r="L24">
        <f t="shared" si="5"/>
        <v>2.4935779720192543E-10</v>
      </c>
    </row>
    <row r="25" spans="1:12" x14ac:dyDescent="0.25">
      <c r="A25">
        <v>4860920</v>
      </c>
      <c r="B25">
        <v>6</v>
      </c>
      <c r="C25">
        <v>113109</v>
      </c>
      <c r="D25">
        <v>0</v>
      </c>
      <c r="E25">
        <v>0</v>
      </c>
      <c r="F25">
        <v>113109</v>
      </c>
      <c r="G25">
        <f t="shared" si="0"/>
        <v>6.9407385633005531E-5</v>
      </c>
      <c r="H25">
        <f t="shared" si="1"/>
        <v>0</v>
      </c>
      <c r="I25">
        <f t="shared" si="2"/>
        <v>0</v>
      </c>
      <c r="J25">
        <f t="shared" si="3"/>
        <v>4.8173851804087423E-9</v>
      </c>
      <c r="K25">
        <f t="shared" si="4"/>
        <v>0</v>
      </c>
      <c r="L25">
        <f t="shared" si="5"/>
        <v>0</v>
      </c>
    </row>
    <row r="26" spans="1:12" x14ac:dyDescent="0.25">
      <c r="C26">
        <f>SUM(C2:C25)</f>
        <v>1629639251.9099998</v>
      </c>
      <c r="D26">
        <f t="shared" ref="D26:F26" si="6">SUM(D2:D25)</f>
        <v>1295162034.0800002</v>
      </c>
      <c r="E26">
        <f t="shared" si="6"/>
        <v>454662119.86000007</v>
      </c>
      <c r="F26">
        <f t="shared" si="6"/>
        <v>3379463405.8300004</v>
      </c>
      <c r="G26">
        <f t="shared" ref="G26" si="7">SUM(G2:G25)</f>
        <v>0.99999999999999989</v>
      </c>
      <c r="H26">
        <f t="shared" ref="H26" si="8">SUM(H2:H25)</f>
        <v>0.99999999999999989</v>
      </c>
      <c r="I26">
        <f t="shared" ref="I26" si="9">SUM(I2:I25)</f>
        <v>0.99999999999999967</v>
      </c>
      <c r="J26" s="53">
        <f t="shared" ref="J26" si="10">SUM(J2:J25)</f>
        <v>0.40073400270852677</v>
      </c>
      <c r="K26" s="53">
        <f t="shared" ref="K26" si="11">SUM(K2:K25)</f>
        <v>0.4171276762746271</v>
      </c>
      <c r="L26" s="53">
        <f t="shared" ref="L26" si="12">SUM(L2:L25)</f>
        <v>0.36706596430163779</v>
      </c>
    </row>
    <row r="30" spans="1:12" x14ac:dyDescent="0.25">
      <c r="A30" s="52" t="s">
        <v>173</v>
      </c>
      <c r="B30" s="52" t="s">
        <v>174</v>
      </c>
      <c r="C30" s="52" t="s">
        <v>175</v>
      </c>
      <c r="H30" t="s">
        <v>149</v>
      </c>
      <c r="I30" t="s">
        <v>176</v>
      </c>
      <c r="J30" t="s">
        <v>177</v>
      </c>
    </row>
    <row r="31" spans="1:12" x14ac:dyDescent="0.25">
      <c r="A31">
        <v>4000</v>
      </c>
      <c r="B31">
        <v>575</v>
      </c>
      <c r="C31" s="59">
        <f>A31/$A$35</f>
        <v>0.4</v>
      </c>
      <c r="D31">
        <f>B31*C31</f>
        <v>230</v>
      </c>
    </row>
    <row r="32" spans="1:12" x14ac:dyDescent="0.25">
      <c r="A32">
        <v>3500</v>
      </c>
      <c r="B32">
        <v>585</v>
      </c>
      <c r="C32" s="59">
        <f t="shared" ref="C32:C34" si="13">A32/$A$35</f>
        <v>0.35</v>
      </c>
      <c r="D32">
        <f t="shared" ref="D32:D34" si="14">B32*C32</f>
        <v>204.75</v>
      </c>
      <c r="H32" t="s">
        <v>150</v>
      </c>
      <c r="I32" t="s">
        <v>176</v>
      </c>
      <c r="J32" t="s">
        <v>177</v>
      </c>
    </row>
    <row r="33" spans="1:5" x14ac:dyDescent="0.25">
      <c r="A33">
        <v>2000</v>
      </c>
      <c r="B33">
        <v>595</v>
      </c>
      <c r="C33" s="59">
        <f t="shared" si="13"/>
        <v>0.2</v>
      </c>
      <c r="D33">
        <f t="shared" si="14"/>
        <v>119</v>
      </c>
    </row>
    <row r="34" spans="1:5" x14ac:dyDescent="0.25">
      <c r="A34">
        <v>500</v>
      </c>
      <c r="B34">
        <v>600</v>
      </c>
      <c r="C34" s="59">
        <f t="shared" si="13"/>
        <v>0.05</v>
      </c>
      <c r="D34">
        <f t="shared" si="14"/>
        <v>30</v>
      </c>
    </row>
    <row r="35" spans="1:5" x14ac:dyDescent="0.25">
      <c r="A35">
        <f>SUM(A31:A34)</f>
        <v>10000</v>
      </c>
      <c r="D35">
        <f>SUM(D31:D34)</f>
        <v>583.75</v>
      </c>
      <c r="E35">
        <f t="array" ref="E35">SUM(B31:B34*C31:C34)</f>
        <v>583.75</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1"/>
  <sheetViews>
    <sheetView tabSelected="1" workbookViewId="0">
      <selection activeCell="I13" sqref="I13:I16"/>
    </sheetView>
  </sheetViews>
  <sheetFormatPr baseColWidth="10" defaultRowHeight="15" x14ac:dyDescent="0.25"/>
  <cols>
    <col min="2" max="2" width="17.5703125" bestFit="1" customWidth="1"/>
    <col min="9" max="9" width="11.85546875" bestFit="1" customWidth="1"/>
    <col min="11" max="11" width="11.85546875" bestFit="1" customWidth="1"/>
  </cols>
  <sheetData>
    <row r="1" spans="1:13" x14ac:dyDescent="0.25">
      <c r="A1" t="s">
        <v>178</v>
      </c>
    </row>
    <row r="2" spans="1:13" x14ac:dyDescent="0.25">
      <c r="A2" s="74" t="s">
        <v>205</v>
      </c>
      <c r="B2" s="71" t="s">
        <v>179</v>
      </c>
    </row>
    <row r="3" spans="1:13" x14ac:dyDescent="0.25">
      <c r="A3" s="74" t="s">
        <v>206</v>
      </c>
      <c r="B3" s="72" t="s">
        <v>233</v>
      </c>
    </row>
    <row r="4" spans="1:13" x14ac:dyDescent="0.25">
      <c r="A4" s="74" t="s">
        <v>205</v>
      </c>
      <c r="B4" s="72" t="s">
        <v>234</v>
      </c>
    </row>
    <row r="5" spans="1:13" x14ac:dyDescent="0.25">
      <c r="A5" s="74" t="s">
        <v>206</v>
      </c>
      <c r="B5" s="72" t="s">
        <v>235</v>
      </c>
    </row>
    <row r="6" spans="1:13" x14ac:dyDescent="0.25">
      <c r="A6" s="74" t="s">
        <v>207</v>
      </c>
      <c r="B6" s="72" t="s">
        <v>236</v>
      </c>
    </row>
    <row r="7" spans="1:13" x14ac:dyDescent="0.25">
      <c r="A7" s="74" t="s">
        <v>208</v>
      </c>
      <c r="B7" s="72" t="s">
        <v>229</v>
      </c>
    </row>
    <row r="8" spans="1:13" x14ac:dyDescent="0.25">
      <c r="A8" s="74" t="s">
        <v>207</v>
      </c>
      <c r="B8" s="72" t="s">
        <v>230</v>
      </c>
    </row>
    <row r="9" spans="1:13" x14ac:dyDescent="0.25">
      <c r="A9" s="74" t="s">
        <v>208</v>
      </c>
      <c r="B9" s="72" t="s">
        <v>231</v>
      </c>
    </row>
    <row r="10" spans="1:13" x14ac:dyDescent="0.25">
      <c r="A10" s="74" t="s">
        <v>209</v>
      </c>
      <c r="B10" s="72" t="s">
        <v>232</v>
      </c>
    </row>
    <row r="11" spans="1:13" x14ac:dyDescent="0.25">
      <c r="A11" s="74" t="s">
        <v>210</v>
      </c>
      <c r="B11" s="72" t="s">
        <v>237</v>
      </c>
    </row>
    <row r="12" spans="1:13" x14ac:dyDescent="0.25">
      <c r="A12" s="74" t="s">
        <v>209</v>
      </c>
      <c r="B12" s="72" t="s">
        <v>220</v>
      </c>
    </row>
    <row r="13" spans="1:13" x14ac:dyDescent="0.25">
      <c r="A13" s="74" t="s">
        <v>210</v>
      </c>
      <c r="B13" s="72" t="s">
        <v>221</v>
      </c>
      <c r="H13">
        <v>2010</v>
      </c>
      <c r="I13" s="75">
        <v>845027.64130188676</v>
      </c>
      <c r="K13">
        <v>261704.6</v>
      </c>
      <c r="M13">
        <v>4737783</v>
      </c>
    </row>
    <row r="14" spans="1:13" x14ac:dyDescent="0.25">
      <c r="A14" s="74" t="s">
        <v>211</v>
      </c>
      <c r="B14" s="72" t="s">
        <v>217</v>
      </c>
      <c r="H14">
        <v>2011</v>
      </c>
      <c r="I14" s="75">
        <v>1057657.9879999999</v>
      </c>
      <c r="K14">
        <v>265455.5</v>
      </c>
      <c r="M14">
        <v>4897031.7999999989</v>
      </c>
    </row>
    <row r="15" spans="1:13" x14ac:dyDescent="0.25">
      <c r="A15" s="74" t="s">
        <v>212</v>
      </c>
      <c r="B15" s="72" t="s">
        <v>218</v>
      </c>
      <c r="H15">
        <v>2012</v>
      </c>
      <c r="I15" s="75">
        <v>1095752.9345</v>
      </c>
      <c r="K15">
        <v>318215.58862780791</v>
      </c>
      <c r="M15">
        <v>5293919.9873215118</v>
      </c>
    </row>
    <row r="16" spans="1:13" x14ac:dyDescent="0.25">
      <c r="A16" s="74" t="s">
        <v>213</v>
      </c>
      <c r="B16" s="72" t="s">
        <v>219</v>
      </c>
      <c r="H16">
        <v>2013</v>
      </c>
      <c r="I16" s="75">
        <v>1151586.4650000001</v>
      </c>
      <c r="K16">
        <v>352234.97062846157</v>
      </c>
      <c r="M16">
        <v>5901980.1473486982</v>
      </c>
    </row>
    <row r="17" spans="1:11" x14ac:dyDescent="0.25">
      <c r="A17" s="74" t="s">
        <v>211</v>
      </c>
      <c r="B17" s="72" t="s">
        <v>209</v>
      </c>
    </row>
    <row r="18" spans="1:11" x14ac:dyDescent="0.25">
      <c r="A18" s="74" t="s">
        <v>212</v>
      </c>
      <c r="B18" s="72" t="s">
        <v>210</v>
      </c>
    </row>
    <row r="19" spans="1:11" x14ac:dyDescent="0.25">
      <c r="A19" s="74" t="s">
        <v>213</v>
      </c>
      <c r="B19" s="72" t="s">
        <v>211</v>
      </c>
    </row>
    <row r="20" spans="1:11" x14ac:dyDescent="0.25">
      <c r="A20" s="74" t="s">
        <v>214</v>
      </c>
      <c r="B20" s="72" t="s">
        <v>212</v>
      </c>
    </row>
    <row r="21" spans="1:11" x14ac:dyDescent="0.25">
      <c r="A21" s="74" t="s">
        <v>215</v>
      </c>
      <c r="B21" s="72" t="s">
        <v>213</v>
      </c>
    </row>
    <row r="22" spans="1:11" x14ac:dyDescent="0.25">
      <c r="A22" s="74" t="s">
        <v>214</v>
      </c>
      <c r="B22" s="72" t="s">
        <v>214</v>
      </c>
    </row>
    <row r="23" spans="1:11" x14ac:dyDescent="0.25">
      <c r="A23" s="74" t="s">
        <v>215</v>
      </c>
      <c r="B23" s="72" t="s">
        <v>215</v>
      </c>
    </row>
    <row r="24" spans="1:11" x14ac:dyDescent="0.25">
      <c r="A24" s="74" t="s">
        <v>216</v>
      </c>
      <c r="B24" s="72" t="s">
        <v>226</v>
      </c>
    </row>
    <row r="25" spans="1:11" x14ac:dyDescent="0.25">
      <c r="A25" s="74" t="s">
        <v>216</v>
      </c>
      <c r="B25" s="72" t="s">
        <v>227</v>
      </c>
      <c r="H25" t="s">
        <v>182</v>
      </c>
      <c r="I25">
        <f>FIND("-",H25)</f>
        <v>12</v>
      </c>
      <c r="J25" t="str">
        <f>LEFT(H25,I25-1)</f>
        <v xml:space="preserve">0803001100 </v>
      </c>
      <c r="K25" t="str">
        <f>IFERROR(TRIM(J25),"")</f>
        <v>0803001100</v>
      </c>
    </row>
    <row r="26" spans="1:11" x14ac:dyDescent="0.25">
      <c r="A26" s="74" t="s">
        <v>217</v>
      </c>
      <c r="B26" s="72" t="s">
        <v>228</v>
      </c>
      <c r="I26" t="e">
        <f t="shared" ref="I26:I75" si="0">FIND("-",H26)</f>
        <v>#VALUE!</v>
      </c>
      <c r="J26" t="e">
        <f t="shared" ref="J26:J75" si="1">LEFT(H26,I26-1)</f>
        <v>#VALUE!</v>
      </c>
      <c r="K26" t="str">
        <f t="shared" ref="K26:K75" si="2">IFERROR(TRIM(J26),"")</f>
        <v/>
      </c>
    </row>
    <row r="27" spans="1:11" x14ac:dyDescent="0.25">
      <c r="A27" s="74" t="s">
        <v>218</v>
      </c>
      <c r="B27" s="72" t="s">
        <v>205</v>
      </c>
      <c r="H27" t="s">
        <v>183</v>
      </c>
      <c r="I27">
        <f t="shared" si="0"/>
        <v>12</v>
      </c>
      <c r="J27" t="str">
        <f t="shared" si="1"/>
        <v xml:space="preserve">0803001300 </v>
      </c>
      <c r="K27" t="str">
        <f t="shared" si="2"/>
        <v>0803001300</v>
      </c>
    </row>
    <row r="28" spans="1:11" x14ac:dyDescent="0.25">
      <c r="A28" s="74" t="s">
        <v>219</v>
      </c>
      <c r="B28" s="72" t="s">
        <v>206</v>
      </c>
      <c r="I28" t="e">
        <f t="shared" si="0"/>
        <v>#VALUE!</v>
      </c>
      <c r="J28" t="e">
        <f t="shared" si="1"/>
        <v>#VALUE!</v>
      </c>
      <c r="K28" t="str">
        <f t="shared" si="2"/>
        <v/>
      </c>
    </row>
    <row r="29" spans="1:11" x14ac:dyDescent="0.25">
      <c r="A29" s="74" t="s">
        <v>217</v>
      </c>
      <c r="B29" s="72" t="s">
        <v>224</v>
      </c>
      <c r="H29" t="s">
        <v>184</v>
      </c>
      <c r="I29">
        <f t="shared" si="0"/>
        <v>12</v>
      </c>
      <c r="J29" t="str">
        <f t="shared" si="1"/>
        <v xml:space="preserve">0803001900 </v>
      </c>
      <c r="K29" t="str">
        <f t="shared" si="2"/>
        <v>0803001900</v>
      </c>
    </row>
    <row r="30" spans="1:11" x14ac:dyDescent="0.25">
      <c r="A30" s="74" t="s">
        <v>218</v>
      </c>
      <c r="B30" s="72" t="s">
        <v>225</v>
      </c>
      <c r="I30" t="e">
        <f t="shared" si="0"/>
        <v>#VALUE!</v>
      </c>
      <c r="J30" t="e">
        <f t="shared" si="1"/>
        <v>#VALUE!</v>
      </c>
      <c r="K30" t="str">
        <f t="shared" si="2"/>
        <v/>
      </c>
    </row>
    <row r="31" spans="1:11" x14ac:dyDescent="0.25">
      <c r="A31" s="74" t="s">
        <v>219</v>
      </c>
      <c r="B31" s="72" t="s">
        <v>222</v>
      </c>
      <c r="H31" t="s">
        <v>185</v>
      </c>
      <c r="I31">
        <f t="shared" si="0"/>
        <v>12</v>
      </c>
      <c r="J31" t="str">
        <f t="shared" si="1"/>
        <v xml:space="preserve">0803002000 </v>
      </c>
      <c r="K31" t="str">
        <f t="shared" si="2"/>
        <v>0803002000</v>
      </c>
    </row>
    <row r="32" spans="1:11" x14ac:dyDescent="0.25">
      <c r="A32" s="74" t="s">
        <v>220</v>
      </c>
      <c r="B32" s="72" t="s">
        <v>223</v>
      </c>
      <c r="I32" t="e">
        <f t="shared" si="0"/>
        <v>#VALUE!</v>
      </c>
      <c r="J32" t="e">
        <f t="shared" si="1"/>
        <v>#VALUE!</v>
      </c>
      <c r="K32" t="str">
        <f t="shared" si="2"/>
        <v/>
      </c>
    </row>
    <row r="33" spans="1:11" x14ac:dyDescent="0.25">
      <c r="A33" s="74" t="s">
        <v>221</v>
      </c>
      <c r="B33" s="72" t="s">
        <v>207</v>
      </c>
      <c r="H33" t="s">
        <v>186</v>
      </c>
      <c r="I33">
        <f t="shared" si="0"/>
        <v>12</v>
      </c>
      <c r="J33" t="str">
        <f t="shared" si="1"/>
        <v xml:space="preserve">0803101000 </v>
      </c>
      <c r="K33" t="str">
        <f t="shared" si="2"/>
        <v>0803101000</v>
      </c>
    </row>
    <row r="34" spans="1:11" x14ac:dyDescent="0.25">
      <c r="A34" s="74" t="s">
        <v>220</v>
      </c>
      <c r="B34" s="72" t="s">
        <v>208</v>
      </c>
      <c r="I34" t="e">
        <f t="shared" si="0"/>
        <v>#VALUE!</v>
      </c>
      <c r="J34" t="e">
        <f t="shared" si="1"/>
        <v>#VALUE!</v>
      </c>
      <c r="K34" t="str">
        <f t="shared" si="2"/>
        <v/>
      </c>
    </row>
    <row r="35" spans="1:11" x14ac:dyDescent="0.25">
      <c r="A35" s="74" t="s">
        <v>221</v>
      </c>
      <c r="B35" s="72" t="s">
        <v>216</v>
      </c>
      <c r="H35" t="s">
        <v>187</v>
      </c>
      <c r="I35">
        <f t="shared" si="0"/>
        <v>12</v>
      </c>
      <c r="J35" t="str">
        <f t="shared" si="1"/>
        <v xml:space="preserve">0803102000 </v>
      </c>
      <c r="K35" t="str">
        <f t="shared" si="2"/>
        <v>0803102000</v>
      </c>
    </row>
    <row r="36" spans="1:11" x14ac:dyDescent="0.25">
      <c r="A36" s="74" t="s">
        <v>222</v>
      </c>
      <c r="B36" s="72" t="s">
        <v>181</v>
      </c>
      <c r="I36" t="e">
        <f t="shared" si="0"/>
        <v>#VALUE!</v>
      </c>
      <c r="J36" t="e">
        <f t="shared" si="1"/>
        <v>#VALUE!</v>
      </c>
      <c r="K36" t="str">
        <f t="shared" si="2"/>
        <v/>
      </c>
    </row>
    <row r="37" spans="1:11" x14ac:dyDescent="0.25">
      <c r="A37" s="74" t="s">
        <v>223</v>
      </c>
      <c r="B37" s="72" t="s">
        <v>180</v>
      </c>
      <c r="H37" t="s">
        <v>188</v>
      </c>
      <c r="I37">
        <f t="shared" si="0"/>
        <v>12</v>
      </c>
      <c r="J37" t="str">
        <f t="shared" si="1"/>
        <v xml:space="preserve">0803901200 </v>
      </c>
      <c r="K37" t="str">
        <f t="shared" si="2"/>
        <v>0803901200</v>
      </c>
    </row>
    <row r="38" spans="1:11" x14ac:dyDescent="0.25">
      <c r="A38" s="74" t="s">
        <v>222</v>
      </c>
      <c r="I38" t="e">
        <f t="shared" si="0"/>
        <v>#VALUE!</v>
      </c>
      <c r="J38" t="e">
        <f t="shared" si="1"/>
        <v>#VALUE!</v>
      </c>
      <c r="K38" t="str">
        <f t="shared" si="2"/>
        <v/>
      </c>
    </row>
    <row r="39" spans="1:11" x14ac:dyDescent="0.25">
      <c r="A39" s="74" t="s">
        <v>223</v>
      </c>
      <c r="H39" t="s">
        <v>189</v>
      </c>
      <c r="I39">
        <f t="shared" si="0"/>
        <v>12</v>
      </c>
      <c r="J39" t="str">
        <f t="shared" si="1"/>
        <v xml:space="preserve">0803901900 </v>
      </c>
      <c r="K39" t="str">
        <f t="shared" si="2"/>
        <v>0803901900</v>
      </c>
    </row>
    <row r="40" spans="1:11" x14ac:dyDescent="0.25">
      <c r="A40" s="74" t="s">
        <v>224</v>
      </c>
      <c r="I40" t="e">
        <f t="shared" si="0"/>
        <v>#VALUE!</v>
      </c>
      <c r="J40" t="e">
        <f t="shared" si="1"/>
        <v>#VALUE!</v>
      </c>
      <c r="K40" t="str">
        <f t="shared" si="2"/>
        <v/>
      </c>
    </row>
    <row r="41" spans="1:11" x14ac:dyDescent="0.25">
      <c r="A41" s="74" t="s">
        <v>225</v>
      </c>
      <c r="H41" t="s">
        <v>190</v>
      </c>
      <c r="I41">
        <f t="shared" si="0"/>
        <v>12</v>
      </c>
      <c r="J41" t="str">
        <f t="shared" si="1"/>
        <v xml:space="preserve">0803902000 </v>
      </c>
      <c r="K41" t="str">
        <f t="shared" si="2"/>
        <v>0803902000</v>
      </c>
    </row>
    <row r="42" spans="1:11" x14ac:dyDescent="0.25">
      <c r="A42" s="74" t="s">
        <v>224</v>
      </c>
      <c r="I42" t="e">
        <f t="shared" si="0"/>
        <v>#VALUE!</v>
      </c>
      <c r="J42" t="e">
        <f t="shared" si="1"/>
        <v>#VALUE!</v>
      </c>
      <c r="K42" t="str">
        <f t="shared" si="2"/>
        <v/>
      </c>
    </row>
    <row r="43" spans="1:11" x14ac:dyDescent="0.25">
      <c r="A43" s="74" t="s">
        <v>225</v>
      </c>
      <c r="I43" t="e">
        <f t="shared" si="0"/>
        <v>#VALUE!</v>
      </c>
      <c r="J43" t="e">
        <f t="shared" si="1"/>
        <v>#VALUE!</v>
      </c>
      <c r="K43" t="str">
        <f t="shared" si="2"/>
        <v/>
      </c>
    </row>
    <row r="44" spans="1:11" x14ac:dyDescent="0.25">
      <c r="A44" s="74" t="s">
        <v>226</v>
      </c>
      <c r="I44" t="e">
        <f t="shared" si="0"/>
        <v>#VALUE!</v>
      </c>
      <c r="J44" t="e">
        <f t="shared" si="1"/>
        <v>#VALUE!</v>
      </c>
      <c r="K44" t="str">
        <f t="shared" si="2"/>
        <v/>
      </c>
    </row>
    <row r="45" spans="1:11" x14ac:dyDescent="0.25">
      <c r="A45" s="74" t="s">
        <v>227</v>
      </c>
      <c r="H45" t="s">
        <v>191</v>
      </c>
      <c r="I45">
        <f t="shared" si="0"/>
        <v>12</v>
      </c>
      <c r="J45" t="str">
        <f t="shared" si="1"/>
        <v xml:space="preserve">0701100000 </v>
      </c>
      <c r="K45" t="str">
        <f t="shared" si="2"/>
        <v>0701100000</v>
      </c>
    </row>
    <row r="46" spans="1:11" x14ac:dyDescent="0.25">
      <c r="A46" s="74" t="s">
        <v>228</v>
      </c>
      <c r="I46" t="e">
        <f t="shared" si="0"/>
        <v>#VALUE!</v>
      </c>
      <c r="J46" t="e">
        <f t="shared" si="1"/>
        <v>#VALUE!</v>
      </c>
      <c r="K46" t="str">
        <f t="shared" si="2"/>
        <v/>
      </c>
    </row>
    <row r="47" spans="1:11" x14ac:dyDescent="0.25">
      <c r="A47" s="74" t="s">
        <v>226</v>
      </c>
      <c r="H47" t="s">
        <v>192</v>
      </c>
      <c r="I47">
        <f t="shared" si="0"/>
        <v>12</v>
      </c>
      <c r="J47" t="str">
        <f t="shared" si="1"/>
        <v xml:space="preserve">0701900000 </v>
      </c>
      <c r="K47" t="str">
        <f t="shared" si="2"/>
        <v>0701900000</v>
      </c>
    </row>
    <row r="48" spans="1:11" x14ac:dyDescent="0.25">
      <c r="A48" s="74" t="s">
        <v>227</v>
      </c>
      <c r="I48" t="e">
        <f t="shared" si="0"/>
        <v>#VALUE!</v>
      </c>
      <c r="J48" t="e">
        <f t="shared" si="1"/>
        <v>#VALUE!</v>
      </c>
      <c r="K48" t="str">
        <f t="shared" si="2"/>
        <v/>
      </c>
    </row>
    <row r="49" spans="1:11" x14ac:dyDescent="0.25">
      <c r="A49" s="74" t="s">
        <v>228</v>
      </c>
      <c r="H49" t="s">
        <v>193</v>
      </c>
      <c r="I49">
        <f t="shared" si="0"/>
        <v>12</v>
      </c>
      <c r="J49" t="str">
        <f t="shared" si="1"/>
        <v xml:space="preserve">0710100000 </v>
      </c>
      <c r="K49" t="str">
        <f t="shared" si="2"/>
        <v>0710100000</v>
      </c>
    </row>
    <row r="50" spans="1:11" x14ac:dyDescent="0.25">
      <c r="A50" s="74" t="s">
        <v>229</v>
      </c>
      <c r="I50" t="e">
        <f t="shared" si="0"/>
        <v>#VALUE!</v>
      </c>
      <c r="J50" t="e">
        <f t="shared" si="1"/>
        <v>#VALUE!</v>
      </c>
      <c r="K50" t="str">
        <f t="shared" si="2"/>
        <v/>
      </c>
    </row>
    <row r="51" spans="1:11" x14ac:dyDescent="0.25">
      <c r="A51" s="74" t="s">
        <v>230</v>
      </c>
      <c r="H51" t="s">
        <v>194</v>
      </c>
      <c r="I51">
        <f t="shared" si="0"/>
        <v>12</v>
      </c>
      <c r="J51" t="str">
        <f t="shared" si="1"/>
        <v xml:space="preserve">1105100000 </v>
      </c>
      <c r="K51" t="str">
        <f t="shared" si="2"/>
        <v>1105100000</v>
      </c>
    </row>
    <row r="52" spans="1:11" x14ac:dyDescent="0.25">
      <c r="A52" s="74" t="s">
        <v>229</v>
      </c>
      <c r="I52" t="e">
        <f t="shared" si="0"/>
        <v>#VALUE!</v>
      </c>
      <c r="J52" t="e">
        <f t="shared" si="1"/>
        <v>#VALUE!</v>
      </c>
      <c r="K52" t="str">
        <f t="shared" si="2"/>
        <v/>
      </c>
    </row>
    <row r="53" spans="1:11" x14ac:dyDescent="0.25">
      <c r="A53" s="74" t="s">
        <v>230</v>
      </c>
      <c r="H53" t="s">
        <v>195</v>
      </c>
      <c r="I53">
        <f t="shared" si="0"/>
        <v>12</v>
      </c>
      <c r="J53" t="str">
        <f t="shared" si="1"/>
        <v xml:space="preserve">1105200000 </v>
      </c>
      <c r="K53" t="str">
        <f t="shared" si="2"/>
        <v>1105200000</v>
      </c>
    </row>
    <row r="54" spans="1:11" x14ac:dyDescent="0.25">
      <c r="A54" s="74" t="s">
        <v>231</v>
      </c>
      <c r="I54" t="e">
        <f t="shared" si="0"/>
        <v>#VALUE!</v>
      </c>
      <c r="J54" t="e">
        <f t="shared" si="1"/>
        <v>#VALUE!</v>
      </c>
      <c r="K54" t="str">
        <f t="shared" si="2"/>
        <v/>
      </c>
    </row>
    <row r="55" spans="1:11" x14ac:dyDescent="0.25">
      <c r="A55" s="74" t="s">
        <v>232</v>
      </c>
      <c r="H55" t="s">
        <v>196</v>
      </c>
      <c r="I55">
        <f t="shared" si="0"/>
        <v>12</v>
      </c>
      <c r="J55" t="str">
        <f t="shared" si="1"/>
        <v xml:space="preserve">2004100000 </v>
      </c>
      <c r="K55" t="str">
        <f t="shared" si="2"/>
        <v>2004100000</v>
      </c>
    </row>
    <row r="56" spans="1:11" x14ac:dyDescent="0.25">
      <c r="A56" s="74" t="s">
        <v>231</v>
      </c>
      <c r="I56" t="e">
        <f t="shared" si="0"/>
        <v>#VALUE!</v>
      </c>
      <c r="J56" t="e">
        <f t="shared" si="1"/>
        <v>#VALUE!</v>
      </c>
      <c r="K56" t="str">
        <f t="shared" si="2"/>
        <v/>
      </c>
    </row>
    <row r="57" spans="1:11" x14ac:dyDescent="0.25">
      <c r="A57" s="74" t="s">
        <v>232</v>
      </c>
      <c r="H57" t="s">
        <v>197</v>
      </c>
      <c r="I57">
        <f t="shared" si="0"/>
        <v>12</v>
      </c>
      <c r="J57" t="str">
        <f t="shared" si="1"/>
        <v xml:space="preserve">2005200000 </v>
      </c>
      <c r="K57" t="str">
        <f t="shared" si="2"/>
        <v>2005200000</v>
      </c>
    </row>
    <row r="58" spans="1:11" x14ac:dyDescent="0.25">
      <c r="A58" s="74" t="s">
        <v>233</v>
      </c>
      <c r="I58" t="e">
        <f t="shared" si="0"/>
        <v>#VALUE!</v>
      </c>
      <c r="J58" t="e">
        <f t="shared" si="1"/>
        <v>#VALUE!</v>
      </c>
      <c r="K58" t="str">
        <f t="shared" si="2"/>
        <v/>
      </c>
    </row>
    <row r="59" spans="1:11" x14ac:dyDescent="0.25">
      <c r="A59" s="74" t="s">
        <v>234</v>
      </c>
      <c r="I59" t="e">
        <f t="shared" si="0"/>
        <v>#VALUE!</v>
      </c>
      <c r="J59" t="e">
        <f t="shared" si="1"/>
        <v>#VALUE!</v>
      </c>
      <c r="K59" t="str">
        <f t="shared" si="2"/>
        <v/>
      </c>
    </row>
    <row r="60" spans="1:11" x14ac:dyDescent="0.25">
      <c r="A60" s="74" t="s">
        <v>235</v>
      </c>
      <c r="I60" t="e">
        <f t="shared" si="0"/>
        <v>#VALUE!</v>
      </c>
      <c r="J60" t="e">
        <f t="shared" si="1"/>
        <v>#VALUE!</v>
      </c>
      <c r="K60" t="str">
        <f t="shared" si="2"/>
        <v/>
      </c>
    </row>
    <row r="61" spans="1:11" x14ac:dyDescent="0.25">
      <c r="A61" s="74" t="s">
        <v>236</v>
      </c>
      <c r="H61" t="s">
        <v>198</v>
      </c>
      <c r="I61">
        <f t="shared" si="0"/>
        <v>12</v>
      </c>
      <c r="J61" t="str">
        <f t="shared" si="1"/>
        <v xml:space="preserve">0714100000 </v>
      </c>
      <c r="K61" t="str">
        <f t="shared" si="2"/>
        <v>0714100000</v>
      </c>
    </row>
    <row r="62" spans="1:11" x14ac:dyDescent="0.25">
      <c r="A62" s="74" t="s">
        <v>237</v>
      </c>
      <c r="I62" t="e">
        <f t="shared" si="0"/>
        <v>#VALUE!</v>
      </c>
      <c r="J62" t="e">
        <f t="shared" si="1"/>
        <v>#VALUE!</v>
      </c>
      <c r="K62" t="str">
        <f t="shared" si="2"/>
        <v/>
      </c>
    </row>
    <row r="63" spans="1:11" x14ac:dyDescent="0.25">
      <c r="A63" s="74" t="s">
        <v>233</v>
      </c>
      <c r="H63" t="s">
        <v>199</v>
      </c>
      <c r="I63">
        <f t="shared" si="0"/>
        <v>12</v>
      </c>
      <c r="J63" t="str">
        <f t="shared" si="1"/>
        <v xml:space="preserve">0714201000 </v>
      </c>
      <c r="K63" t="str">
        <f t="shared" si="2"/>
        <v>0714201000</v>
      </c>
    </row>
    <row r="64" spans="1:11" x14ac:dyDescent="0.25">
      <c r="A64" s="74" t="s">
        <v>234</v>
      </c>
      <c r="I64" t="e">
        <f t="shared" si="0"/>
        <v>#VALUE!</v>
      </c>
      <c r="J64" t="e">
        <f t="shared" si="1"/>
        <v>#VALUE!</v>
      </c>
      <c r="K64" t="str">
        <f t="shared" si="2"/>
        <v/>
      </c>
    </row>
    <row r="65" spans="1:11" x14ac:dyDescent="0.25">
      <c r="A65" s="74" t="s">
        <v>235</v>
      </c>
      <c r="H65" t="s">
        <v>200</v>
      </c>
      <c r="I65">
        <f t="shared" si="0"/>
        <v>12</v>
      </c>
      <c r="J65" t="str">
        <f t="shared" si="1"/>
        <v xml:space="preserve">0714209000 </v>
      </c>
      <c r="K65" t="str">
        <f t="shared" si="2"/>
        <v>0714209000</v>
      </c>
    </row>
    <row r="66" spans="1:11" x14ac:dyDescent="0.25">
      <c r="A66" s="74" t="s">
        <v>236</v>
      </c>
      <c r="I66" t="e">
        <f t="shared" si="0"/>
        <v>#VALUE!</v>
      </c>
      <c r="J66" t="e">
        <f t="shared" si="1"/>
        <v>#VALUE!</v>
      </c>
      <c r="K66" t="str">
        <f t="shared" si="2"/>
        <v/>
      </c>
    </row>
    <row r="67" spans="1:11" x14ac:dyDescent="0.25">
      <c r="A67" s="74" t="s">
        <v>237</v>
      </c>
      <c r="H67" t="s">
        <v>201</v>
      </c>
      <c r="I67">
        <f t="shared" si="0"/>
        <v>12</v>
      </c>
      <c r="J67" t="str">
        <f t="shared" si="1"/>
        <v xml:space="preserve">0714300000 </v>
      </c>
      <c r="K67" t="str">
        <f t="shared" si="2"/>
        <v>0714300000</v>
      </c>
    </row>
    <row r="68" spans="1:11" x14ac:dyDescent="0.25">
      <c r="A68" s="73"/>
      <c r="I68" t="e">
        <f t="shared" si="0"/>
        <v>#VALUE!</v>
      </c>
      <c r="J68" t="e">
        <f t="shared" si="1"/>
        <v>#VALUE!</v>
      </c>
      <c r="K68" t="str">
        <f t="shared" si="2"/>
        <v/>
      </c>
    </row>
    <row r="69" spans="1:11" x14ac:dyDescent="0.25">
      <c r="A69" s="73"/>
      <c r="H69" t="s">
        <v>202</v>
      </c>
      <c r="I69">
        <f t="shared" si="0"/>
        <v>12</v>
      </c>
      <c r="J69" t="str">
        <f t="shared" si="1"/>
        <v xml:space="preserve">0714500000 </v>
      </c>
      <c r="K69" t="str">
        <f t="shared" si="2"/>
        <v>0714500000</v>
      </c>
    </row>
    <row r="70" spans="1:11" x14ac:dyDescent="0.25">
      <c r="A70" s="73"/>
      <c r="I70" t="e">
        <f t="shared" si="0"/>
        <v>#VALUE!</v>
      </c>
      <c r="J70" t="e">
        <f t="shared" si="1"/>
        <v>#VALUE!</v>
      </c>
      <c r="K70" t="str">
        <f t="shared" si="2"/>
        <v/>
      </c>
    </row>
    <row r="71" spans="1:11" x14ac:dyDescent="0.25">
      <c r="A71" s="73"/>
      <c r="H71" t="s">
        <v>203</v>
      </c>
      <c r="I71">
        <f t="shared" si="0"/>
        <v>12</v>
      </c>
      <c r="J71" t="str">
        <f t="shared" si="1"/>
        <v xml:space="preserve">0714909000 </v>
      </c>
      <c r="K71" t="str">
        <f t="shared" si="2"/>
        <v>0714909000</v>
      </c>
    </row>
    <row r="72" spans="1:11" x14ac:dyDescent="0.25">
      <c r="A72" s="73"/>
      <c r="I72" t="e">
        <f t="shared" si="0"/>
        <v>#VALUE!</v>
      </c>
      <c r="J72" t="e">
        <f t="shared" si="1"/>
        <v>#VALUE!</v>
      </c>
      <c r="K72" t="str">
        <f t="shared" si="2"/>
        <v/>
      </c>
    </row>
    <row r="73" spans="1:11" x14ac:dyDescent="0.25">
      <c r="A73" s="73"/>
      <c r="I73" t="e">
        <f t="shared" si="0"/>
        <v>#VALUE!</v>
      </c>
      <c r="J73" t="e">
        <f t="shared" si="1"/>
        <v>#VALUE!</v>
      </c>
      <c r="K73" t="str">
        <f t="shared" si="2"/>
        <v/>
      </c>
    </row>
    <row r="74" spans="1:11" x14ac:dyDescent="0.25">
      <c r="A74" s="73"/>
      <c r="I74" t="e">
        <f t="shared" si="0"/>
        <v>#VALUE!</v>
      </c>
      <c r="J74" t="e">
        <f t="shared" si="1"/>
        <v>#VALUE!</v>
      </c>
      <c r="K74" t="str">
        <f t="shared" si="2"/>
        <v/>
      </c>
    </row>
    <row r="75" spans="1:11" x14ac:dyDescent="0.25">
      <c r="A75" s="73"/>
      <c r="H75" t="s">
        <v>204</v>
      </c>
      <c r="I75">
        <f t="shared" si="0"/>
        <v>12</v>
      </c>
      <c r="J75" t="str">
        <f t="shared" si="1"/>
        <v xml:space="preserve">1903000000 </v>
      </c>
      <c r="K75" t="str">
        <f t="shared" si="2"/>
        <v>1903000000</v>
      </c>
    </row>
    <row r="76" spans="1:11" x14ac:dyDescent="0.25">
      <c r="A76" s="73"/>
    </row>
    <row r="77" spans="1:11" x14ac:dyDescent="0.25">
      <c r="A77" s="73"/>
    </row>
    <row r="78" spans="1:11" x14ac:dyDescent="0.25">
      <c r="A78" s="73"/>
    </row>
    <row r="79" spans="1:11" x14ac:dyDescent="0.25">
      <c r="A79" s="73"/>
    </row>
    <row r="80" spans="1:11" x14ac:dyDescent="0.25">
      <c r="A80" s="73"/>
    </row>
    <row r="81" spans="1:1" x14ac:dyDescent="0.25">
      <c r="A81" s="73"/>
    </row>
    <row r="82" spans="1:1" x14ac:dyDescent="0.25">
      <c r="A82" s="73"/>
    </row>
    <row r="83" spans="1:1" x14ac:dyDescent="0.25">
      <c r="A83" s="73"/>
    </row>
    <row r="84" spans="1:1" x14ac:dyDescent="0.25">
      <c r="A84" s="73"/>
    </row>
    <row r="85" spans="1:1" x14ac:dyDescent="0.25">
      <c r="A85" s="73"/>
    </row>
    <row r="86" spans="1:1" x14ac:dyDescent="0.25">
      <c r="A86" s="73"/>
    </row>
    <row r="87" spans="1:1" x14ac:dyDescent="0.25">
      <c r="A87" s="73"/>
    </row>
    <row r="88" spans="1:1" x14ac:dyDescent="0.25">
      <c r="A88" s="73"/>
    </row>
    <row r="89" spans="1:1" x14ac:dyDescent="0.25">
      <c r="A89" s="73"/>
    </row>
    <row r="90" spans="1:1" x14ac:dyDescent="0.25">
      <c r="A90" s="73"/>
    </row>
    <row r="91" spans="1:1" x14ac:dyDescent="0.25">
      <c r="A91" s="73"/>
    </row>
    <row r="92" spans="1:1" x14ac:dyDescent="0.25">
      <c r="A92" s="73"/>
    </row>
    <row r="93" spans="1:1" x14ac:dyDescent="0.25">
      <c r="A93" s="73"/>
    </row>
    <row r="94" spans="1:1" x14ac:dyDescent="0.25">
      <c r="A94" s="73"/>
    </row>
    <row r="95" spans="1:1" x14ac:dyDescent="0.25">
      <c r="A95" s="73"/>
    </row>
    <row r="96" spans="1:1" x14ac:dyDescent="0.25">
      <c r="A96" s="73"/>
    </row>
    <row r="97" spans="1:1" x14ac:dyDescent="0.25">
      <c r="A97" s="73"/>
    </row>
    <row r="98" spans="1:1" x14ac:dyDescent="0.25">
      <c r="A98" s="73"/>
    </row>
    <row r="99" spans="1:1" x14ac:dyDescent="0.25">
      <c r="A99" s="73"/>
    </row>
    <row r="100" spans="1:1" x14ac:dyDescent="0.25">
      <c r="A100" s="73"/>
    </row>
    <row r="101" spans="1:1" x14ac:dyDescent="0.25">
      <c r="A101" s="73"/>
    </row>
    <row r="102" spans="1:1" x14ac:dyDescent="0.25">
      <c r="A102" s="73"/>
    </row>
    <row r="103" spans="1:1" x14ac:dyDescent="0.25">
      <c r="A103" s="73"/>
    </row>
    <row r="104" spans="1:1" x14ac:dyDescent="0.25">
      <c r="A104" s="73"/>
    </row>
    <row r="105" spans="1:1" x14ac:dyDescent="0.25">
      <c r="A105" s="73"/>
    </row>
    <row r="106" spans="1:1" x14ac:dyDescent="0.25">
      <c r="A106" s="73"/>
    </row>
    <row r="107" spans="1:1" x14ac:dyDescent="0.25">
      <c r="A107" s="73"/>
    </row>
    <row r="108" spans="1:1" x14ac:dyDescent="0.25">
      <c r="A108" s="73"/>
    </row>
    <row r="109" spans="1:1" x14ac:dyDescent="0.25">
      <c r="A109" s="73"/>
    </row>
    <row r="110" spans="1:1" x14ac:dyDescent="0.25">
      <c r="A110" s="73"/>
    </row>
    <row r="111" spans="1:1" x14ac:dyDescent="0.25">
      <c r="A111" s="73"/>
    </row>
    <row r="112" spans="1:1" x14ac:dyDescent="0.25">
      <c r="A112" s="73"/>
    </row>
    <row r="113" spans="1:1" x14ac:dyDescent="0.25">
      <c r="A113" s="73"/>
    </row>
    <row r="114" spans="1:1" x14ac:dyDescent="0.25">
      <c r="A114" s="73"/>
    </row>
    <row r="115" spans="1:1" x14ac:dyDescent="0.25">
      <c r="A115" s="73"/>
    </row>
    <row r="116" spans="1:1" x14ac:dyDescent="0.25">
      <c r="A116" s="73"/>
    </row>
    <row r="117" spans="1:1" x14ac:dyDescent="0.25">
      <c r="A117" s="73"/>
    </row>
    <row r="118" spans="1:1" x14ac:dyDescent="0.25">
      <c r="A118" s="73"/>
    </row>
    <row r="119" spans="1:1" x14ac:dyDescent="0.25">
      <c r="A119" s="73"/>
    </row>
    <row r="120" spans="1:1" x14ac:dyDescent="0.25">
      <c r="A120" s="73"/>
    </row>
    <row r="121" spans="1:1" x14ac:dyDescent="0.25">
      <c r="A121" s="73"/>
    </row>
    <row r="122" spans="1:1" x14ac:dyDescent="0.25">
      <c r="A122" s="73"/>
    </row>
    <row r="123" spans="1:1" x14ac:dyDescent="0.25">
      <c r="A123" s="73"/>
    </row>
    <row r="124" spans="1:1" x14ac:dyDescent="0.25">
      <c r="A124" s="73"/>
    </row>
    <row r="125" spans="1:1" x14ac:dyDescent="0.25">
      <c r="A125" s="73"/>
    </row>
    <row r="126" spans="1:1" x14ac:dyDescent="0.25">
      <c r="A126" s="73"/>
    </row>
    <row r="127" spans="1:1" x14ac:dyDescent="0.25">
      <c r="A127" s="73"/>
    </row>
    <row r="128" spans="1:1" x14ac:dyDescent="0.25">
      <c r="A128" s="73"/>
    </row>
    <row r="129" spans="1:1" x14ac:dyDescent="0.25">
      <c r="A129" s="73"/>
    </row>
    <row r="130" spans="1:1" x14ac:dyDescent="0.25">
      <c r="A130" s="73"/>
    </row>
    <row r="131" spans="1:1" x14ac:dyDescent="0.25">
      <c r="A131" s="73"/>
    </row>
    <row r="132" spans="1:1" x14ac:dyDescent="0.25">
      <c r="A132" s="73"/>
    </row>
    <row r="133" spans="1:1" x14ac:dyDescent="0.25">
      <c r="A133" s="73"/>
    </row>
    <row r="134" spans="1:1" x14ac:dyDescent="0.25">
      <c r="A134" s="73"/>
    </row>
    <row r="135" spans="1:1" x14ac:dyDescent="0.25">
      <c r="A135" s="73"/>
    </row>
    <row r="136" spans="1:1" x14ac:dyDescent="0.25">
      <c r="A136" s="73"/>
    </row>
    <row r="137" spans="1:1" x14ac:dyDescent="0.25">
      <c r="A137" s="73"/>
    </row>
    <row r="138" spans="1:1" x14ac:dyDescent="0.25">
      <c r="A138" s="73"/>
    </row>
    <row r="139" spans="1:1" x14ac:dyDescent="0.25">
      <c r="A139" s="73"/>
    </row>
    <row r="140" spans="1:1" x14ac:dyDescent="0.25">
      <c r="A140" s="73"/>
    </row>
    <row r="141" spans="1:1" x14ac:dyDescent="0.25">
      <c r="A141" s="73"/>
    </row>
    <row r="142" spans="1:1" x14ac:dyDescent="0.25">
      <c r="A142" s="73"/>
    </row>
    <row r="143" spans="1:1" x14ac:dyDescent="0.25">
      <c r="A143" s="73"/>
    </row>
    <row r="144" spans="1:1" x14ac:dyDescent="0.25">
      <c r="A144" s="73"/>
    </row>
    <row r="145" spans="1:1" x14ac:dyDescent="0.25">
      <c r="A145" s="73"/>
    </row>
    <row r="146" spans="1:1" x14ac:dyDescent="0.25">
      <c r="A146" s="73"/>
    </row>
    <row r="147" spans="1:1" x14ac:dyDescent="0.25">
      <c r="A147" s="73"/>
    </row>
    <row r="148" spans="1:1" x14ac:dyDescent="0.25">
      <c r="A148" s="73"/>
    </row>
    <row r="149" spans="1:1" x14ac:dyDescent="0.25">
      <c r="A149" s="73"/>
    </row>
    <row r="150" spans="1:1" x14ac:dyDescent="0.25">
      <c r="A150" s="73"/>
    </row>
    <row r="151" spans="1:1" x14ac:dyDescent="0.25">
      <c r="A151" s="73"/>
    </row>
    <row r="152" spans="1:1" x14ac:dyDescent="0.25">
      <c r="A152" s="73"/>
    </row>
    <row r="153" spans="1:1" x14ac:dyDescent="0.25">
      <c r="A153" s="73"/>
    </row>
    <row r="154" spans="1:1" x14ac:dyDescent="0.25">
      <c r="A154" s="73"/>
    </row>
    <row r="155" spans="1:1" x14ac:dyDescent="0.25">
      <c r="A155" s="73"/>
    </row>
    <row r="156" spans="1:1" x14ac:dyDescent="0.25">
      <c r="A156" s="73"/>
    </row>
    <row r="157" spans="1:1" x14ac:dyDescent="0.25">
      <c r="A157" s="73"/>
    </row>
    <row r="158" spans="1:1" x14ac:dyDescent="0.25">
      <c r="A158" s="73"/>
    </row>
    <row r="159" spans="1:1" x14ac:dyDescent="0.25">
      <c r="A159" s="73"/>
    </row>
    <row r="160" spans="1:1" x14ac:dyDescent="0.25">
      <c r="A160" s="73"/>
    </row>
    <row r="161" spans="1:1" x14ac:dyDescent="0.25">
      <c r="A161" s="73"/>
    </row>
    <row r="162" spans="1:1" x14ac:dyDescent="0.25">
      <c r="A162" s="73"/>
    </row>
    <row r="163" spans="1:1" x14ac:dyDescent="0.25">
      <c r="A163" s="73"/>
    </row>
    <row r="164" spans="1:1" x14ac:dyDescent="0.25">
      <c r="A164" s="73"/>
    </row>
    <row r="165" spans="1:1" x14ac:dyDescent="0.25">
      <c r="A165" s="73"/>
    </row>
    <row r="166" spans="1:1" x14ac:dyDescent="0.25">
      <c r="A166" s="73"/>
    </row>
    <row r="167" spans="1:1" x14ac:dyDescent="0.25">
      <c r="A167" s="73"/>
    </row>
    <row r="168" spans="1:1" x14ac:dyDescent="0.25">
      <c r="A168" s="73"/>
    </row>
    <row r="169" spans="1:1" x14ac:dyDescent="0.25">
      <c r="A169" s="73"/>
    </row>
    <row r="170" spans="1:1" x14ac:dyDescent="0.25">
      <c r="A170" s="73"/>
    </row>
    <row r="171" spans="1:1" x14ac:dyDescent="0.25">
      <c r="A171" s="73"/>
    </row>
    <row r="172" spans="1:1" x14ac:dyDescent="0.25">
      <c r="A172" s="73"/>
    </row>
    <row r="173" spans="1:1" x14ac:dyDescent="0.25">
      <c r="A173" s="73"/>
    </row>
    <row r="174" spans="1:1" x14ac:dyDescent="0.25">
      <c r="A174" s="73"/>
    </row>
    <row r="175" spans="1:1" x14ac:dyDescent="0.25">
      <c r="A175" s="73"/>
    </row>
    <row r="176" spans="1:1" x14ac:dyDescent="0.25">
      <c r="A176" s="73"/>
    </row>
    <row r="177" spans="1:1" x14ac:dyDescent="0.25">
      <c r="A177" s="73"/>
    </row>
    <row r="178" spans="1:1" x14ac:dyDescent="0.25">
      <c r="A178" s="73"/>
    </row>
    <row r="179" spans="1:1" x14ac:dyDescent="0.25">
      <c r="A179" s="73"/>
    </row>
    <row r="180" spans="1:1" x14ac:dyDescent="0.25">
      <c r="A180" s="73"/>
    </row>
    <row r="181" spans="1:1" x14ac:dyDescent="0.25">
      <c r="A181" s="73"/>
    </row>
    <row r="182" spans="1:1" x14ac:dyDescent="0.25">
      <c r="A182" s="73"/>
    </row>
    <row r="183" spans="1:1" x14ac:dyDescent="0.25">
      <c r="A183" s="73"/>
    </row>
    <row r="184" spans="1:1" x14ac:dyDescent="0.25">
      <c r="A184" s="73"/>
    </row>
    <row r="185" spans="1:1" x14ac:dyDescent="0.25">
      <c r="A185" s="73"/>
    </row>
    <row r="186" spans="1:1" x14ac:dyDescent="0.25">
      <c r="A186" s="73"/>
    </row>
    <row r="187" spans="1:1" x14ac:dyDescent="0.25">
      <c r="A187" s="73"/>
    </row>
    <row r="188" spans="1:1" x14ac:dyDescent="0.25">
      <c r="A188" s="73"/>
    </row>
    <row r="189" spans="1:1" x14ac:dyDescent="0.25">
      <c r="A189" s="73"/>
    </row>
    <row r="190" spans="1:1" x14ac:dyDescent="0.25">
      <c r="A190" s="73"/>
    </row>
    <row r="191" spans="1:1" x14ac:dyDescent="0.25">
      <c r="A191" s="73"/>
    </row>
    <row r="192" spans="1:1" x14ac:dyDescent="0.25">
      <c r="A192" s="73"/>
    </row>
    <row r="193" spans="1:1" x14ac:dyDescent="0.25">
      <c r="A193" s="73"/>
    </row>
    <row r="194" spans="1:1" x14ac:dyDescent="0.25">
      <c r="A194" s="73"/>
    </row>
    <row r="195" spans="1:1" x14ac:dyDescent="0.25">
      <c r="A195" s="73"/>
    </row>
    <row r="196" spans="1:1" x14ac:dyDescent="0.25">
      <c r="A196" s="73"/>
    </row>
    <row r="197" spans="1:1" x14ac:dyDescent="0.25">
      <c r="A197" s="73"/>
    </row>
    <row r="198" spans="1:1" x14ac:dyDescent="0.25">
      <c r="A198" s="73"/>
    </row>
    <row r="199" spans="1:1" x14ac:dyDescent="0.25">
      <c r="A199" s="73"/>
    </row>
    <row r="200" spans="1:1" x14ac:dyDescent="0.25">
      <c r="A200" s="73"/>
    </row>
    <row r="201" spans="1:1" x14ac:dyDescent="0.25">
      <c r="A201" s="73"/>
    </row>
    <row r="202" spans="1:1" x14ac:dyDescent="0.25">
      <c r="A202" s="73"/>
    </row>
    <row r="203" spans="1:1" x14ac:dyDescent="0.25">
      <c r="A203" s="73"/>
    </row>
    <row r="204" spans="1:1" x14ac:dyDescent="0.25">
      <c r="A204" s="73"/>
    </row>
    <row r="205" spans="1:1" x14ac:dyDescent="0.25">
      <c r="A205" s="73"/>
    </row>
    <row r="206" spans="1:1" x14ac:dyDescent="0.25">
      <c r="A206" s="73"/>
    </row>
    <row r="207" spans="1:1" x14ac:dyDescent="0.25">
      <c r="A207" s="73"/>
    </row>
    <row r="208" spans="1:1" x14ac:dyDescent="0.25">
      <c r="A208" s="73"/>
    </row>
    <row r="209" spans="1:1" x14ac:dyDescent="0.25">
      <c r="A209" s="73"/>
    </row>
    <row r="210" spans="1:1" x14ac:dyDescent="0.25">
      <c r="A210" s="73"/>
    </row>
    <row r="211" spans="1:1" x14ac:dyDescent="0.25">
      <c r="A211" s="73"/>
    </row>
    <row r="212" spans="1:1" x14ac:dyDescent="0.25">
      <c r="A212" s="73"/>
    </row>
    <row r="213" spans="1:1" x14ac:dyDescent="0.25">
      <c r="A213" s="73"/>
    </row>
    <row r="214" spans="1:1" x14ac:dyDescent="0.25">
      <c r="A214" s="73"/>
    </row>
    <row r="215" spans="1:1" x14ac:dyDescent="0.25">
      <c r="A215" s="73"/>
    </row>
    <row r="216" spans="1:1" x14ac:dyDescent="0.25">
      <c r="A216" s="73"/>
    </row>
    <row r="217" spans="1:1" x14ac:dyDescent="0.25">
      <c r="A217" s="73"/>
    </row>
    <row r="218" spans="1:1" x14ac:dyDescent="0.25">
      <c r="A218" s="73"/>
    </row>
    <row r="219" spans="1:1" x14ac:dyDescent="0.25">
      <c r="A219" s="73"/>
    </row>
    <row r="220" spans="1:1" x14ac:dyDescent="0.25">
      <c r="A220" s="73"/>
    </row>
    <row r="221" spans="1:1" x14ac:dyDescent="0.25">
      <c r="A221" s="73"/>
    </row>
    <row r="222" spans="1:1" x14ac:dyDescent="0.25">
      <c r="A222" s="73"/>
    </row>
    <row r="223" spans="1:1" x14ac:dyDescent="0.25">
      <c r="A223" s="73"/>
    </row>
    <row r="224" spans="1:1" x14ac:dyDescent="0.25">
      <c r="A224" s="73"/>
    </row>
    <row r="225" spans="1:1" x14ac:dyDescent="0.25">
      <c r="A225" s="73"/>
    </row>
    <row r="226" spans="1:1" x14ac:dyDescent="0.25">
      <c r="A226" s="73"/>
    </row>
    <row r="227" spans="1:1" x14ac:dyDescent="0.25">
      <c r="A227" s="73"/>
    </row>
    <row r="228" spans="1:1" x14ac:dyDescent="0.25">
      <c r="A228" s="73"/>
    </row>
    <row r="229" spans="1:1" x14ac:dyDescent="0.25">
      <c r="A229" s="73"/>
    </row>
    <row r="230" spans="1:1" x14ac:dyDescent="0.25">
      <c r="A230" s="73"/>
    </row>
    <row r="231" spans="1:1" x14ac:dyDescent="0.25">
      <c r="A231" s="73"/>
    </row>
    <row r="232" spans="1:1" x14ac:dyDescent="0.25">
      <c r="A232" s="73"/>
    </row>
    <row r="233" spans="1:1" x14ac:dyDescent="0.25">
      <c r="A233" s="73"/>
    </row>
    <row r="234" spans="1:1" x14ac:dyDescent="0.25">
      <c r="A234" s="73"/>
    </row>
    <row r="235" spans="1:1" x14ac:dyDescent="0.25">
      <c r="A235" s="73"/>
    </row>
    <row r="236" spans="1:1" x14ac:dyDescent="0.25">
      <c r="A236" s="73"/>
    </row>
    <row r="237" spans="1:1" x14ac:dyDescent="0.25">
      <c r="A237" s="73"/>
    </row>
    <row r="238" spans="1:1" x14ac:dyDescent="0.25">
      <c r="A238" s="73"/>
    </row>
    <row r="239" spans="1:1" x14ac:dyDescent="0.25">
      <c r="A239" s="73"/>
    </row>
    <row r="240" spans="1:1" x14ac:dyDescent="0.25">
      <c r="A240" s="73"/>
    </row>
    <row r="241" spans="1:1" x14ac:dyDescent="0.25">
      <c r="A241" s="73"/>
    </row>
    <row r="242" spans="1:1" x14ac:dyDescent="0.25">
      <c r="A242" s="73"/>
    </row>
    <row r="243" spans="1:1" x14ac:dyDescent="0.25">
      <c r="A243" s="73"/>
    </row>
    <row r="244" spans="1:1" x14ac:dyDescent="0.25">
      <c r="A244" s="73"/>
    </row>
    <row r="245" spans="1:1" x14ac:dyDescent="0.25">
      <c r="A245" s="73"/>
    </row>
    <row r="246" spans="1:1" x14ac:dyDescent="0.25">
      <c r="A246" s="73"/>
    </row>
    <row r="247" spans="1:1" x14ac:dyDescent="0.25">
      <c r="A247" s="73"/>
    </row>
    <row r="248" spans="1:1" x14ac:dyDescent="0.25">
      <c r="A248" s="73"/>
    </row>
    <row r="249" spans="1:1" x14ac:dyDescent="0.25">
      <c r="A249" s="73"/>
    </row>
    <row r="250" spans="1:1" x14ac:dyDescent="0.25">
      <c r="A250" s="73"/>
    </row>
    <row r="251" spans="1:1" x14ac:dyDescent="0.25">
      <c r="A251" s="73"/>
    </row>
    <row r="252" spans="1:1" x14ac:dyDescent="0.25">
      <c r="A252" s="73"/>
    </row>
    <row r="253" spans="1:1" x14ac:dyDescent="0.25">
      <c r="A253" s="73"/>
    </row>
    <row r="254" spans="1:1" x14ac:dyDescent="0.25">
      <c r="A254" s="73"/>
    </row>
    <row r="255" spans="1:1" x14ac:dyDescent="0.25">
      <c r="A255" s="73"/>
    </row>
    <row r="256" spans="1:1" x14ac:dyDescent="0.25">
      <c r="A256" s="73"/>
    </row>
    <row r="257" spans="1:1" x14ac:dyDescent="0.25">
      <c r="A257" s="73"/>
    </row>
    <row r="258" spans="1:1" x14ac:dyDescent="0.25">
      <c r="A258" s="73"/>
    </row>
    <row r="259" spans="1:1" x14ac:dyDescent="0.25">
      <c r="A259" s="73"/>
    </row>
    <row r="260" spans="1:1" x14ac:dyDescent="0.25">
      <c r="A260" s="73"/>
    </row>
    <row r="261" spans="1:1" x14ac:dyDescent="0.25">
      <c r="A261" s="73"/>
    </row>
    <row r="262" spans="1:1" x14ac:dyDescent="0.25">
      <c r="A262" s="73"/>
    </row>
    <row r="263" spans="1:1" x14ac:dyDescent="0.25">
      <c r="A263" s="73"/>
    </row>
    <row r="264" spans="1:1" x14ac:dyDescent="0.25">
      <c r="A264" s="73"/>
    </row>
    <row r="265" spans="1:1" x14ac:dyDescent="0.25">
      <c r="A265" s="73"/>
    </row>
    <row r="266" spans="1:1" x14ac:dyDescent="0.25">
      <c r="A266" s="73"/>
    </row>
    <row r="267" spans="1:1" x14ac:dyDescent="0.25">
      <c r="A267" s="73"/>
    </row>
    <row r="268" spans="1:1" x14ac:dyDescent="0.25">
      <c r="A268" s="73"/>
    </row>
    <row r="269" spans="1:1" x14ac:dyDescent="0.25">
      <c r="A269" s="73"/>
    </row>
    <row r="270" spans="1:1" x14ac:dyDescent="0.25">
      <c r="A270" s="73"/>
    </row>
    <row r="271" spans="1:1" x14ac:dyDescent="0.25">
      <c r="A271" s="73"/>
    </row>
    <row r="272" spans="1:1" x14ac:dyDescent="0.25">
      <c r="A272" s="73"/>
    </row>
    <row r="273" spans="1:1" x14ac:dyDescent="0.25">
      <c r="A273" s="73"/>
    </row>
    <row r="274" spans="1:1" x14ac:dyDescent="0.25">
      <c r="A274" s="73"/>
    </row>
    <row r="275" spans="1:1" x14ac:dyDescent="0.25">
      <c r="A275" s="73"/>
    </row>
    <row r="276" spans="1:1" x14ac:dyDescent="0.25">
      <c r="A276" s="73"/>
    </row>
    <row r="277" spans="1:1" x14ac:dyDescent="0.25">
      <c r="A277" s="73"/>
    </row>
    <row r="278" spans="1:1" x14ac:dyDescent="0.25">
      <c r="A278" s="73"/>
    </row>
    <row r="279" spans="1:1" x14ac:dyDescent="0.25">
      <c r="A279" s="73"/>
    </row>
    <row r="280" spans="1:1" x14ac:dyDescent="0.25">
      <c r="A280" s="73"/>
    </row>
    <row r="281" spans="1:1" x14ac:dyDescent="0.25">
      <c r="A281" s="73"/>
    </row>
    <row r="282" spans="1:1" x14ac:dyDescent="0.25">
      <c r="A282" s="73"/>
    </row>
    <row r="283" spans="1:1" x14ac:dyDescent="0.25">
      <c r="A283" s="73"/>
    </row>
    <row r="284" spans="1:1" x14ac:dyDescent="0.25">
      <c r="A284" s="73"/>
    </row>
    <row r="285" spans="1:1" x14ac:dyDescent="0.25">
      <c r="A285" s="73"/>
    </row>
    <row r="286" spans="1:1" x14ac:dyDescent="0.25">
      <c r="A286" s="73"/>
    </row>
    <row r="287" spans="1:1" x14ac:dyDescent="0.25">
      <c r="A287" s="73"/>
    </row>
    <row r="288" spans="1:1" x14ac:dyDescent="0.25">
      <c r="A288" s="73"/>
    </row>
    <row r="289" spans="1:1" x14ac:dyDescent="0.25">
      <c r="A289" s="73"/>
    </row>
    <row r="290" spans="1:1" x14ac:dyDescent="0.25">
      <c r="A290" s="73"/>
    </row>
    <row r="291" spans="1:1" x14ac:dyDescent="0.25">
      <c r="A291" s="73"/>
    </row>
    <row r="292" spans="1:1" x14ac:dyDescent="0.25">
      <c r="A292" s="73"/>
    </row>
    <row r="293" spans="1:1" x14ac:dyDescent="0.25">
      <c r="A293" s="73"/>
    </row>
    <row r="294" spans="1:1" x14ac:dyDescent="0.25">
      <c r="A294" s="73"/>
    </row>
    <row r="295" spans="1:1" x14ac:dyDescent="0.25">
      <c r="A295" s="73"/>
    </row>
    <row r="296" spans="1:1" x14ac:dyDescent="0.25">
      <c r="A296" s="73"/>
    </row>
    <row r="297" spans="1:1" x14ac:dyDescent="0.25">
      <c r="A297" s="73"/>
    </row>
    <row r="298" spans="1:1" x14ac:dyDescent="0.25">
      <c r="A298" s="73"/>
    </row>
    <row r="299" spans="1:1" x14ac:dyDescent="0.25">
      <c r="A299" s="73"/>
    </row>
    <row r="300" spans="1:1" x14ac:dyDescent="0.25">
      <c r="A300" s="73"/>
    </row>
    <row r="301" spans="1:1" x14ac:dyDescent="0.25">
      <c r="A301" s="73"/>
    </row>
    <row r="302" spans="1:1" x14ac:dyDescent="0.25">
      <c r="A302" s="73"/>
    </row>
    <row r="303" spans="1:1" x14ac:dyDescent="0.25">
      <c r="A303" s="73"/>
    </row>
    <row r="304" spans="1:1" x14ac:dyDescent="0.25">
      <c r="A304" s="73"/>
    </row>
    <row r="305" spans="1:1" x14ac:dyDescent="0.25">
      <c r="A305" s="73"/>
    </row>
    <row r="306" spans="1:1" x14ac:dyDescent="0.25">
      <c r="A306" s="73"/>
    </row>
    <row r="307" spans="1:1" x14ac:dyDescent="0.25">
      <c r="A307" s="73"/>
    </row>
    <row r="308" spans="1:1" x14ac:dyDescent="0.25">
      <c r="A308" s="73"/>
    </row>
    <row r="309" spans="1:1" x14ac:dyDescent="0.25">
      <c r="A309" s="73"/>
    </row>
    <row r="310" spans="1:1" x14ac:dyDescent="0.25">
      <c r="A310" s="73"/>
    </row>
    <row r="311" spans="1:1" x14ac:dyDescent="0.25">
      <c r="A311" s="73"/>
    </row>
    <row r="312" spans="1:1" x14ac:dyDescent="0.25">
      <c r="A312" s="73"/>
    </row>
    <row r="313" spans="1:1" x14ac:dyDescent="0.25">
      <c r="A313" s="73"/>
    </row>
    <row r="314" spans="1:1" x14ac:dyDescent="0.25">
      <c r="A314" s="73"/>
    </row>
    <row r="315" spans="1:1" x14ac:dyDescent="0.25">
      <c r="A315" s="73"/>
    </row>
    <row r="316" spans="1:1" x14ac:dyDescent="0.25">
      <c r="A316" s="73"/>
    </row>
    <row r="317" spans="1:1" x14ac:dyDescent="0.25">
      <c r="A317" s="73"/>
    </row>
    <row r="318" spans="1:1" x14ac:dyDescent="0.25">
      <c r="A318" s="73"/>
    </row>
    <row r="319" spans="1:1" x14ac:dyDescent="0.25">
      <c r="A319" s="73"/>
    </row>
    <row r="320" spans="1:1" x14ac:dyDescent="0.25">
      <c r="A320" s="73"/>
    </row>
    <row r="321" spans="1:1" x14ac:dyDescent="0.25">
      <c r="A321" s="73"/>
    </row>
    <row r="322" spans="1:1" x14ac:dyDescent="0.25">
      <c r="A322" s="73"/>
    </row>
    <row r="323" spans="1:1" x14ac:dyDescent="0.25">
      <c r="A323" s="73"/>
    </row>
    <row r="324" spans="1:1" x14ac:dyDescent="0.25">
      <c r="A324" s="73"/>
    </row>
    <row r="325" spans="1:1" x14ac:dyDescent="0.25">
      <c r="A325" s="73"/>
    </row>
    <row r="326" spans="1:1" x14ac:dyDescent="0.25">
      <c r="A326" s="73"/>
    </row>
    <row r="327" spans="1:1" x14ac:dyDescent="0.25">
      <c r="A327" s="73"/>
    </row>
    <row r="328" spans="1:1" x14ac:dyDescent="0.25">
      <c r="A328" s="73"/>
    </row>
    <row r="329" spans="1:1" x14ac:dyDescent="0.25">
      <c r="A329" s="73"/>
    </row>
    <row r="330" spans="1:1" x14ac:dyDescent="0.25">
      <c r="A330" s="73"/>
    </row>
    <row r="331" spans="1:1" x14ac:dyDescent="0.25">
      <c r="A331" s="73"/>
    </row>
    <row r="332" spans="1:1" x14ac:dyDescent="0.25">
      <c r="A332" s="73"/>
    </row>
    <row r="333" spans="1:1" x14ac:dyDescent="0.25">
      <c r="A333" s="73"/>
    </row>
    <row r="334" spans="1:1" x14ac:dyDescent="0.25">
      <c r="A334" s="73"/>
    </row>
    <row r="335" spans="1:1" x14ac:dyDescent="0.25">
      <c r="A335" s="73"/>
    </row>
    <row r="336" spans="1:1" x14ac:dyDescent="0.25">
      <c r="A336" s="73"/>
    </row>
    <row r="337" spans="1:1" x14ac:dyDescent="0.25">
      <c r="A337" s="73"/>
    </row>
    <row r="338" spans="1:1" x14ac:dyDescent="0.25">
      <c r="A338" s="73"/>
    </row>
    <row r="339" spans="1:1" x14ac:dyDescent="0.25">
      <c r="A339" s="73"/>
    </row>
    <row r="340" spans="1:1" x14ac:dyDescent="0.25">
      <c r="A340" s="73"/>
    </row>
    <row r="341" spans="1:1" x14ac:dyDescent="0.25">
      <c r="A341" s="73"/>
    </row>
    <row r="342" spans="1:1" x14ac:dyDescent="0.25">
      <c r="A342" s="73"/>
    </row>
    <row r="343" spans="1:1" x14ac:dyDescent="0.25">
      <c r="A343" s="73"/>
    </row>
    <row r="344" spans="1:1" x14ac:dyDescent="0.25">
      <c r="A344" s="73"/>
    </row>
    <row r="345" spans="1:1" x14ac:dyDescent="0.25">
      <c r="A345" s="73"/>
    </row>
    <row r="346" spans="1:1" x14ac:dyDescent="0.25">
      <c r="A346" s="73"/>
    </row>
    <row r="347" spans="1:1" x14ac:dyDescent="0.25">
      <c r="A347" s="73"/>
    </row>
    <row r="348" spans="1:1" x14ac:dyDescent="0.25">
      <c r="A348" s="73"/>
    </row>
    <row r="349" spans="1:1" x14ac:dyDescent="0.25">
      <c r="A349" s="73"/>
    </row>
    <row r="350" spans="1:1" x14ac:dyDescent="0.25">
      <c r="A350" s="73"/>
    </row>
    <row r="351" spans="1:1" x14ac:dyDescent="0.25">
      <c r="A351" s="73"/>
    </row>
    <row r="352" spans="1:1" x14ac:dyDescent="0.25">
      <c r="A352" s="73"/>
    </row>
    <row r="353" spans="1:1" x14ac:dyDescent="0.25">
      <c r="A353" s="73"/>
    </row>
    <row r="354" spans="1:1" x14ac:dyDescent="0.25">
      <c r="A354" s="73"/>
    </row>
    <row r="355" spans="1:1" x14ac:dyDescent="0.25">
      <c r="A355" s="73"/>
    </row>
    <row r="356" spans="1:1" x14ac:dyDescent="0.25">
      <c r="A356" s="73"/>
    </row>
    <row r="357" spans="1:1" x14ac:dyDescent="0.25">
      <c r="A357" s="73"/>
    </row>
    <row r="358" spans="1:1" x14ac:dyDescent="0.25">
      <c r="A358" s="73"/>
    </row>
    <row r="359" spans="1:1" x14ac:dyDescent="0.25">
      <c r="A359" s="73"/>
    </row>
    <row r="360" spans="1:1" x14ac:dyDescent="0.25">
      <c r="A360" s="73"/>
    </row>
    <row r="361" spans="1:1" x14ac:dyDescent="0.25">
      <c r="A361" s="73"/>
    </row>
    <row r="362" spans="1:1" x14ac:dyDescent="0.25">
      <c r="A362" s="73"/>
    </row>
    <row r="363" spans="1:1" x14ac:dyDescent="0.25">
      <c r="A363" s="73"/>
    </row>
    <row r="364" spans="1:1" x14ac:dyDescent="0.25">
      <c r="A364" s="73"/>
    </row>
    <row r="365" spans="1:1" x14ac:dyDescent="0.25">
      <c r="A365" s="73"/>
    </row>
    <row r="366" spans="1:1" x14ac:dyDescent="0.25">
      <c r="A366" s="73"/>
    </row>
    <row r="367" spans="1:1" x14ac:dyDescent="0.25">
      <c r="A367" s="73"/>
    </row>
    <row r="368" spans="1:1" x14ac:dyDescent="0.25">
      <c r="A368" s="73"/>
    </row>
    <row r="369" spans="1:1" x14ac:dyDescent="0.25">
      <c r="A369" s="73"/>
    </row>
    <row r="370" spans="1:1" x14ac:dyDescent="0.25">
      <c r="A370" s="73"/>
    </row>
    <row r="371" spans="1:1" x14ac:dyDescent="0.25">
      <c r="A371" s="73"/>
    </row>
    <row r="372" spans="1:1" x14ac:dyDescent="0.25">
      <c r="A372" s="73"/>
    </row>
    <row r="373" spans="1:1" x14ac:dyDescent="0.25">
      <c r="A373" s="73"/>
    </row>
    <row r="374" spans="1:1" x14ac:dyDescent="0.25">
      <c r="A374" s="73"/>
    </row>
    <row r="375" spans="1:1" x14ac:dyDescent="0.25">
      <c r="A375" s="73"/>
    </row>
    <row r="376" spans="1:1" x14ac:dyDescent="0.25">
      <c r="A376" s="73"/>
    </row>
    <row r="377" spans="1:1" x14ac:dyDescent="0.25">
      <c r="A377" s="73"/>
    </row>
    <row r="378" spans="1:1" x14ac:dyDescent="0.25">
      <c r="A378" s="73"/>
    </row>
    <row r="379" spans="1:1" x14ac:dyDescent="0.25">
      <c r="A379" s="73"/>
    </row>
    <row r="380" spans="1:1" x14ac:dyDescent="0.25">
      <c r="A380" s="73"/>
    </row>
    <row r="381" spans="1:1" x14ac:dyDescent="0.25">
      <c r="A381" s="73"/>
    </row>
    <row r="382" spans="1:1" x14ac:dyDescent="0.25">
      <c r="A382" s="73"/>
    </row>
    <row r="383" spans="1:1" x14ac:dyDescent="0.25">
      <c r="A383" s="73"/>
    </row>
    <row r="384" spans="1:1" x14ac:dyDescent="0.25">
      <c r="A384" s="73"/>
    </row>
    <row r="385" spans="1:1" x14ac:dyDescent="0.25">
      <c r="A385" s="73"/>
    </row>
    <row r="386" spans="1:1" x14ac:dyDescent="0.25">
      <c r="A386" s="73"/>
    </row>
    <row r="387" spans="1:1" x14ac:dyDescent="0.25">
      <c r="A387" s="73"/>
    </row>
    <row r="388" spans="1:1" x14ac:dyDescent="0.25">
      <c r="A388" s="73"/>
    </row>
    <row r="389" spans="1:1" x14ac:dyDescent="0.25">
      <c r="A389" s="73"/>
    </row>
    <row r="390" spans="1:1" x14ac:dyDescent="0.25">
      <c r="A390" s="73"/>
    </row>
    <row r="391" spans="1:1" x14ac:dyDescent="0.25">
      <c r="A391" s="73"/>
    </row>
    <row r="392" spans="1:1" x14ac:dyDescent="0.25">
      <c r="A392" s="73"/>
    </row>
    <row r="393" spans="1:1" x14ac:dyDescent="0.25">
      <c r="A393" s="73"/>
    </row>
    <row r="394" spans="1:1" x14ac:dyDescent="0.25">
      <c r="A394" s="73"/>
    </row>
    <row r="395" spans="1:1" x14ac:dyDescent="0.25">
      <c r="A395" s="73"/>
    </row>
    <row r="396" spans="1:1" x14ac:dyDescent="0.25">
      <c r="A396" s="73"/>
    </row>
    <row r="397" spans="1:1" x14ac:dyDescent="0.25">
      <c r="A397" s="73"/>
    </row>
    <row r="398" spans="1:1" x14ac:dyDescent="0.25">
      <c r="A398" s="73"/>
    </row>
    <row r="399" spans="1:1" x14ac:dyDescent="0.25">
      <c r="A399" s="73"/>
    </row>
    <row r="400" spans="1:1" x14ac:dyDescent="0.25">
      <c r="A400" s="73"/>
    </row>
    <row r="401" spans="1:1" x14ac:dyDescent="0.25">
      <c r="A401" s="73"/>
    </row>
    <row r="402" spans="1:1" x14ac:dyDescent="0.25">
      <c r="A402" s="73"/>
    </row>
    <row r="403" spans="1:1" x14ac:dyDescent="0.25">
      <c r="A403" s="73"/>
    </row>
    <row r="404" spans="1:1" x14ac:dyDescent="0.25">
      <c r="A404" s="73"/>
    </row>
    <row r="405" spans="1:1" x14ac:dyDescent="0.25">
      <c r="A405" s="73"/>
    </row>
    <row r="406" spans="1:1" x14ac:dyDescent="0.25">
      <c r="A406" s="73"/>
    </row>
    <row r="407" spans="1:1" x14ac:dyDescent="0.25">
      <c r="A407" s="73"/>
    </row>
    <row r="408" spans="1:1" x14ac:dyDescent="0.25">
      <c r="A408" s="73"/>
    </row>
    <row r="409" spans="1:1" x14ac:dyDescent="0.25">
      <c r="A409" s="73"/>
    </row>
    <row r="410" spans="1:1" x14ac:dyDescent="0.25">
      <c r="A410" s="73"/>
    </row>
    <row r="411" spans="1:1" x14ac:dyDescent="0.25">
      <c r="A411" s="73"/>
    </row>
    <row r="412" spans="1:1" x14ac:dyDescent="0.25">
      <c r="A412" s="73"/>
    </row>
    <row r="413" spans="1:1" x14ac:dyDescent="0.25">
      <c r="A413" s="73"/>
    </row>
    <row r="414" spans="1:1" x14ac:dyDescent="0.25">
      <c r="A414" s="73"/>
    </row>
    <row r="415" spans="1:1" x14ac:dyDescent="0.25">
      <c r="A415" s="73"/>
    </row>
    <row r="416" spans="1:1" x14ac:dyDescent="0.25">
      <c r="A416" s="73"/>
    </row>
    <row r="417" spans="1:1" x14ac:dyDescent="0.25">
      <c r="A417" s="73"/>
    </row>
    <row r="418" spans="1:1" x14ac:dyDescent="0.25">
      <c r="A418" s="73"/>
    </row>
    <row r="419" spans="1:1" x14ac:dyDescent="0.25">
      <c r="A419" s="73"/>
    </row>
    <row r="420" spans="1:1" x14ac:dyDescent="0.25">
      <c r="A420" s="73"/>
    </row>
    <row r="421" spans="1:1" x14ac:dyDescent="0.25">
      <c r="A421" s="73"/>
    </row>
    <row r="422" spans="1:1" x14ac:dyDescent="0.25">
      <c r="A422" s="73"/>
    </row>
    <row r="423" spans="1:1" x14ac:dyDescent="0.25">
      <c r="A423" s="73"/>
    </row>
    <row r="424" spans="1:1" x14ac:dyDescent="0.25">
      <c r="A424" s="73"/>
    </row>
    <row r="425" spans="1:1" x14ac:dyDescent="0.25">
      <c r="A425" s="73"/>
    </row>
    <row r="426" spans="1:1" x14ac:dyDescent="0.25">
      <c r="A426" s="73"/>
    </row>
    <row r="427" spans="1:1" x14ac:dyDescent="0.25">
      <c r="A427" s="73"/>
    </row>
    <row r="428" spans="1:1" x14ac:dyDescent="0.25">
      <c r="A428" s="73"/>
    </row>
    <row r="429" spans="1:1" x14ac:dyDescent="0.25">
      <c r="A429" s="73"/>
    </row>
    <row r="430" spans="1:1" x14ac:dyDescent="0.25">
      <c r="A430" s="73"/>
    </row>
    <row r="431" spans="1:1" x14ac:dyDescent="0.25">
      <c r="A431" s="73"/>
    </row>
    <row r="432" spans="1:1" x14ac:dyDescent="0.25">
      <c r="A432" s="73"/>
    </row>
    <row r="433" spans="1:1" x14ac:dyDescent="0.25">
      <c r="A433" s="73"/>
    </row>
    <row r="434" spans="1:1" x14ac:dyDescent="0.25">
      <c r="A434" s="73"/>
    </row>
    <row r="435" spans="1:1" x14ac:dyDescent="0.25">
      <c r="A435" s="73"/>
    </row>
    <row r="436" spans="1:1" x14ac:dyDescent="0.25">
      <c r="A436" s="73"/>
    </row>
    <row r="437" spans="1:1" x14ac:dyDescent="0.25">
      <c r="A437" s="73"/>
    </row>
    <row r="438" spans="1:1" x14ac:dyDescent="0.25">
      <c r="A438" s="73"/>
    </row>
    <row r="439" spans="1:1" x14ac:dyDescent="0.25">
      <c r="A439" s="73"/>
    </row>
    <row r="440" spans="1:1" x14ac:dyDescent="0.25">
      <c r="A440" s="73"/>
    </row>
    <row r="441" spans="1:1" x14ac:dyDescent="0.25">
      <c r="A441" s="73"/>
    </row>
    <row r="442" spans="1:1" x14ac:dyDescent="0.25">
      <c r="A442" s="73"/>
    </row>
    <row r="443" spans="1:1" x14ac:dyDescent="0.25">
      <c r="A443" s="73"/>
    </row>
    <row r="444" spans="1:1" x14ac:dyDescent="0.25">
      <c r="A444" s="73"/>
    </row>
    <row r="445" spans="1:1" x14ac:dyDescent="0.25">
      <c r="A445" s="73"/>
    </row>
    <row r="446" spans="1:1" x14ac:dyDescent="0.25">
      <c r="A446" s="73"/>
    </row>
    <row r="447" spans="1:1" x14ac:dyDescent="0.25">
      <c r="A447" s="73"/>
    </row>
    <row r="448" spans="1:1" x14ac:dyDescent="0.25">
      <c r="A448" s="73"/>
    </row>
    <row r="449" spans="1:1" x14ac:dyDescent="0.25">
      <c r="A449" s="73"/>
    </row>
    <row r="450" spans="1:1" x14ac:dyDescent="0.25">
      <c r="A450" s="73"/>
    </row>
    <row r="451" spans="1:1" x14ac:dyDescent="0.25">
      <c r="A451" s="73"/>
    </row>
    <row r="452" spans="1:1" x14ac:dyDescent="0.25">
      <c r="A452" s="73"/>
    </row>
    <row r="453" spans="1:1" x14ac:dyDescent="0.25">
      <c r="A453" s="73"/>
    </row>
    <row r="454" spans="1:1" x14ac:dyDescent="0.25">
      <c r="A454" s="73"/>
    </row>
    <row r="455" spans="1:1" x14ac:dyDescent="0.25">
      <c r="A455" s="73"/>
    </row>
    <row r="456" spans="1:1" x14ac:dyDescent="0.25">
      <c r="A456" s="73"/>
    </row>
    <row r="457" spans="1:1" x14ac:dyDescent="0.25">
      <c r="A457" s="73"/>
    </row>
    <row r="458" spans="1:1" x14ac:dyDescent="0.25">
      <c r="A458" s="73"/>
    </row>
    <row r="459" spans="1:1" x14ac:dyDescent="0.25">
      <c r="A459" s="73"/>
    </row>
    <row r="460" spans="1:1" x14ac:dyDescent="0.25">
      <c r="A460" s="73"/>
    </row>
    <row r="461" spans="1:1" x14ac:dyDescent="0.25">
      <c r="A461" s="73"/>
    </row>
    <row r="462" spans="1:1" x14ac:dyDescent="0.25">
      <c r="A462" s="73"/>
    </row>
    <row r="463" spans="1:1" x14ac:dyDescent="0.25">
      <c r="A463" s="73"/>
    </row>
    <row r="464" spans="1:1" x14ac:dyDescent="0.25">
      <c r="A464" s="73"/>
    </row>
    <row r="465" spans="1:1" x14ac:dyDescent="0.25">
      <c r="A465" s="73"/>
    </row>
    <row r="466" spans="1:1" x14ac:dyDescent="0.25">
      <c r="A466" s="73"/>
    </row>
    <row r="467" spans="1:1" x14ac:dyDescent="0.25">
      <c r="A467" s="73"/>
    </row>
    <row r="468" spans="1:1" x14ac:dyDescent="0.25">
      <c r="A468" s="73"/>
    </row>
    <row r="469" spans="1:1" x14ac:dyDescent="0.25">
      <c r="A469" s="73"/>
    </row>
    <row r="470" spans="1:1" x14ac:dyDescent="0.25">
      <c r="A470" s="73"/>
    </row>
    <row r="471" spans="1:1" x14ac:dyDescent="0.25">
      <c r="A471" s="73"/>
    </row>
  </sheetData>
  <dataConsolidate/>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Ajustes</vt:lpstr>
      <vt:lpstr>Hoja1</vt:lpstr>
      <vt:lpstr>Hoja2</vt:lpstr>
      <vt:lpstr>Ajustes!Área_de_impresión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Cely</dc:creator>
  <cp:lastModifiedBy>fsiatama</cp:lastModifiedBy>
  <dcterms:created xsi:type="dcterms:W3CDTF">2014-06-11T21:17:53Z</dcterms:created>
  <dcterms:modified xsi:type="dcterms:W3CDTF">2014-12-22T21:42:01Z</dcterms:modified>
</cp:coreProperties>
</file>