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520" windowHeight="11865" tabRatio="670" activeTab="9"/>
  </bookViews>
  <sheets>
    <sheet name="Overview" sheetId="11" r:id="rId1"/>
    <sheet name="BA species" sheetId="1" r:id="rId2"/>
    <sheet name="Synthesis" sheetId="4" r:id="rId3"/>
    <sheet name="Conjugation" sheetId="2" r:id="rId4"/>
    <sheet name="Transformation" sheetId="3" r:id="rId5"/>
    <sheet name="Transport" sheetId="6" r:id="rId6"/>
    <sheet name="Bacteria" sheetId="8" r:id="rId7"/>
    <sheet name="Deconjugation" sheetId="7" r:id="rId8"/>
    <sheet name="ASBT distribution" sheetId="9" r:id="rId9"/>
    <sheet name="Extraction" sheetId="12" r:id="rId10"/>
    <sheet name="Explanation" sheetId="10" r:id="rId11"/>
  </sheets>
  <externalReferences>
    <externalReference r:id="rId12"/>
    <externalReference r:id="rId13"/>
  </externalReferences>
  <calcPr calcId="145621"/>
</workbook>
</file>

<file path=xl/calcChain.xml><?xml version="1.0" encoding="utf-8"?>
<calcChain xmlns="http://schemas.openxmlformats.org/spreadsheetml/2006/main">
  <c r="B12" i="12" l="1"/>
  <c r="N7" i="3" l="1"/>
  <c r="W6" i="3"/>
  <c r="W5" i="3"/>
  <c r="N14" i="3"/>
  <c r="M66" i="11" l="1"/>
  <c r="M67" i="11"/>
  <c r="M68" i="11"/>
  <c r="M69" i="11"/>
  <c r="I47" i="11" l="1"/>
  <c r="I46" i="11"/>
  <c r="I45" i="11"/>
  <c r="I44" i="11"/>
  <c r="I43" i="11"/>
  <c r="I42" i="11"/>
  <c r="I37" i="11"/>
  <c r="I36" i="11"/>
  <c r="I35" i="11"/>
  <c r="I33" i="11"/>
  <c r="I31" i="11"/>
  <c r="I30" i="11"/>
  <c r="I29" i="11"/>
  <c r="I22" i="11"/>
  <c r="I19" i="11"/>
  <c r="I18" i="11"/>
  <c r="I17" i="11"/>
  <c r="I16" i="11"/>
  <c r="I15" i="11"/>
  <c r="I14" i="11"/>
  <c r="I13" i="11"/>
  <c r="I12" i="11"/>
  <c r="I11" i="11"/>
  <c r="I8" i="11"/>
  <c r="I6" i="11"/>
  <c r="I5" i="11"/>
  <c r="I3" i="11"/>
  <c r="G6" i="7" l="1"/>
  <c r="C10" i="7" s="1"/>
  <c r="M71" i="11" l="1"/>
  <c r="G49" i="11" l="1"/>
  <c r="M32" i="11" l="1"/>
  <c r="M14" i="11" l="1"/>
  <c r="M20" i="11"/>
  <c r="M21" i="11"/>
  <c r="M26" i="11"/>
  <c r="M27" i="11"/>
  <c r="M28" i="11"/>
  <c r="B75" i="11"/>
  <c r="M70" i="11"/>
  <c r="B17" i="12" l="1"/>
  <c r="B11" i="12"/>
  <c r="B7" i="12"/>
  <c r="B4" i="12"/>
  <c r="B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3" i="12"/>
  <c r="M18" i="11"/>
  <c r="M16" i="11"/>
  <c r="M9" i="11" l="1"/>
  <c r="M45" i="11"/>
  <c r="M46" i="11"/>
  <c r="G7" i="7"/>
  <c r="G5" i="7"/>
  <c r="B3" i="7" s="1"/>
  <c r="T18" i="6"/>
  <c r="U18" i="6"/>
  <c r="V18" i="6"/>
  <c r="W18" i="6"/>
  <c r="X18" i="6"/>
  <c r="Y18" i="6"/>
  <c r="T19" i="6"/>
  <c r="U19" i="6"/>
  <c r="V19" i="6"/>
  <c r="W19" i="6"/>
  <c r="X19" i="6"/>
  <c r="Y19" i="6"/>
  <c r="T20" i="6"/>
  <c r="U20" i="6"/>
  <c r="V20" i="6"/>
  <c r="W20" i="6"/>
  <c r="X20" i="6"/>
  <c r="Y20" i="6"/>
  <c r="T21" i="6"/>
  <c r="U21" i="6"/>
  <c r="V21" i="6"/>
  <c r="W21" i="6"/>
  <c r="X21" i="6"/>
  <c r="Y21" i="6"/>
  <c r="U17" i="6"/>
  <c r="V17" i="6"/>
  <c r="W17" i="6"/>
  <c r="X17" i="6"/>
  <c r="Y17" i="6"/>
  <c r="T17" i="6"/>
  <c r="AC5" i="6"/>
  <c r="AD5" i="6"/>
  <c r="AC6" i="6"/>
  <c r="AD6" i="6"/>
  <c r="AC7" i="6"/>
  <c r="AD7" i="6"/>
  <c r="AC8" i="6"/>
  <c r="AD8" i="6"/>
  <c r="AC9" i="6"/>
  <c r="AD9" i="6"/>
  <c r="AC10" i="6"/>
  <c r="AD10" i="6"/>
  <c r="AC11" i="6"/>
  <c r="AD11" i="6"/>
  <c r="AC12" i="6"/>
  <c r="AD12" i="6"/>
  <c r="AD4" i="6"/>
  <c r="AD13" i="6"/>
  <c r="T5" i="6"/>
  <c r="U5" i="6"/>
  <c r="V5" i="6"/>
  <c r="W5" i="6"/>
  <c r="X5" i="6"/>
  <c r="Y5" i="6"/>
  <c r="Z5" i="6"/>
  <c r="AA5" i="6"/>
  <c r="AB5" i="6"/>
  <c r="T6" i="6"/>
  <c r="U6" i="6"/>
  <c r="V6" i="6"/>
  <c r="W6" i="6"/>
  <c r="X6" i="6"/>
  <c r="Y6" i="6"/>
  <c r="Z6" i="6"/>
  <c r="AA6" i="6"/>
  <c r="AB6" i="6"/>
  <c r="T7" i="6"/>
  <c r="U7" i="6"/>
  <c r="V7" i="6"/>
  <c r="W7" i="6"/>
  <c r="X7" i="6"/>
  <c r="Y7" i="6"/>
  <c r="Z7" i="6"/>
  <c r="AA7" i="6"/>
  <c r="AB7" i="6"/>
  <c r="T8" i="6"/>
  <c r="U8" i="6"/>
  <c r="V8" i="6"/>
  <c r="W8" i="6"/>
  <c r="X8" i="6"/>
  <c r="Y8" i="6"/>
  <c r="Z8" i="6"/>
  <c r="AA8" i="6"/>
  <c r="AB8" i="6"/>
  <c r="T9" i="6"/>
  <c r="U9" i="6"/>
  <c r="V9" i="6"/>
  <c r="W9" i="6"/>
  <c r="X9" i="6"/>
  <c r="Y9" i="6"/>
  <c r="Z9" i="6"/>
  <c r="AA9" i="6"/>
  <c r="AB9" i="6"/>
  <c r="T10" i="6"/>
  <c r="U10" i="6"/>
  <c r="V10" i="6"/>
  <c r="W10" i="6"/>
  <c r="X10" i="6"/>
  <c r="Y10" i="6"/>
  <c r="Z10" i="6"/>
  <c r="AA10" i="6"/>
  <c r="AB10" i="6"/>
  <c r="T11" i="6"/>
  <c r="U11" i="6"/>
  <c r="V11" i="6"/>
  <c r="W11" i="6"/>
  <c r="X11" i="6"/>
  <c r="Y11" i="6"/>
  <c r="Z11" i="6"/>
  <c r="AA11" i="6"/>
  <c r="AB11" i="6"/>
  <c r="T12" i="6"/>
  <c r="U12" i="6"/>
  <c r="V12" i="6"/>
  <c r="W12" i="6"/>
  <c r="X12" i="6"/>
  <c r="Y12" i="6"/>
  <c r="Z12" i="6"/>
  <c r="AA12" i="6"/>
  <c r="AB12" i="6"/>
  <c r="T13" i="6"/>
  <c r="U13" i="6"/>
  <c r="V13" i="6"/>
  <c r="W13" i="6"/>
  <c r="X13" i="6"/>
  <c r="Y13" i="6"/>
  <c r="Z13" i="6"/>
  <c r="AA13" i="6"/>
  <c r="AB13" i="6"/>
  <c r="AC13" i="6"/>
  <c r="U4" i="6"/>
  <c r="V4" i="6"/>
  <c r="W4" i="6"/>
  <c r="X4" i="6"/>
  <c r="Y4" i="6"/>
  <c r="Z4" i="6"/>
  <c r="AA4" i="6"/>
  <c r="AB4" i="6"/>
  <c r="AC4" i="6"/>
  <c r="T4" i="6"/>
  <c r="W4" i="3"/>
  <c r="W3" i="3"/>
  <c r="C18" i="4"/>
  <c r="C6" i="4"/>
  <c r="C7" i="4"/>
  <c r="C8" i="4"/>
  <c r="C9" i="4"/>
  <c r="C10" i="4"/>
  <c r="C11" i="4"/>
  <c r="C12" i="4"/>
  <c r="C13" i="4"/>
  <c r="C14" i="4"/>
  <c r="C15" i="4"/>
  <c r="C16" i="4"/>
  <c r="C17" i="4"/>
  <c r="C5" i="4"/>
  <c r="C3" i="4"/>
  <c r="C4" i="4"/>
  <c r="M34" i="11"/>
  <c r="M64" i="11"/>
  <c r="M65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8" i="11"/>
  <c r="M5" i="11"/>
  <c r="M6" i="11"/>
  <c r="M8" i="11"/>
  <c r="M10" i="11"/>
  <c r="M11" i="11"/>
  <c r="M12" i="11"/>
  <c r="M13" i="11"/>
  <c r="M15" i="11"/>
  <c r="M17" i="11"/>
  <c r="M19" i="11"/>
  <c r="M22" i="11"/>
  <c r="M23" i="11"/>
  <c r="M24" i="11"/>
  <c r="M25" i="11"/>
  <c r="M29" i="11"/>
  <c r="M30" i="11"/>
  <c r="M33" i="11"/>
  <c r="M35" i="11"/>
  <c r="M47" i="11"/>
  <c r="M42" i="11"/>
  <c r="M43" i="11"/>
  <c r="M44" i="11"/>
  <c r="M36" i="11"/>
  <c r="M37" i="11"/>
  <c r="M38" i="11"/>
  <c r="M3" i="11"/>
  <c r="C5" i="2" l="1"/>
  <c r="M7" i="3"/>
  <c r="I6" i="3"/>
  <c r="C3" i="7"/>
  <c r="C3" i="2" l="1"/>
  <c r="G34" i="11"/>
  <c r="C4" i="2" s="1"/>
  <c r="C4" i="7" l="1"/>
  <c r="C5" i="7"/>
  <c r="C6" i="7"/>
  <c r="C7" i="7"/>
  <c r="C8" i="7"/>
  <c r="C9" i="7"/>
  <c r="C11" i="7"/>
  <c r="C12" i="7"/>
  <c r="C13" i="7"/>
  <c r="C14" i="7"/>
  <c r="C15" i="7"/>
  <c r="C16" i="7"/>
  <c r="C17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E18" i="6"/>
  <c r="E19" i="6"/>
  <c r="E20" i="6"/>
  <c r="E21" i="6"/>
  <c r="E17" i="6"/>
  <c r="C7" i="2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3" i="4"/>
  <c r="D30" i="3" l="1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29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E28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E27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6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E4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E5" i="3"/>
  <c r="D20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6" i="3"/>
  <c r="C19" i="4" l="1"/>
  <c r="D5" i="7"/>
  <c r="D7" i="7"/>
  <c r="D11" i="7"/>
  <c r="D9" i="7"/>
  <c r="D10" i="7"/>
  <c r="D8" i="7"/>
  <c r="D13" i="7"/>
  <c r="D16" i="7"/>
  <c r="D17" i="7"/>
  <c r="D3" i="7"/>
  <c r="D12" i="7"/>
  <c r="D6" i="7"/>
  <c r="D15" i="7"/>
  <c r="D4" i="7"/>
  <c r="D14" i="7"/>
</calcChain>
</file>

<file path=xl/sharedStrings.xml><?xml version="1.0" encoding="utf-8"?>
<sst xmlns="http://schemas.openxmlformats.org/spreadsheetml/2006/main" count="360" uniqueCount="202">
  <si>
    <t>Bile acid species</t>
  </si>
  <si>
    <t>Primary</t>
  </si>
  <si>
    <t>Present</t>
  </si>
  <si>
    <t>Cholic acid</t>
  </si>
  <si>
    <t>Chenodeoxycholic acid</t>
  </si>
  <si>
    <t>Abbreviation</t>
  </si>
  <si>
    <t>CA</t>
  </si>
  <si>
    <t>CDCA</t>
  </si>
  <si>
    <t>Deoxycholic acid</t>
  </si>
  <si>
    <t>DCA</t>
  </si>
  <si>
    <t>Notes</t>
  </si>
  <si>
    <t>UDCA</t>
  </si>
  <si>
    <t>Ursodeoxycholic acid</t>
  </si>
  <si>
    <t>Litocholic acid</t>
  </si>
  <si>
    <t>LCA</t>
  </si>
  <si>
    <t>LCA-sulfate</t>
  </si>
  <si>
    <t>LCAs</t>
  </si>
  <si>
    <t>LCA-glucuronide</t>
  </si>
  <si>
    <t>LCAg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</si>
  <si>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- Muricholic acid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</si>
  <si>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- Muricholic acid</t>
    </r>
  </si>
  <si>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- Muricholic acid</t>
    </r>
  </si>
  <si>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- Muricholic acid</t>
    </r>
  </si>
  <si>
    <t>MCAa</t>
  </si>
  <si>
    <t>MCAb</t>
  </si>
  <si>
    <t>MCAo</t>
  </si>
  <si>
    <t>MCAg</t>
  </si>
  <si>
    <t>HDCA</t>
  </si>
  <si>
    <t>MDCA</t>
  </si>
  <si>
    <t>Hyodeoxycholic acid</t>
  </si>
  <si>
    <t>Hyocholic acid</t>
  </si>
  <si>
    <t>HCA</t>
  </si>
  <si>
    <t>Primary BA in human</t>
  </si>
  <si>
    <t>Primary BA in rodents</t>
  </si>
  <si>
    <t>Primary BA in bear</t>
  </si>
  <si>
    <t>Primary BA in pig</t>
  </si>
  <si>
    <t>Murideoxycholic acid</t>
  </si>
  <si>
    <t>Conjugation</t>
  </si>
  <si>
    <t>Taurine</t>
  </si>
  <si>
    <t>Glycine</t>
  </si>
  <si>
    <t>General - unspecified</t>
  </si>
  <si>
    <t>From</t>
  </si>
  <si>
    <t>To</t>
  </si>
  <si>
    <t>Liver transformations</t>
  </si>
  <si>
    <t>other</t>
  </si>
  <si>
    <t>o</t>
  </si>
  <si>
    <t>Ratio</t>
  </si>
  <si>
    <t>Synthesis ratio</t>
  </si>
  <si>
    <t>SUM</t>
  </si>
  <si>
    <t>t</t>
  </si>
  <si>
    <t>g</t>
  </si>
  <si>
    <t>c</t>
  </si>
  <si>
    <t xml:space="preserve"> </t>
  </si>
  <si>
    <t>num_si</t>
  </si>
  <si>
    <t>num_co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</si>
  <si>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</si>
  <si>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</si>
  <si>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</si>
  <si>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</si>
  <si>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</si>
  <si>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</si>
  <si>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</si>
  <si>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</si>
  <si>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</si>
  <si>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Si10</t>
  </si>
  <si>
    <t>Co1</t>
  </si>
  <si>
    <t>Transit rate</t>
  </si>
  <si>
    <t>Transport</t>
  </si>
  <si>
    <t>Co2</t>
  </si>
  <si>
    <t>Co3</t>
  </si>
  <si>
    <t>Co4</t>
  </si>
  <si>
    <t>Co5</t>
  </si>
  <si>
    <t>Deconjugation</t>
  </si>
  <si>
    <t>Parameter</t>
  </si>
  <si>
    <t>frac_gu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</si>
  <si>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</si>
  <si>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</si>
  <si>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</si>
  <si>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</si>
  <si>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</si>
  <si>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</si>
  <si>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</si>
  <si>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</si>
  <si>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</si>
  <si>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si10</t>
  </si>
  <si>
    <t>co1</t>
  </si>
  <si>
    <t>co2</t>
  </si>
  <si>
    <t>co3</t>
  </si>
  <si>
    <t>co4</t>
  </si>
  <si>
    <t>co5</t>
  </si>
  <si>
    <t>Compartment</t>
  </si>
  <si>
    <t>ASBT presence</t>
  </si>
  <si>
    <t>k_si_1</t>
  </si>
  <si>
    <t>k_si_2</t>
  </si>
  <si>
    <t>k_co_1</t>
  </si>
  <si>
    <t>Deconjugation: g -&gt; u</t>
  </si>
  <si>
    <t>Deconjugation: t -&gt; u</t>
  </si>
  <si>
    <t>Deconjugation: c -&gt; u</t>
  </si>
  <si>
    <t>Intestine transformations</t>
  </si>
  <si>
    <t>tracer</t>
  </si>
  <si>
    <t>tr</t>
  </si>
  <si>
    <t>Colon</t>
  </si>
  <si>
    <t>Faeces</t>
  </si>
  <si>
    <t>Do not fill in, value not used in current model configuration.</t>
  </si>
  <si>
    <t>Do not change, calculated from elsewhere.</t>
  </si>
  <si>
    <t>Color of cell</t>
  </si>
  <si>
    <t>Interpretation</t>
  </si>
  <si>
    <t>Legend</t>
  </si>
  <si>
    <t>* Active uptake takes place in the 100 terminal cm of the ileum. - (Ung, 2002)</t>
  </si>
  <si>
    <t>Name</t>
  </si>
  <si>
    <t>Initial value</t>
  </si>
  <si>
    <t>Parameters</t>
  </si>
  <si>
    <t>k_tr_1</t>
  </si>
  <si>
    <t>k_tr_2</t>
  </si>
  <si>
    <t>k_tr_3</t>
  </si>
  <si>
    <t>k_tr_4</t>
  </si>
  <si>
    <t>Constant</t>
  </si>
  <si>
    <t>Constant value</t>
  </si>
  <si>
    <t xml:space="preserve">Check </t>
  </si>
  <si>
    <t>Dependent variable</t>
  </si>
  <si>
    <t>Example initial value</t>
  </si>
  <si>
    <t>Postprandial regulation</t>
  </si>
  <si>
    <t>Liver and gallbladder kinetics</t>
  </si>
  <si>
    <t>Circulation</t>
  </si>
  <si>
    <t>Conjugation and deconjugation</t>
  </si>
  <si>
    <t>Intestinal transport</t>
  </si>
  <si>
    <t>Synthesis</t>
  </si>
  <si>
    <t>Biotransformation</t>
  </si>
  <si>
    <t>Intestinal uptake: passive and active</t>
  </si>
  <si>
    <t>k_ut</t>
  </si>
  <si>
    <t>k_ug</t>
  </si>
  <si>
    <t>k_uc</t>
  </si>
  <si>
    <t>tau</t>
  </si>
  <si>
    <t>Calibration dataset</t>
  </si>
  <si>
    <t>k_tr_5</t>
  </si>
  <si>
    <t>k_xi_up_si</t>
  </si>
  <si>
    <t>k_xi_up_co</t>
  </si>
  <si>
    <t>vmax_asbt_s</t>
  </si>
  <si>
    <t>k_tr_6</t>
  </si>
  <si>
    <t>Extraction parameter</t>
  </si>
  <si>
    <t>Extraction parameters</t>
  </si>
  <si>
    <t>frac_li_c_1</t>
  </si>
  <si>
    <t>frac_li_c_2</t>
  </si>
  <si>
    <t>frac_li_c_3</t>
  </si>
  <si>
    <t>k_tr_7</t>
  </si>
  <si>
    <t>frac_li_s</t>
  </si>
  <si>
    <t>weight</t>
  </si>
  <si>
    <t>k_pl</t>
  </si>
  <si>
    <t>Uptake from intestine / synthesis</t>
  </si>
  <si>
    <t>Presence</t>
  </si>
  <si>
    <t>k_bact_psi</t>
  </si>
  <si>
    <t>k_bact_dsi</t>
  </si>
  <si>
    <t>k_bact_co</t>
  </si>
  <si>
    <t>Variable</t>
  </si>
  <si>
    <t>value</t>
  </si>
  <si>
    <t>Low</t>
  </si>
  <si>
    <t>High</t>
  </si>
  <si>
    <t>GIr_beta_SI</t>
  </si>
  <si>
    <t>GIr_delta_SI</t>
  </si>
  <si>
    <t>k_xl</t>
  </si>
  <si>
    <t>frac_gb</t>
  </si>
  <si>
    <t>k_xg</t>
  </si>
  <si>
    <t>k_xi_tp_si</t>
  </si>
  <si>
    <t>k_xi_tp_co</t>
  </si>
  <si>
    <t>k_xi_gp_si</t>
  </si>
  <si>
    <t>k_xi_gp_co</t>
  </si>
  <si>
    <t>k_xi_cp_si</t>
  </si>
  <si>
    <t>k_xi_cp_co</t>
  </si>
  <si>
    <t>vmax_asbt</t>
  </si>
  <si>
    <t>km_asbt</t>
  </si>
  <si>
    <t>frac_li_u</t>
  </si>
  <si>
    <t>V_P</t>
  </si>
  <si>
    <t>Q_L</t>
  </si>
  <si>
    <t>Q_P</t>
  </si>
  <si>
    <t>frac_tu</t>
  </si>
  <si>
    <t>frac_cu</t>
  </si>
  <si>
    <t>k_u</t>
  </si>
  <si>
    <t>frac_CA</t>
  </si>
  <si>
    <t>frac_CDCA</t>
  </si>
  <si>
    <t>frac_MCAa</t>
  </si>
  <si>
    <t>frac_MCAb</t>
  </si>
  <si>
    <t>frac_DCA</t>
  </si>
  <si>
    <t>frac_HCA</t>
  </si>
  <si>
    <t>frac_HDCA</t>
  </si>
  <si>
    <t>frac_MDCA</t>
  </si>
  <si>
    <t>frac_UDCA</t>
  </si>
  <si>
    <t>frac_LCA</t>
  </si>
  <si>
    <t>frac_LCAs</t>
  </si>
  <si>
    <t>frac_LCAg</t>
  </si>
  <si>
    <t>frac_MCAo</t>
  </si>
  <si>
    <t>frac_MCAg</t>
  </si>
  <si>
    <t>frac_o</t>
  </si>
  <si>
    <t>frac_tr</t>
  </si>
  <si>
    <t/>
  </si>
  <si>
    <t>k_uc_tracer</t>
  </si>
  <si>
    <t>Not needed in this model version</t>
  </si>
  <si>
    <t>Fixed to prviously fitted value</t>
  </si>
  <si>
    <t>GIr_beta_GB1</t>
  </si>
  <si>
    <t>GIr_beta_GB2</t>
  </si>
  <si>
    <t>GIr_delta_GB1</t>
  </si>
  <si>
    <t>GIr_delta_GB2</t>
  </si>
  <si>
    <t xml:space="preserve">Since individually, can be 0.44 in 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</si>
</sst>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E+00"/>
    <numFmt numFmtId="165" formatCode="0.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6" borderId="0" xfId="0" applyFill="1"/>
    <xf numFmtId="0" fontId="2" fillId="2" borderId="0" xfId="0" applyFont="1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quotePrefix="1" applyFill="1"/>
    <xf numFmtId="0" fontId="0" fillId="10" borderId="0" xfId="0" applyFill="1"/>
    <xf numFmtId="0" fontId="0" fillId="10" borderId="0" xfId="0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5" fontId="0" fillId="8" borderId="0" xfId="0" applyNumberFormat="1" applyFill="1" applyAlignment="1">
      <alignment horizontal="center"/>
    </xf>
    <xf numFmtId="164" fontId="6" fillId="8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/>
    </xf>
    <xf numFmtId="164" fontId="6" fillId="1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" fillId="14" borderId="0" xfId="0" applyFont="1" applyFill="1"/>
    <xf numFmtId="0" fontId="2" fillId="13" borderId="0" xfId="0" applyFont="1" applyFill="1"/>
    <xf numFmtId="11" fontId="0" fillId="13" borderId="0" xfId="0" applyNumberFormat="1" applyFill="1" applyAlignment="1">
      <alignment horizontal="center"/>
    </xf>
    <xf numFmtId="11" fontId="0" fillId="8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/>
    <xf numFmtId="0" fontId="2" fillId="9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2" fillId="11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1"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_human_model_v8_to_fi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Sips/Documents/Research/Project%20Bile%20Acids/Model%202016%2001%20-%20Develop,%20fit%20comparmental%20model/201609%20Fit_to_HCD/Publishable%20version%20-%20based%20on%209th%20run/MST/Generator%20MST/BA_human_model_v9_to_f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BA species"/>
      <sheetName val="Synthesis"/>
      <sheetName val="Conjugation"/>
      <sheetName val="Transformation"/>
      <sheetName val="Transport"/>
      <sheetName val="Bacteria"/>
      <sheetName val="Deconjugation"/>
      <sheetName val="ASBT distribution"/>
      <sheetName val="Extraction"/>
      <sheetName val="Parameters"/>
      <sheetName val="Explanatio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>
        <row r="5">
          <cell r="G5">
            <v>0.1</v>
          </cell>
        </row>
        <row r="6">
          <cell r="G6">
            <v>0.1</v>
          </cell>
        </row>
      </sheetData>
      <sheetData sheetId="8" refreshError="1"/>
      <sheetData sheetId="9"/>
      <sheetData sheetId="10">
        <row r="4">
          <cell r="B4">
            <v>10</v>
          </cell>
        </row>
        <row r="5">
          <cell r="B5">
            <v>2</v>
          </cell>
        </row>
        <row r="6">
          <cell r="B6">
            <v>10</v>
          </cell>
        </row>
        <row r="7">
          <cell r="B7">
            <v>5</v>
          </cell>
        </row>
        <row r="9">
          <cell r="B9">
            <v>0.8</v>
          </cell>
        </row>
        <row r="10">
          <cell r="B10">
            <v>4.0000000000000001E-3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1E-3</v>
          </cell>
        </row>
        <row r="20">
          <cell r="B20">
            <v>20</v>
          </cell>
        </row>
        <row r="24">
          <cell r="B24">
            <v>3.15</v>
          </cell>
        </row>
        <row r="25">
          <cell r="B25">
            <v>0.82500000000000007</v>
          </cell>
        </row>
        <row r="26">
          <cell r="B26">
            <v>0.61875000000000002</v>
          </cell>
        </row>
        <row r="29">
          <cell r="B29">
            <v>0.25</v>
          </cell>
        </row>
        <row r="32">
          <cell r="B32">
            <v>0.89580000000000004</v>
          </cell>
        </row>
        <row r="33">
          <cell r="B33">
            <v>0.08</v>
          </cell>
        </row>
        <row r="34">
          <cell r="B34">
            <v>1.4999999999999999E-2</v>
          </cell>
        </row>
        <row r="35">
          <cell r="B35">
            <v>2.7777777777777779E-3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BA species"/>
      <sheetName val="Synthesis"/>
      <sheetName val="Conjugation"/>
      <sheetName val="Transformation"/>
      <sheetName val="Transport"/>
      <sheetName val="Bacteria"/>
      <sheetName val="Deconjugation"/>
      <sheetName val="ASBT distribution"/>
      <sheetName val="Extraction"/>
      <sheetName val="Explanation"/>
    </sheetNames>
    <sheetDataSet>
      <sheetData sheetId="0">
        <row r="64">
          <cell r="C64">
            <v>1E-3</v>
          </cell>
        </row>
        <row r="65">
          <cell r="C65">
            <v>1E-3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40" workbookViewId="0">
      <selection activeCell="C75" sqref="C75"/>
    </sheetView>
  </sheetViews>
  <sheetFormatPr defaultRowHeight="15" x14ac:dyDescent="0.25"/>
  <cols>
    <col min="1" max="1" width="22.42578125" customWidth="1"/>
    <col min="2" max="2" width="11.140625" style="29" customWidth="1"/>
    <col min="3" max="3" width="18.7109375" style="29" customWidth="1"/>
    <col min="4" max="4" width="8.85546875" style="56" customWidth="1"/>
    <col min="5" max="5" width="9.85546875" style="56" customWidth="1"/>
    <col min="6" max="6" width="10.7109375" style="31" customWidth="1"/>
    <col min="7" max="7" width="12.5703125" style="29" customWidth="1"/>
    <col min="8" max="8" width="8.85546875" style="29" customWidth="1"/>
    <col min="9" max="9" width="19.85546875" style="29" customWidth="1"/>
    <col min="10" max="11" width="8.42578125" style="31" customWidth="1"/>
    <col min="12" max="12" width="14.85546875" style="52" customWidth="1"/>
    <col min="13" max="13" width="9.140625" style="29"/>
    <col min="15" max="15" width="46.140625" customWidth="1"/>
  </cols>
  <sheetData>
    <row r="1" spans="1:15" ht="43.15" x14ac:dyDescent="0.3">
      <c r="A1" s="33" t="s">
        <v>109</v>
      </c>
      <c r="B1" s="34" t="s">
        <v>73</v>
      </c>
      <c r="C1" s="34" t="s">
        <v>110</v>
      </c>
      <c r="D1" s="34" t="s">
        <v>155</v>
      </c>
      <c r="E1" s="34" t="s">
        <v>156</v>
      </c>
      <c r="F1" s="35" t="s">
        <v>119</v>
      </c>
      <c r="G1" s="35" t="s">
        <v>120</v>
      </c>
      <c r="H1" s="34" t="s">
        <v>116</v>
      </c>
      <c r="I1" s="34" t="s">
        <v>117</v>
      </c>
      <c r="J1" s="35"/>
      <c r="K1" s="35"/>
      <c r="L1" s="35" t="s">
        <v>148</v>
      </c>
      <c r="M1" s="34" t="s">
        <v>118</v>
      </c>
    </row>
    <row r="2" spans="1:15" ht="14.45" x14ac:dyDescent="0.3">
      <c r="A2" s="6"/>
      <c r="B2" s="30"/>
      <c r="C2" s="30"/>
      <c r="D2" s="55"/>
      <c r="E2" s="55"/>
      <c r="F2" s="26"/>
      <c r="G2" s="26"/>
      <c r="H2" s="30"/>
      <c r="I2" s="30"/>
      <c r="J2" s="26"/>
      <c r="K2" s="26"/>
      <c r="L2" s="51"/>
      <c r="M2" s="30"/>
    </row>
    <row r="3" spans="1:15" ht="15" customHeight="1" x14ac:dyDescent="0.25">
      <c r="A3" s="36" t="s">
        <v>197</v>
      </c>
      <c r="B3" s="37">
        <v>1</v>
      </c>
      <c r="C3" s="37">
        <v>20</v>
      </c>
      <c r="D3" s="37">
        <v>0.1</v>
      </c>
      <c r="E3" s="37">
        <v>90</v>
      </c>
      <c r="F3" s="37"/>
      <c r="G3" s="37"/>
      <c r="H3" s="37"/>
      <c r="I3" s="37" t="str">
        <f>IF(H3=1,[1]Parameters!B4,"")</f>
        <v/>
      </c>
      <c r="J3" s="75" t="s">
        <v>121</v>
      </c>
      <c r="K3" s="75"/>
      <c r="M3" s="29">
        <f t="shared" ref="M3:M44" si="0">H3+B3+F3</f>
        <v>1</v>
      </c>
      <c r="O3" s="69" t="s">
        <v>195</v>
      </c>
    </row>
    <row r="4" spans="1:15" ht="15" customHeight="1" x14ac:dyDescent="0.25">
      <c r="A4" s="36" t="s">
        <v>198</v>
      </c>
      <c r="B4" s="37">
        <v>1</v>
      </c>
      <c r="C4" s="37">
        <v>20</v>
      </c>
      <c r="D4" s="37">
        <v>0.1</v>
      </c>
      <c r="E4" s="37">
        <v>90</v>
      </c>
      <c r="F4" s="37"/>
      <c r="G4" s="37"/>
      <c r="H4" s="37"/>
      <c r="I4" s="37"/>
      <c r="J4" s="75"/>
      <c r="K4" s="75"/>
      <c r="L4" s="66"/>
      <c r="M4" s="66"/>
      <c r="O4" s="69"/>
    </row>
    <row r="5" spans="1:15" x14ac:dyDescent="0.25">
      <c r="A5" s="36" t="s">
        <v>157</v>
      </c>
      <c r="B5" s="37">
        <v>1</v>
      </c>
      <c r="C5" s="37">
        <v>15</v>
      </c>
      <c r="D5" s="37">
        <v>0.1</v>
      </c>
      <c r="E5" s="37">
        <v>60</v>
      </c>
      <c r="F5" s="37"/>
      <c r="G5" s="37"/>
      <c r="H5" s="37"/>
      <c r="I5" s="37" t="str">
        <f>IF(H5=1,[1]Parameters!B5,"")</f>
        <v/>
      </c>
      <c r="J5" s="75"/>
      <c r="K5" s="75"/>
      <c r="M5" s="31">
        <f t="shared" si="0"/>
        <v>1</v>
      </c>
      <c r="O5" s="70" t="s">
        <v>196</v>
      </c>
    </row>
    <row r="6" spans="1:15" x14ac:dyDescent="0.25">
      <c r="A6" s="36" t="s">
        <v>199</v>
      </c>
      <c r="B6" s="37">
        <v>1</v>
      </c>
      <c r="C6" s="37">
        <v>9</v>
      </c>
      <c r="D6" s="72">
        <v>1E-3</v>
      </c>
      <c r="E6" s="72">
        <v>1000</v>
      </c>
      <c r="F6" s="37"/>
      <c r="G6" s="37"/>
      <c r="H6" s="37"/>
      <c r="I6" s="37" t="str">
        <f>IF(H6=1,[1]Parameters!B6,"")</f>
        <v/>
      </c>
      <c r="J6" s="75"/>
      <c r="K6" s="75"/>
      <c r="M6" s="31">
        <f t="shared" si="0"/>
        <v>1</v>
      </c>
    </row>
    <row r="7" spans="1:15" x14ac:dyDescent="0.25">
      <c r="A7" s="36" t="s">
        <v>200</v>
      </c>
      <c r="B7" s="37">
        <v>1</v>
      </c>
      <c r="C7" s="37">
        <v>9</v>
      </c>
      <c r="D7" s="72">
        <v>1E-3</v>
      </c>
      <c r="E7" s="72">
        <v>1000</v>
      </c>
      <c r="F7" s="37"/>
      <c r="G7" s="37"/>
      <c r="H7" s="37"/>
      <c r="I7" s="37"/>
      <c r="J7" s="75"/>
      <c r="K7" s="75"/>
      <c r="L7" s="66"/>
      <c r="M7" s="66"/>
    </row>
    <row r="8" spans="1:15" x14ac:dyDescent="0.25">
      <c r="A8" s="36" t="s">
        <v>158</v>
      </c>
      <c r="B8" s="37">
        <v>1</v>
      </c>
      <c r="C8" s="37">
        <v>2</v>
      </c>
      <c r="D8" s="72">
        <v>1E-3</v>
      </c>
      <c r="E8" s="37">
        <v>100</v>
      </c>
      <c r="F8" s="37"/>
      <c r="G8" s="37"/>
      <c r="H8" s="37"/>
      <c r="I8" s="37" t="str">
        <f>IF(H8=1,[1]Parameters!B7,"")</f>
        <v/>
      </c>
      <c r="J8" s="75"/>
      <c r="K8" s="75"/>
      <c r="M8" s="31">
        <f t="shared" si="0"/>
        <v>1</v>
      </c>
    </row>
    <row r="9" spans="1:15" x14ac:dyDescent="0.25">
      <c r="A9" s="36" t="s">
        <v>132</v>
      </c>
      <c r="B9" s="37"/>
      <c r="C9" s="37"/>
      <c r="D9" s="37"/>
      <c r="E9" s="37"/>
      <c r="F9" s="37"/>
      <c r="G9" s="37"/>
      <c r="H9" s="37">
        <v>1</v>
      </c>
      <c r="I9" s="37">
        <v>0</v>
      </c>
      <c r="J9" s="75"/>
      <c r="K9" s="75"/>
      <c r="M9" s="31">
        <f t="shared" si="0"/>
        <v>1</v>
      </c>
    </row>
    <row r="10" spans="1:15" ht="15" customHeight="1" x14ac:dyDescent="0.25">
      <c r="A10" s="39" t="s">
        <v>159</v>
      </c>
      <c r="B10" s="40"/>
      <c r="C10" s="40"/>
      <c r="D10" s="59"/>
      <c r="E10" s="59"/>
      <c r="F10" s="40"/>
      <c r="G10" s="40"/>
      <c r="H10" s="40">
        <v>1</v>
      </c>
      <c r="I10" s="67">
        <v>0.117533673893535</v>
      </c>
      <c r="J10" s="78" t="s">
        <v>122</v>
      </c>
      <c r="K10" s="78"/>
      <c r="M10" s="31">
        <f t="shared" si="0"/>
        <v>1</v>
      </c>
    </row>
    <row r="11" spans="1:15" x14ac:dyDescent="0.25">
      <c r="A11" s="39" t="s">
        <v>160</v>
      </c>
      <c r="B11" s="40">
        <v>1</v>
      </c>
      <c r="C11" s="40">
        <v>0.8</v>
      </c>
      <c r="D11" s="73">
        <v>0.1</v>
      </c>
      <c r="E11" s="40">
        <v>1</v>
      </c>
      <c r="F11" s="40"/>
      <c r="G11" s="40"/>
      <c r="H11" s="40"/>
      <c r="I11" s="40" t="str">
        <f>IF(H11=1,[1]Parameters!B9,"")</f>
        <v/>
      </c>
      <c r="J11" s="78"/>
      <c r="K11" s="78"/>
      <c r="M11" s="31">
        <f t="shared" si="0"/>
        <v>1</v>
      </c>
      <c r="O11" s="74" t="s">
        <v>201</v>
      </c>
    </row>
    <row r="12" spans="1:15" x14ac:dyDescent="0.25">
      <c r="A12" s="39" t="s">
        <v>161</v>
      </c>
      <c r="B12" s="40">
        <v>1</v>
      </c>
      <c r="C12" s="40">
        <v>4.0000000000000001E-3</v>
      </c>
      <c r="D12" s="59">
        <v>4.0000000000000002E-4</v>
      </c>
      <c r="E12" s="59">
        <v>0.04</v>
      </c>
      <c r="F12" s="40"/>
      <c r="G12" s="40"/>
      <c r="H12" s="40"/>
      <c r="I12" s="40" t="str">
        <f>IF(H12=1,[1]Parameters!B10,"")</f>
        <v/>
      </c>
      <c r="J12" s="78"/>
      <c r="K12" s="78"/>
      <c r="M12" s="31">
        <f t="shared" si="0"/>
        <v>1</v>
      </c>
    </row>
    <row r="13" spans="1:15" x14ac:dyDescent="0.25">
      <c r="A13" s="36" t="s">
        <v>162</v>
      </c>
      <c r="B13" s="37"/>
      <c r="C13" s="37" t="s">
        <v>193</v>
      </c>
      <c r="D13" s="37"/>
      <c r="E13" s="37"/>
      <c r="F13" s="37"/>
      <c r="G13" s="37"/>
      <c r="H13" s="37">
        <v>1</v>
      </c>
      <c r="I13" s="37">
        <f>IF(H13=1,[1]Parameters!B11,"")</f>
        <v>0</v>
      </c>
      <c r="J13" s="75" t="s">
        <v>128</v>
      </c>
      <c r="K13" s="75"/>
      <c r="L13" s="52">
        <v>1</v>
      </c>
      <c r="M13" s="31">
        <f t="shared" si="0"/>
        <v>1</v>
      </c>
    </row>
    <row r="14" spans="1:15" x14ac:dyDescent="0.25">
      <c r="A14" s="36" t="s">
        <v>163</v>
      </c>
      <c r="B14" s="37"/>
      <c r="C14" s="37"/>
      <c r="D14" s="37"/>
      <c r="E14" s="37"/>
      <c r="F14" s="37"/>
      <c r="G14" s="37"/>
      <c r="H14" s="37">
        <v>1</v>
      </c>
      <c r="I14" s="37">
        <f>[1]Parameters!B12</f>
        <v>0</v>
      </c>
      <c r="J14" s="75"/>
      <c r="K14" s="75"/>
      <c r="L14" s="52">
        <v>1</v>
      </c>
      <c r="M14" s="48">
        <f t="shared" si="0"/>
        <v>1</v>
      </c>
    </row>
    <row r="15" spans="1:15" x14ac:dyDescent="0.25">
      <c r="A15" s="36" t="s">
        <v>164</v>
      </c>
      <c r="B15" s="37"/>
      <c r="C15" s="37" t="s">
        <v>193</v>
      </c>
      <c r="D15" s="37"/>
      <c r="E15" s="37"/>
      <c r="F15" s="37"/>
      <c r="G15" s="37"/>
      <c r="H15" s="37">
        <v>1</v>
      </c>
      <c r="I15" s="37">
        <f>IF(H15=1,[1]Parameters!B13,"")</f>
        <v>0</v>
      </c>
      <c r="J15" s="75"/>
      <c r="K15" s="75"/>
      <c r="L15" s="52">
        <v>1</v>
      </c>
      <c r="M15" s="31">
        <f t="shared" si="0"/>
        <v>1</v>
      </c>
    </row>
    <row r="16" spans="1:15" x14ac:dyDescent="0.25">
      <c r="A16" s="36" t="s">
        <v>165</v>
      </c>
      <c r="B16" s="37"/>
      <c r="C16" s="37"/>
      <c r="D16" s="37"/>
      <c r="E16" s="37"/>
      <c r="F16" s="37"/>
      <c r="G16" s="37"/>
      <c r="H16" s="37">
        <v>1</v>
      </c>
      <c r="I16" s="37">
        <f>[1]Parameters!B14</f>
        <v>0</v>
      </c>
      <c r="J16" s="75"/>
      <c r="K16" s="75"/>
      <c r="L16" s="52">
        <v>1</v>
      </c>
      <c r="M16" s="47">
        <f t="shared" si="0"/>
        <v>1</v>
      </c>
    </row>
    <row r="17" spans="1:13" x14ac:dyDescent="0.25">
      <c r="A17" s="36" t="s">
        <v>166</v>
      </c>
      <c r="B17" s="37"/>
      <c r="C17" s="37" t="s">
        <v>193</v>
      </c>
      <c r="D17" s="37"/>
      <c r="E17" s="37"/>
      <c r="F17" s="37"/>
      <c r="G17" s="37"/>
      <c r="H17" s="37">
        <v>1</v>
      </c>
      <c r="I17" s="37">
        <f>IF(H17=1,[1]Parameters!B15,"")</f>
        <v>0</v>
      </c>
      <c r="J17" s="75"/>
      <c r="K17" s="75"/>
      <c r="L17" s="52">
        <v>1</v>
      </c>
      <c r="M17" s="31">
        <f t="shared" si="0"/>
        <v>1</v>
      </c>
    </row>
    <row r="18" spans="1:13" x14ac:dyDescent="0.25">
      <c r="A18" s="36" t="s">
        <v>167</v>
      </c>
      <c r="B18" s="37"/>
      <c r="C18" s="37"/>
      <c r="D18" s="37"/>
      <c r="E18" s="37"/>
      <c r="F18" s="37"/>
      <c r="G18" s="37"/>
      <c r="H18" s="37">
        <v>1</v>
      </c>
      <c r="I18" s="37">
        <f>[1]Parameters!B16</f>
        <v>0</v>
      </c>
      <c r="J18" s="75"/>
      <c r="K18" s="75"/>
      <c r="L18" s="52">
        <v>1</v>
      </c>
      <c r="M18" s="47">
        <f t="shared" si="0"/>
        <v>1</v>
      </c>
    </row>
    <row r="19" spans="1:13" x14ac:dyDescent="0.25">
      <c r="A19" s="36" t="s">
        <v>135</v>
      </c>
      <c r="B19" s="37">
        <v>1</v>
      </c>
      <c r="C19" s="37">
        <v>1E-3</v>
      </c>
      <c r="D19" s="60">
        <v>1.0000000000000001E-5</v>
      </c>
      <c r="E19" s="60">
        <v>0.1</v>
      </c>
      <c r="F19" s="37"/>
      <c r="G19" s="37"/>
      <c r="H19" s="37"/>
      <c r="I19" s="37" t="str">
        <f>IF(H19=1,[1]Parameters!B17,"")</f>
        <v/>
      </c>
      <c r="J19" s="75"/>
      <c r="K19" s="75"/>
      <c r="L19" s="52">
        <v>1</v>
      </c>
      <c r="M19" s="31">
        <f t="shared" si="0"/>
        <v>1</v>
      </c>
    </row>
    <row r="20" spans="1:13" x14ac:dyDescent="0.25">
      <c r="A20" s="36" t="s">
        <v>136</v>
      </c>
      <c r="B20" s="37"/>
      <c r="C20" s="37"/>
      <c r="D20" s="60"/>
      <c r="E20" s="60"/>
      <c r="F20" s="37"/>
      <c r="G20" s="37"/>
      <c r="H20" s="37">
        <v>1</v>
      </c>
      <c r="I20" s="71">
        <v>1.9177103357983699E-4</v>
      </c>
      <c r="J20" s="75"/>
      <c r="K20" s="75"/>
      <c r="L20" s="52">
        <v>1</v>
      </c>
      <c r="M20" s="48">
        <f t="shared" si="0"/>
        <v>1</v>
      </c>
    </row>
    <row r="21" spans="1:13" x14ac:dyDescent="0.25">
      <c r="A21" s="36" t="s">
        <v>137</v>
      </c>
      <c r="B21" s="37"/>
      <c r="C21" s="37"/>
      <c r="D21" s="62"/>
      <c r="E21" s="62"/>
      <c r="F21" s="63"/>
      <c r="G21" s="37"/>
      <c r="H21" s="37">
        <v>1</v>
      </c>
      <c r="I21" s="68">
        <v>0</v>
      </c>
      <c r="J21" s="75"/>
      <c r="K21" s="75"/>
      <c r="L21" s="52">
        <v>1</v>
      </c>
      <c r="M21" s="48">
        <f t="shared" si="0"/>
        <v>1</v>
      </c>
    </row>
    <row r="22" spans="1:13" x14ac:dyDescent="0.25">
      <c r="A22" s="36" t="s">
        <v>168</v>
      </c>
      <c r="B22" s="37">
        <v>1</v>
      </c>
      <c r="C22" s="37">
        <v>20</v>
      </c>
      <c r="D22" s="60">
        <v>0.1</v>
      </c>
      <c r="E22" s="60">
        <v>1000</v>
      </c>
      <c r="F22" s="37"/>
      <c r="G22" s="37"/>
      <c r="H22" s="37"/>
      <c r="I22" s="37" t="str">
        <f>IF(H22=1,[1]Parameters!B20,"")</f>
        <v/>
      </c>
      <c r="J22" s="75"/>
      <c r="K22" s="75"/>
      <c r="L22" s="52">
        <v>1</v>
      </c>
      <c r="M22" s="31">
        <f t="shared" si="0"/>
        <v>1</v>
      </c>
    </row>
    <row r="23" spans="1:13" x14ac:dyDescent="0.25">
      <c r="A23" s="36" t="s">
        <v>169</v>
      </c>
      <c r="B23" s="37"/>
      <c r="C23" s="37"/>
      <c r="D23" s="60"/>
      <c r="E23" s="60"/>
      <c r="F23" s="37"/>
      <c r="G23" s="37"/>
      <c r="H23" s="37">
        <v>1</v>
      </c>
      <c r="I23" s="71">
        <v>9661.5151069162603</v>
      </c>
      <c r="J23" s="75"/>
      <c r="K23" s="75"/>
      <c r="M23" s="31">
        <f t="shared" si="0"/>
        <v>1</v>
      </c>
    </row>
    <row r="24" spans="1:13" x14ac:dyDescent="0.25">
      <c r="A24" s="39" t="s">
        <v>170</v>
      </c>
      <c r="B24" s="40"/>
      <c r="C24" s="40"/>
      <c r="D24" s="64"/>
      <c r="E24" s="59"/>
      <c r="F24" s="40"/>
      <c r="G24" s="40"/>
      <c r="H24" s="40">
        <v>1</v>
      </c>
      <c r="I24" s="67">
        <v>0.62500066325501102</v>
      </c>
      <c r="J24" s="76" t="s">
        <v>123</v>
      </c>
      <c r="K24" s="76"/>
      <c r="M24" s="31">
        <f t="shared" si="0"/>
        <v>1</v>
      </c>
    </row>
    <row r="25" spans="1:13" x14ac:dyDescent="0.25">
      <c r="A25" s="39" t="s">
        <v>141</v>
      </c>
      <c r="B25" s="40"/>
      <c r="C25" s="40"/>
      <c r="D25" s="64"/>
      <c r="E25" s="59"/>
      <c r="F25" s="40"/>
      <c r="G25" s="40"/>
      <c r="H25" s="40">
        <v>1</v>
      </c>
      <c r="I25" s="67">
        <v>0.95208405739114799</v>
      </c>
      <c r="J25" s="76"/>
      <c r="K25" s="76"/>
      <c r="M25" s="31">
        <f t="shared" si="0"/>
        <v>1</v>
      </c>
    </row>
    <row r="26" spans="1:13" x14ac:dyDescent="0.25">
      <c r="A26" s="39" t="s">
        <v>142</v>
      </c>
      <c r="B26" s="40"/>
      <c r="C26" s="40"/>
      <c r="D26" s="64"/>
      <c r="E26" s="59"/>
      <c r="F26" s="40"/>
      <c r="G26" s="40"/>
      <c r="H26" s="40">
        <v>1</v>
      </c>
      <c r="I26" s="67">
        <v>0.83890649438764697</v>
      </c>
      <c r="J26" s="76"/>
      <c r="K26" s="76"/>
      <c r="M26" s="48">
        <f t="shared" si="0"/>
        <v>1</v>
      </c>
    </row>
    <row r="27" spans="1:13" x14ac:dyDescent="0.25">
      <c r="A27" s="39" t="s">
        <v>143</v>
      </c>
      <c r="B27" s="40"/>
      <c r="C27" s="40"/>
      <c r="D27" s="64"/>
      <c r="E27" s="59"/>
      <c r="F27" s="40"/>
      <c r="G27" s="40"/>
      <c r="H27" s="40">
        <v>1</v>
      </c>
      <c r="I27" s="67">
        <v>0.775183440922115</v>
      </c>
      <c r="J27" s="76"/>
      <c r="K27" s="76"/>
      <c r="M27" s="48">
        <f t="shared" si="0"/>
        <v>1</v>
      </c>
    </row>
    <row r="28" spans="1:13" x14ac:dyDescent="0.25">
      <c r="A28" s="39" t="s">
        <v>145</v>
      </c>
      <c r="B28" s="40"/>
      <c r="C28" s="40"/>
      <c r="D28" s="59"/>
      <c r="E28" s="59"/>
      <c r="F28" s="40"/>
      <c r="G28" s="40"/>
      <c r="H28" s="40">
        <v>1</v>
      </c>
      <c r="I28" s="68">
        <v>0</v>
      </c>
      <c r="J28" s="76"/>
      <c r="K28" s="76"/>
      <c r="M28" s="48">
        <f t="shared" si="0"/>
        <v>1</v>
      </c>
    </row>
    <row r="29" spans="1:13" x14ac:dyDescent="0.25">
      <c r="A29" s="39" t="s">
        <v>171</v>
      </c>
      <c r="B29" s="40"/>
      <c r="C29" s="40" t="s">
        <v>193</v>
      </c>
      <c r="D29" s="40"/>
      <c r="E29" s="40"/>
      <c r="F29" s="40"/>
      <c r="G29" s="40"/>
      <c r="H29" s="40">
        <v>1</v>
      </c>
      <c r="I29" s="40">
        <f>IF(H29=1,[1]Parameters!B24,"")</f>
        <v>3.15</v>
      </c>
      <c r="J29" s="76"/>
      <c r="K29" s="76"/>
      <c r="M29" s="31">
        <f t="shared" si="0"/>
        <v>1</v>
      </c>
    </row>
    <row r="30" spans="1:13" x14ac:dyDescent="0.25">
      <c r="A30" s="39" t="s">
        <v>172</v>
      </c>
      <c r="B30" s="40"/>
      <c r="C30" s="40" t="s">
        <v>193</v>
      </c>
      <c r="D30" s="40"/>
      <c r="E30" s="40"/>
      <c r="F30" s="40"/>
      <c r="G30" s="40"/>
      <c r="H30" s="40">
        <v>1</v>
      </c>
      <c r="I30" s="40">
        <f>IF(H30=1,[1]Parameters!B25,"")</f>
        <v>0.82500000000000007</v>
      </c>
      <c r="J30" s="76"/>
      <c r="K30" s="76"/>
      <c r="M30" s="31">
        <f t="shared" si="0"/>
        <v>1</v>
      </c>
    </row>
    <row r="31" spans="1:13" ht="14.45" x14ac:dyDescent="0.3">
      <c r="A31" s="39" t="s">
        <v>173</v>
      </c>
      <c r="B31" s="40"/>
      <c r="C31" s="40"/>
      <c r="D31" s="40"/>
      <c r="E31" s="40"/>
      <c r="F31" s="40"/>
      <c r="G31" s="40"/>
      <c r="H31" s="40">
        <v>1</v>
      </c>
      <c r="I31" s="40">
        <f>[1]Parameters!B26</f>
        <v>0.61875000000000002</v>
      </c>
      <c r="J31" s="57"/>
      <c r="K31" s="57"/>
      <c r="L31" s="58"/>
      <c r="M31" s="58"/>
    </row>
    <row r="32" spans="1:13" ht="14.45" x14ac:dyDescent="0.3">
      <c r="A32" s="39" t="s">
        <v>146</v>
      </c>
      <c r="B32" s="40"/>
      <c r="C32" s="40"/>
      <c r="D32" s="40"/>
      <c r="E32" s="40"/>
      <c r="F32" s="40"/>
      <c r="G32" s="40"/>
      <c r="H32" s="40">
        <v>1</v>
      </c>
      <c r="I32" s="40">
        <v>70</v>
      </c>
      <c r="J32" s="49"/>
      <c r="K32" s="49"/>
      <c r="M32" s="50">
        <f t="shared" si="0"/>
        <v>1</v>
      </c>
    </row>
    <row r="33" spans="1:15" x14ac:dyDescent="0.25">
      <c r="A33" s="36" t="s">
        <v>174</v>
      </c>
      <c r="B33" s="37">
        <v>1</v>
      </c>
      <c r="C33" s="37">
        <v>0.25</v>
      </c>
      <c r="D33" s="37">
        <v>0.01</v>
      </c>
      <c r="E33" s="37">
        <v>1</v>
      </c>
      <c r="F33" s="37"/>
      <c r="G33" s="37"/>
      <c r="H33" s="37"/>
      <c r="I33" s="37" t="str">
        <f>IF(H33=1,[1]Parameters!B29,"")</f>
        <v/>
      </c>
      <c r="J33" s="75" t="s">
        <v>124</v>
      </c>
      <c r="K33" s="75"/>
      <c r="M33" s="31">
        <f t="shared" si="0"/>
        <v>1</v>
      </c>
    </row>
    <row r="34" spans="1:15" x14ac:dyDescent="0.25">
      <c r="A34" s="36" t="s">
        <v>74</v>
      </c>
      <c r="B34" s="37"/>
      <c r="C34" s="37"/>
      <c r="D34" s="37"/>
      <c r="E34" s="37"/>
      <c r="F34" s="37">
        <v>1</v>
      </c>
      <c r="G34" s="37">
        <f>1-C33</f>
        <v>0.75</v>
      </c>
      <c r="H34" s="37"/>
      <c r="I34" s="37"/>
      <c r="J34" s="75"/>
      <c r="K34" s="75"/>
      <c r="M34" s="31">
        <f t="shared" si="0"/>
        <v>1</v>
      </c>
    </row>
    <row r="35" spans="1:15" x14ac:dyDescent="0.25">
      <c r="A35" s="36" t="s">
        <v>175</v>
      </c>
      <c r="B35" s="37"/>
      <c r="C35" s="37" t="s">
        <v>193</v>
      </c>
      <c r="D35" s="37"/>
      <c r="E35" s="37"/>
      <c r="F35" s="37"/>
      <c r="G35" s="37"/>
      <c r="H35" s="37">
        <v>1</v>
      </c>
      <c r="I35" s="37">
        <f>IF(H35=1,[1]Parameters!B31,"")</f>
        <v>0</v>
      </c>
      <c r="J35" s="75"/>
      <c r="K35" s="75"/>
      <c r="M35" s="31">
        <f t="shared" si="0"/>
        <v>1</v>
      </c>
    </row>
    <row r="36" spans="1:15" x14ac:dyDescent="0.25">
      <c r="A36" s="36" t="s">
        <v>129</v>
      </c>
      <c r="B36" s="37">
        <v>1</v>
      </c>
      <c r="C36" s="61">
        <v>2.5000000000000001E-3</v>
      </c>
      <c r="D36" s="60">
        <v>1.0000000000000001E-5</v>
      </c>
      <c r="E36" s="60">
        <v>0.1</v>
      </c>
      <c r="F36" s="37"/>
      <c r="G36" s="37"/>
      <c r="H36" s="37"/>
      <c r="I36" s="37" t="str">
        <f>IF(H36=1,[1]Deconjugation!G6,"")</f>
        <v/>
      </c>
      <c r="J36" s="75"/>
      <c r="K36" s="75"/>
      <c r="M36" s="31">
        <f t="shared" si="0"/>
        <v>1</v>
      </c>
    </row>
    <row r="37" spans="1:15" x14ac:dyDescent="0.25">
      <c r="A37" s="36" t="s">
        <v>130</v>
      </c>
      <c r="B37" s="37">
        <v>1</v>
      </c>
      <c r="C37" s="61">
        <v>2.5000000000000001E-3</v>
      </c>
      <c r="D37" s="60">
        <v>1.0000000000000001E-5</v>
      </c>
      <c r="E37" s="60">
        <v>0.1</v>
      </c>
      <c r="F37" s="37"/>
      <c r="G37" s="37"/>
      <c r="H37" s="37"/>
      <c r="I37" s="37" t="str">
        <f>IF(H37=1,[1]Deconjugation!G5,"")</f>
        <v/>
      </c>
      <c r="J37" s="75"/>
      <c r="K37" s="75"/>
      <c r="M37" s="31">
        <f t="shared" si="0"/>
        <v>1</v>
      </c>
    </row>
    <row r="38" spans="1:15" x14ac:dyDescent="0.25">
      <c r="A38" s="36" t="s">
        <v>131</v>
      </c>
      <c r="B38" s="37"/>
      <c r="C38" s="37" t="s">
        <v>193</v>
      </c>
      <c r="D38" s="37"/>
      <c r="E38" s="37"/>
      <c r="F38" s="37"/>
      <c r="G38" s="37"/>
      <c r="H38" s="37">
        <v>1</v>
      </c>
      <c r="I38" s="37">
        <v>0</v>
      </c>
      <c r="J38" s="75"/>
      <c r="K38" s="75"/>
      <c r="M38" s="31">
        <f t="shared" si="0"/>
        <v>1</v>
      </c>
    </row>
    <row r="39" spans="1:15" x14ac:dyDescent="0.25">
      <c r="A39" s="36" t="s">
        <v>150</v>
      </c>
      <c r="B39" s="37"/>
      <c r="C39" s="37"/>
      <c r="D39" s="37"/>
      <c r="E39" s="37"/>
      <c r="F39" s="37"/>
      <c r="G39" s="37"/>
      <c r="H39" s="37">
        <v>1</v>
      </c>
      <c r="I39" s="37">
        <v>0</v>
      </c>
      <c r="J39" s="53"/>
      <c r="K39" s="53"/>
      <c r="L39" s="54"/>
      <c r="M39" s="54"/>
    </row>
    <row r="40" spans="1:15" x14ac:dyDescent="0.25">
      <c r="A40" s="36" t="s">
        <v>151</v>
      </c>
      <c r="B40" s="37">
        <v>1</v>
      </c>
      <c r="C40" s="60">
        <v>1E-4</v>
      </c>
      <c r="D40" s="60">
        <v>9.9999999999999995E-7</v>
      </c>
      <c r="E40" s="62">
        <v>1</v>
      </c>
      <c r="F40" s="37"/>
      <c r="G40" s="37"/>
      <c r="H40" s="37"/>
      <c r="I40" s="37"/>
      <c r="J40" s="53"/>
      <c r="K40" s="53"/>
      <c r="L40" s="54"/>
      <c r="M40" s="54"/>
    </row>
    <row r="41" spans="1:15" x14ac:dyDescent="0.25">
      <c r="A41" s="36" t="s">
        <v>152</v>
      </c>
      <c r="B41" s="37"/>
      <c r="C41" s="37"/>
      <c r="D41" s="37"/>
      <c r="E41" s="37"/>
      <c r="F41" s="37"/>
      <c r="G41" s="37"/>
      <c r="H41" s="37">
        <v>1</v>
      </c>
      <c r="I41" s="37">
        <v>1</v>
      </c>
      <c r="J41" s="53"/>
      <c r="K41" s="53"/>
      <c r="L41" s="54"/>
      <c r="M41" s="54"/>
    </row>
    <row r="42" spans="1:15" ht="15" customHeight="1" x14ac:dyDescent="0.25">
      <c r="A42" s="39" t="s">
        <v>92</v>
      </c>
      <c r="B42" s="40">
        <v>1</v>
      </c>
      <c r="C42" s="40">
        <v>0.08</v>
      </c>
      <c r="D42" s="40">
        <v>5.0000000000000001E-3</v>
      </c>
      <c r="E42" s="40">
        <v>0.5</v>
      </c>
      <c r="F42" s="40"/>
      <c r="G42" s="40"/>
      <c r="H42" s="40"/>
      <c r="I42" s="40" t="str">
        <f>IF(H42=1,[1]Parameters!B33,"")</f>
        <v/>
      </c>
      <c r="J42" s="78" t="s">
        <v>125</v>
      </c>
      <c r="K42" s="78"/>
      <c r="M42" s="31">
        <f t="shared" si="0"/>
        <v>1</v>
      </c>
    </row>
    <row r="43" spans="1:15" x14ac:dyDescent="0.25">
      <c r="A43" s="39" t="s">
        <v>93</v>
      </c>
      <c r="B43" s="40">
        <v>1</v>
      </c>
      <c r="C43" s="40">
        <v>1.4999999999999999E-2</v>
      </c>
      <c r="D43" s="40">
        <v>5.0000000000000001E-3</v>
      </c>
      <c r="E43" s="40">
        <v>0.5</v>
      </c>
      <c r="F43" s="40"/>
      <c r="G43" s="40"/>
      <c r="H43" s="40"/>
      <c r="I43" s="40" t="str">
        <f>IF(H43=1,[1]Parameters!B34,"")</f>
        <v/>
      </c>
      <c r="J43" s="78"/>
      <c r="K43" s="78"/>
      <c r="M43" s="31">
        <f t="shared" si="0"/>
        <v>1</v>
      </c>
    </row>
    <row r="44" spans="1:15" x14ac:dyDescent="0.25">
      <c r="A44" s="39" t="s">
        <v>94</v>
      </c>
      <c r="B44" s="40">
        <v>1</v>
      </c>
      <c r="C44" s="40">
        <v>2.7777777777777779E-3</v>
      </c>
      <c r="D44" s="40">
        <v>2.9999999999999997E-4</v>
      </c>
      <c r="E44" s="40">
        <v>0.03</v>
      </c>
      <c r="F44" s="40"/>
      <c r="G44" s="40"/>
      <c r="H44" s="40"/>
      <c r="I44" s="40" t="str">
        <f>IF(H44=1,[1]Parameters!B35,"")</f>
        <v/>
      </c>
      <c r="J44" s="78"/>
      <c r="K44" s="78"/>
      <c r="M44" s="31">
        <f t="shared" si="0"/>
        <v>1</v>
      </c>
    </row>
    <row r="45" spans="1:15" x14ac:dyDescent="0.25">
      <c r="A45" s="39" t="s">
        <v>53</v>
      </c>
      <c r="B45" s="40"/>
      <c r="C45" s="40"/>
      <c r="D45" s="40"/>
      <c r="E45" s="40"/>
      <c r="F45" s="40"/>
      <c r="G45" s="40"/>
      <c r="H45" s="40">
        <v>1</v>
      </c>
      <c r="I45" s="40">
        <f>[1]Parameters!B6</f>
        <v>10</v>
      </c>
      <c r="J45" s="78"/>
      <c r="K45" s="78"/>
      <c r="M45" s="31">
        <f t="shared" ref="M45:M46" si="1">H45+B45+F45</f>
        <v>1</v>
      </c>
    </row>
    <row r="46" spans="1:15" x14ac:dyDescent="0.25">
      <c r="A46" s="39" t="s">
        <v>54</v>
      </c>
      <c r="B46" s="40"/>
      <c r="C46" s="40"/>
      <c r="D46" s="40"/>
      <c r="E46" s="40"/>
      <c r="F46" s="40"/>
      <c r="G46" s="40"/>
      <c r="H46" s="40">
        <v>1</v>
      </c>
      <c r="I46" s="40">
        <f>[1]Parameters!B7</f>
        <v>5</v>
      </c>
      <c r="J46" s="78"/>
      <c r="K46" s="78"/>
      <c r="M46" s="31">
        <f t="shared" si="1"/>
        <v>1</v>
      </c>
    </row>
    <row r="47" spans="1:15" x14ac:dyDescent="0.25">
      <c r="A47" s="36" t="s">
        <v>176</v>
      </c>
      <c r="B47" s="37">
        <v>1</v>
      </c>
      <c r="C47" s="37">
        <v>0.89580000000000004</v>
      </c>
      <c r="D47" s="37">
        <v>0.1</v>
      </c>
      <c r="E47" s="37">
        <v>10</v>
      </c>
      <c r="F47" s="37"/>
      <c r="G47" s="37"/>
      <c r="H47" s="37"/>
      <c r="I47" s="37" t="str">
        <f>IF(H47=1,[1]Parameters!B32,"")</f>
        <v/>
      </c>
      <c r="J47" s="79" t="s">
        <v>126</v>
      </c>
      <c r="K47" s="79"/>
      <c r="L47" s="52">
        <v>1</v>
      </c>
      <c r="M47" s="31">
        <f t="shared" ref="M47:M63" si="2">H47+B47+F47</f>
        <v>1</v>
      </c>
    </row>
    <row r="48" spans="1:15" x14ac:dyDescent="0.25">
      <c r="A48" s="38" t="s">
        <v>177</v>
      </c>
      <c r="B48" s="37">
        <v>1</v>
      </c>
      <c r="C48" s="37">
        <v>0.60528142271594398</v>
      </c>
      <c r="D48" s="63">
        <v>0.2</v>
      </c>
      <c r="E48" s="37">
        <v>1</v>
      </c>
      <c r="F48" s="37"/>
      <c r="G48" s="37"/>
      <c r="H48" s="37"/>
      <c r="I48" s="37"/>
      <c r="J48" s="79"/>
      <c r="K48" s="79"/>
      <c r="M48" s="29">
        <f>H48+B48+F48</f>
        <v>1</v>
      </c>
      <c r="O48" t="s">
        <v>133</v>
      </c>
    </row>
    <row r="49" spans="1:13" x14ac:dyDescent="0.25">
      <c r="A49" s="38" t="s">
        <v>178</v>
      </c>
      <c r="B49" s="37"/>
      <c r="C49" s="37"/>
      <c r="D49" s="37"/>
      <c r="E49" s="37"/>
      <c r="F49" s="37">
        <v>1</v>
      </c>
      <c r="G49" s="37">
        <f>1-C48</f>
        <v>0.39471857728405602</v>
      </c>
      <c r="H49" s="37"/>
      <c r="I49" s="37"/>
      <c r="J49" s="79"/>
      <c r="K49" s="79"/>
      <c r="M49" s="31">
        <f>H49+B49+F49</f>
        <v>1</v>
      </c>
    </row>
    <row r="50" spans="1:13" x14ac:dyDescent="0.25">
      <c r="A50" s="38" t="s">
        <v>179</v>
      </c>
      <c r="B50" s="37"/>
      <c r="C50" s="37"/>
      <c r="D50" s="37"/>
      <c r="E50" s="37"/>
      <c r="F50" s="37"/>
      <c r="G50" s="37"/>
      <c r="H50" s="37">
        <v>1</v>
      </c>
      <c r="I50" s="37">
        <v>0</v>
      </c>
      <c r="J50" s="79"/>
      <c r="K50" s="79"/>
      <c r="M50" s="31">
        <f t="shared" si="2"/>
        <v>1</v>
      </c>
    </row>
    <row r="51" spans="1:13" x14ac:dyDescent="0.25">
      <c r="A51" s="38" t="s">
        <v>180</v>
      </c>
      <c r="B51" s="37"/>
      <c r="C51" s="37"/>
      <c r="D51" s="37"/>
      <c r="E51" s="37"/>
      <c r="F51" s="37"/>
      <c r="G51" s="37"/>
      <c r="H51" s="37">
        <v>1</v>
      </c>
      <c r="I51" s="37">
        <v>0</v>
      </c>
      <c r="J51" s="79"/>
      <c r="K51" s="79"/>
      <c r="M51" s="31">
        <f t="shared" si="2"/>
        <v>1</v>
      </c>
    </row>
    <row r="52" spans="1:13" x14ac:dyDescent="0.25">
      <c r="A52" s="38" t="s">
        <v>181</v>
      </c>
      <c r="B52" s="37"/>
      <c r="C52" s="37"/>
      <c r="D52" s="37"/>
      <c r="E52" s="37"/>
      <c r="F52" s="37"/>
      <c r="G52" s="37"/>
      <c r="H52" s="37">
        <v>1</v>
      </c>
      <c r="I52" s="37">
        <v>0</v>
      </c>
      <c r="J52" s="79"/>
      <c r="K52" s="79"/>
      <c r="M52" s="31">
        <f t="shared" si="2"/>
        <v>1</v>
      </c>
    </row>
    <row r="53" spans="1:13" x14ac:dyDescent="0.25">
      <c r="A53" s="38" t="s">
        <v>182</v>
      </c>
      <c r="B53" s="37"/>
      <c r="C53" s="37"/>
      <c r="D53" s="37"/>
      <c r="E53" s="37"/>
      <c r="F53" s="37"/>
      <c r="G53" s="37"/>
      <c r="H53" s="37">
        <v>1</v>
      </c>
      <c r="I53" s="37">
        <v>0</v>
      </c>
      <c r="J53" s="79"/>
      <c r="K53" s="79"/>
      <c r="M53" s="31">
        <f t="shared" si="2"/>
        <v>1</v>
      </c>
    </row>
    <row r="54" spans="1:13" x14ac:dyDescent="0.25">
      <c r="A54" s="38" t="s">
        <v>183</v>
      </c>
      <c r="B54" s="37"/>
      <c r="C54" s="37"/>
      <c r="D54" s="37"/>
      <c r="E54" s="37"/>
      <c r="F54" s="37"/>
      <c r="G54" s="37"/>
      <c r="H54" s="37">
        <v>1</v>
      </c>
      <c r="I54" s="37">
        <v>0</v>
      </c>
      <c r="J54" s="79"/>
      <c r="K54" s="79"/>
      <c r="M54" s="31">
        <f t="shared" si="2"/>
        <v>1</v>
      </c>
    </row>
    <row r="55" spans="1:13" x14ac:dyDescent="0.25">
      <c r="A55" s="38" t="s">
        <v>184</v>
      </c>
      <c r="B55" s="37"/>
      <c r="C55" s="37"/>
      <c r="D55" s="37"/>
      <c r="E55" s="37"/>
      <c r="F55" s="37"/>
      <c r="G55" s="37"/>
      <c r="H55" s="37">
        <v>1</v>
      </c>
      <c r="I55" s="37">
        <v>0</v>
      </c>
      <c r="J55" s="79"/>
      <c r="K55" s="79"/>
      <c r="M55" s="31">
        <f t="shared" si="2"/>
        <v>1</v>
      </c>
    </row>
    <row r="56" spans="1:13" x14ac:dyDescent="0.25">
      <c r="A56" s="38" t="s">
        <v>185</v>
      </c>
      <c r="B56" s="37"/>
      <c r="C56" s="37"/>
      <c r="D56" s="37"/>
      <c r="E56" s="37"/>
      <c r="F56" s="37"/>
      <c r="G56" s="37"/>
      <c r="H56" s="37">
        <v>1</v>
      </c>
      <c r="I56" s="37">
        <v>0</v>
      </c>
      <c r="J56" s="79"/>
      <c r="K56" s="79"/>
      <c r="M56" s="31">
        <f t="shared" si="2"/>
        <v>1</v>
      </c>
    </row>
    <row r="57" spans="1:13" x14ac:dyDescent="0.25">
      <c r="A57" s="38" t="s">
        <v>186</v>
      </c>
      <c r="B57" s="37"/>
      <c r="C57" s="37"/>
      <c r="D57" s="37"/>
      <c r="E57" s="37"/>
      <c r="F57" s="37"/>
      <c r="G57" s="37"/>
      <c r="H57" s="37">
        <v>1</v>
      </c>
      <c r="I57" s="37">
        <v>0</v>
      </c>
      <c r="J57" s="79"/>
      <c r="K57" s="79"/>
      <c r="M57" s="31">
        <f t="shared" si="2"/>
        <v>1</v>
      </c>
    </row>
    <row r="58" spans="1:13" x14ac:dyDescent="0.25">
      <c r="A58" s="38" t="s">
        <v>187</v>
      </c>
      <c r="B58" s="37"/>
      <c r="C58" s="37"/>
      <c r="D58" s="37"/>
      <c r="E58" s="37"/>
      <c r="F58" s="37"/>
      <c r="G58" s="37"/>
      <c r="H58" s="37">
        <v>1</v>
      </c>
      <c r="I58" s="37">
        <v>0</v>
      </c>
      <c r="J58" s="79"/>
      <c r="K58" s="79"/>
      <c r="M58" s="31">
        <f t="shared" si="2"/>
        <v>1</v>
      </c>
    </row>
    <row r="59" spans="1:13" x14ac:dyDescent="0.25">
      <c r="A59" s="38" t="s">
        <v>188</v>
      </c>
      <c r="B59" s="37"/>
      <c r="C59" s="37"/>
      <c r="D59" s="37"/>
      <c r="E59" s="37"/>
      <c r="F59" s="37"/>
      <c r="G59" s="37"/>
      <c r="H59" s="37">
        <v>1</v>
      </c>
      <c r="I59" s="37">
        <v>0</v>
      </c>
      <c r="J59" s="79"/>
      <c r="K59" s="79"/>
      <c r="M59" s="31">
        <f t="shared" si="2"/>
        <v>1</v>
      </c>
    </row>
    <row r="60" spans="1:13" x14ac:dyDescent="0.25">
      <c r="A60" s="38" t="s">
        <v>189</v>
      </c>
      <c r="B60" s="37"/>
      <c r="C60" s="37"/>
      <c r="D60" s="37"/>
      <c r="E60" s="37"/>
      <c r="F60" s="37"/>
      <c r="G60" s="37"/>
      <c r="H60" s="37">
        <v>1</v>
      </c>
      <c r="I60" s="37">
        <v>0</v>
      </c>
      <c r="J60" s="79"/>
      <c r="K60" s="79"/>
      <c r="M60" s="31">
        <f t="shared" si="2"/>
        <v>1</v>
      </c>
    </row>
    <row r="61" spans="1:13" x14ac:dyDescent="0.25">
      <c r="A61" s="38" t="s">
        <v>190</v>
      </c>
      <c r="B61" s="37"/>
      <c r="C61" s="37"/>
      <c r="D61" s="37"/>
      <c r="E61" s="37"/>
      <c r="F61" s="37"/>
      <c r="G61" s="37"/>
      <c r="H61" s="37">
        <v>1</v>
      </c>
      <c r="I61" s="37">
        <v>0</v>
      </c>
      <c r="J61" s="79"/>
      <c r="K61" s="79"/>
      <c r="M61" s="31">
        <f t="shared" si="2"/>
        <v>1</v>
      </c>
    </row>
    <row r="62" spans="1:13" x14ac:dyDescent="0.25">
      <c r="A62" s="38" t="s">
        <v>191</v>
      </c>
      <c r="B62" s="37"/>
      <c r="C62" s="37"/>
      <c r="D62" s="37"/>
      <c r="E62" s="37"/>
      <c r="F62" s="37"/>
      <c r="G62" s="37"/>
      <c r="H62" s="37">
        <v>1</v>
      </c>
      <c r="I62" s="37">
        <v>0</v>
      </c>
      <c r="J62" s="79"/>
      <c r="K62" s="79"/>
      <c r="M62" s="31">
        <f t="shared" si="2"/>
        <v>1</v>
      </c>
    </row>
    <row r="63" spans="1:13" x14ac:dyDescent="0.25">
      <c r="A63" s="38" t="s">
        <v>192</v>
      </c>
      <c r="B63" s="37"/>
      <c r="C63" s="37"/>
      <c r="D63" s="37"/>
      <c r="E63" s="37"/>
      <c r="F63" s="37"/>
      <c r="G63" s="37"/>
      <c r="H63" s="37">
        <v>1</v>
      </c>
      <c r="I63" s="37">
        <v>0</v>
      </c>
      <c r="J63" s="79"/>
      <c r="K63" s="79"/>
      <c r="M63" s="31">
        <f t="shared" si="2"/>
        <v>1</v>
      </c>
    </row>
    <row r="64" spans="1:13" ht="15" customHeight="1" x14ac:dyDescent="0.25">
      <c r="A64" s="39" t="s">
        <v>112</v>
      </c>
      <c r="B64" s="40">
        <v>1</v>
      </c>
      <c r="C64" s="40">
        <v>1E-3</v>
      </c>
      <c r="D64" s="59">
        <v>1.0000000000000001E-5</v>
      </c>
      <c r="E64" s="59">
        <v>0.1</v>
      </c>
      <c r="F64" s="40"/>
      <c r="G64" s="40"/>
      <c r="H64" s="40"/>
      <c r="I64" s="40"/>
      <c r="J64" s="78" t="s">
        <v>127</v>
      </c>
      <c r="K64" s="78"/>
      <c r="M64" s="31">
        <f t="shared" ref="M64:M71" si="3">H64+B64+F64</f>
        <v>1</v>
      </c>
    </row>
    <row r="65" spans="1:13" x14ac:dyDescent="0.25">
      <c r="A65" s="39" t="s">
        <v>113</v>
      </c>
      <c r="B65" s="40">
        <v>1</v>
      </c>
      <c r="C65" s="40">
        <v>1E-3</v>
      </c>
      <c r="D65" s="59">
        <v>1.0000000000000001E-5</v>
      </c>
      <c r="E65" s="59">
        <v>0.1</v>
      </c>
      <c r="F65" s="40"/>
      <c r="G65" s="40"/>
      <c r="H65" s="40"/>
      <c r="I65" s="40"/>
      <c r="J65" s="78"/>
      <c r="K65" s="78"/>
      <c r="M65" s="31">
        <f t="shared" si="3"/>
        <v>1</v>
      </c>
    </row>
    <row r="66" spans="1:13" x14ac:dyDescent="0.25">
      <c r="A66" s="39" t="s">
        <v>114</v>
      </c>
      <c r="B66" s="40">
        <v>1</v>
      </c>
      <c r="C66" s="40">
        <v>1E-3</v>
      </c>
      <c r="D66" s="64">
        <v>9.9999999999999995E-8</v>
      </c>
      <c r="E66" s="59">
        <v>0.1</v>
      </c>
      <c r="F66" s="40"/>
      <c r="G66" s="40"/>
      <c r="H66" s="40"/>
      <c r="I66" s="68"/>
      <c r="J66" s="78"/>
      <c r="K66" s="78"/>
      <c r="M66" s="31">
        <f t="shared" si="3"/>
        <v>1</v>
      </c>
    </row>
    <row r="67" spans="1:13" x14ac:dyDescent="0.25">
      <c r="A67" s="39" t="s">
        <v>115</v>
      </c>
      <c r="B67" s="40">
        <v>1</v>
      </c>
      <c r="C67" s="40">
        <v>1E-3</v>
      </c>
      <c r="D67" s="59">
        <v>1.0000000000000001E-5</v>
      </c>
      <c r="E67" s="59">
        <v>0.1</v>
      </c>
      <c r="F67" s="40"/>
      <c r="G67" s="40"/>
      <c r="H67" s="40"/>
      <c r="I67" s="68"/>
      <c r="J67" s="78"/>
      <c r="K67" s="78"/>
      <c r="M67" s="31">
        <f t="shared" si="3"/>
        <v>1</v>
      </c>
    </row>
    <row r="68" spans="1:13" x14ac:dyDescent="0.25">
      <c r="A68" s="39" t="s">
        <v>134</v>
      </c>
      <c r="B68" s="40"/>
      <c r="C68" s="40"/>
      <c r="D68" s="59"/>
      <c r="E68" s="59"/>
      <c r="F68" s="40"/>
      <c r="G68" s="40"/>
      <c r="H68" s="40">
        <v>1</v>
      </c>
      <c r="I68" s="68">
        <v>0</v>
      </c>
      <c r="J68" s="78"/>
      <c r="K68" s="78"/>
      <c r="M68" s="47">
        <f t="shared" si="3"/>
        <v>1</v>
      </c>
    </row>
    <row r="69" spans="1:13" x14ac:dyDescent="0.25">
      <c r="A69" s="39" t="s">
        <v>138</v>
      </c>
      <c r="B69" s="40"/>
      <c r="C69" s="40"/>
      <c r="D69" s="59"/>
      <c r="E69" s="59"/>
      <c r="F69" s="40"/>
      <c r="G69" s="40"/>
      <c r="H69" s="40">
        <v>1</v>
      </c>
      <c r="I69" s="68">
        <v>0</v>
      </c>
      <c r="J69" s="78"/>
      <c r="K69" s="78"/>
      <c r="M69" s="47">
        <f t="shared" si="3"/>
        <v>1</v>
      </c>
    </row>
    <row r="70" spans="1:13" x14ac:dyDescent="0.25">
      <c r="A70" s="39" t="s">
        <v>144</v>
      </c>
      <c r="B70" s="40">
        <v>1</v>
      </c>
      <c r="C70" s="40">
        <v>1E-4</v>
      </c>
      <c r="D70" s="59">
        <v>9.9999999999999995E-7</v>
      </c>
      <c r="E70" s="59">
        <v>0.01</v>
      </c>
      <c r="F70" s="40"/>
      <c r="G70" s="40"/>
      <c r="H70" s="40"/>
      <c r="I70" s="40"/>
      <c r="J70" s="78"/>
      <c r="K70" s="78"/>
      <c r="M70" s="29">
        <f t="shared" si="3"/>
        <v>1</v>
      </c>
    </row>
    <row r="71" spans="1:13" x14ac:dyDescent="0.25">
      <c r="A71" s="38" t="s">
        <v>147</v>
      </c>
      <c r="B71" s="37"/>
      <c r="C71" s="37"/>
      <c r="D71" s="37"/>
      <c r="E71" s="37"/>
      <c r="F71" s="37"/>
      <c r="G71" s="37"/>
      <c r="H71" s="37">
        <v>1</v>
      </c>
      <c r="I71" s="37">
        <v>0</v>
      </c>
      <c r="J71" s="77"/>
      <c r="K71" s="77"/>
      <c r="M71" s="52">
        <f t="shared" si="3"/>
        <v>1</v>
      </c>
    </row>
    <row r="72" spans="1:13" x14ac:dyDescent="0.25">
      <c r="A72" s="39" t="s">
        <v>194</v>
      </c>
      <c r="B72" s="65"/>
      <c r="C72" s="65"/>
      <c r="D72" s="65"/>
      <c r="E72" s="65"/>
      <c r="F72" s="65"/>
      <c r="G72" s="65"/>
      <c r="H72" s="65">
        <v>1</v>
      </c>
      <c r="I72" s="65">
        <v>1</v>
      </c>
      <c r="J72" s="65"/>
      <c r="K72" s="65"/>
    </row>
    <row r="75" spans="1:13" x14ac:dyDescent="0.25">
      <c r="B75" s="29">
        <f>SUM(B3:B74)</f>
        <v>24</v>
      </c>
    </row>
  </sheetData>
  <mergeCells count="9">
    <mergeCell ref="J3:K9"/>
    <mergeCell ref="J13:K23"/>
    <mergeCell ref="J24:K30"/>
    <mergeCell ref="J33:K38"/>
    <mergeCell ref="J71:K71"/>
    <mergeCell ref="J64:K70"/>
    <mergeCell ref="J47:K63"/>
    <mergeCell ref="J10:K12"/>
    <mergeCell ref="J42:K46"/>
  </mergeCells>
  <conditionalFormatting sqref="M1:M1048576">
    <cfRule type="iconSet" priority="1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C13" sqref="C13"/>
    </sheetView>
  </sheetViews>
  <sheetFormatPr defaultRowHeight="15" x14ac:dyDescent="0.25"/>
  <cols>
    <col min="1" max="1" width="24.140625" style="2" customWidth="1"/>
    <col min="2" max="2" width="16.5703125" style="2" customWidth="1"/>
    <col min="3" max="3" width="20" style="2" customWidth="1"/>
    <col min="4" max="4" width="18.85546875" style="2" customWidth="1"/>
    <col min="5" max="5" width="31.42578125" style="2" customWidth="1"/>
    <col min="6" max="6" width="3" customWidth="1"/>
    <col min="7" max="7" width="32.28515625" customWidth="1"/>
  </cols>
  <sheetData>
    <row r="1" spans="1:5" s="6" customFormat="1" ht="22.5" customHeight="1" x14ac:dyDescent="0.3">
      <c r="A1" s="4" t="s">
        <v>0</v>
      </c>
      <c r="B1" s="4" t="s">
        <v>5</v>
      </c>
      <c r="C1" s="4" t="s">
        <v>2</v>
      </c>
      <c r="D1" s="4" t="s">
        <v>1</v>
      </c>
      <c r="E1" s="4" t="s">
        <v>10</v>
      </c>
    </row>
    <row r="2" spans="1:5" s="6" customFormat="1" ht="22.5" customHeight="1" x14ac:dyDescent="0.3">
      <c r="A2" s="4"/>
      <c r="B2" s="4"/>
      <c r="C2" s="4"/>
      <c r="D2" s="4"/>
      <c r="E2" s="4"/>
    </row>
    <row r="3" spans="1:5" s="6" customFormat="1" ht="22.5" customHeight="1" x14ac:dyDescent="0.3">
      <c r="A3" s="4" t="s">
        <v>3</v>
      </c>
      <c r="B3" s="4" t="s">
        <v>6</v>
      </c>
      <c r="C3" s="4">
        <v>1</v>
      </c>
      <c r="D3" s="4">
        <v>1</v>
      </c>
      <c r="E3" s="4" t="s">
        <v>32</v>
      </c>
    </row>
    <row r="4" spans="1:5" s="6" customFormat="1" ht="22.5" customHeight="1" x14ac:dyDescent="0.3">
      <c r="A4" s="4" t="s">
        <v>4</v>
      </c>
      <c r="B4" s="4" t="s">
        <v>7</v>
      </c>
      <c r="C4" s="4">
        <v>1</v>
      </c>
      <c r="D4" s="4">
        <v>1</v>
      </c>
      <c r="E4" s="4" t="s">
        <v>32</v>
      </c>
    </row>
    <row r="5" spans="1:5" s="6" customFormat="1" ht="22.5" customHeight="1" x14ac:dyDescent="0.25">
      <c r="A5" s="4" t="s">
        <v>19</v>
      </c>
      <c r="B5" s="4" t="s">
        <v>23</v>
      </c>
      <c r="C5" s="4">
        <v>0</v>
      </c>
      <c r="D5" s="4">
        <v>0</v>
      </c>
      <c r="E5" s="4" t="s">
        <v>33</v>
      </c>
    </row>
    <row r="6" spans="1:5" s="6" customFormat="1" ht="22.5" customHeight="1" x14ac:dyDescent="0.25">
      <c r="A6" s="4" t="s">
        <v>20</v>
      </c>
      <c r="B6" s="4" t="s">
        <v>24</v>
      </c>
      <c r="C6" s="4">
        <v>0</v>
      </c>
      <c r="D6" s="4">
        <v>0</v>
      </c>
      <c r="E6" s="4" t="s">
        <v>33</v>
      </c>
    </row>
    <row r="7" spans="1:5" s="6" customFormat="1" ht="22.5" customHeight="1" x14ac:dyDescent="0.3">
      <c r="A7" s="4" t="s">
        <v>8</v>
      </c>
      <c r="B7" s="4" t="s">
        <v>9</v>
      </c>
      <c r="C7" s="4">
        <v>1</v>
      </c>
      <c r="D7" s="4">
        <v>0</v>
      </c>
      <c r="E7" s="4"/>
    </row>
    <row r="8" spans="1:5" s="6" customFormat="1" ht="22.5" customHeight="1" x14ac:dyDescent="0.3">
      <c r="A8" s="4" t="s">
        <v>30</v>
      </c>
      <c r="B8" s="4" t="s">
        <v>31</v>
      </c>
      <c r="C8" s="4">
        <v>0</v>
      </c>
      <c r="D8" s="4">
        <v>0</v>
      </c>
      <c r="E8" s="4"/>
    </row>
    <row r="9" spans="1:5" s="6" customFormat="1" ht="22.5" customHeight="1" x14ac:dyDescent="0.3">
      <c r="A9" s="4" t="s">
        <v>29</v>
      </c>
      <c r="B9" s="4" t="s">
        <v>27</v>
      </c>
      <c r="C9" s="4">
        <v>0</v>
      </c>
      <c r="D9" s="4">
        <v>0</v>
      </c>
      <c r="E9" s="4" t="s">
        <v>35</v>
      </c>
    </row>
    <row r="10" spans="1:5" s="6" customFormat="1" ht="22.5" customHeight="1" x14ac:dyDescent="0.3">
      <c r="A10" s="4" t="s">
        <v>36</v>
      </c>
      <c r="B10" s="4" t="s">
        <v>28</v>
      </c>
      <c r="C10" s="4">
        <v>0</v>
      </c>
      <c r="D10" s="4">
        <v>0</v>
      </c>
      <c r="E10" s="4"/>
    </row>
    <row r="11" spans="1:5" s="6" customFormat="1" ht="22.5" customHeight="1" x14ac:dyDescent="0.3">
      <c r="A11" s="4" t="s">
        <v>12</v>
      </c>
      <c r="B11" s="4" t="s">
        <v>11</v>
      </c>
      <c r="C11" s="4">
        <v>1</v>
      </c>
      <c r="D11" s="4">
        <v>0</v>
      </c>
      <c r="E11" s="4" t="s">
        <v>34</v>
      </c>
    </row>
    <row r="12" spans="1:5" s="6" customFormat="1" ht="22.5" customHeight="1" x14ac:dyDescent="0.3">
      <c r="A12" s="4" t="s">
        <v>13</v>
      </c>
      <c r="B12" s="4" t="s">
        <v>14</v>
      </c>
      <c r="C12" s="4">
        <v>1</v>
      </c>
      <c r="D12" s="4">
        <v>0</v>
      </c>
      <c r="E12" s="4"/>
    </row>
    <row r="13" spans="1:5" s="6" customFormat="1" ht="22.5" customHeight="1" x14ac:dyDescent="0.3">
      <c r="A13" s="4" t="s">
        <v>15</v>
      </c>
      <c r="B13" s="4" t="s">
        <v>16</v>
      </c>
      <c r="C13" s="4">
        <v>0</v>
      </c>
      <c r="D13" s="4">
        <v>0</v>
      </c>
      <c r="E13" s="4"/>
    </row>
    <row r="14" spans="1:5" s="6" customFormat="1" ht="22.5" customHeight="1" x14ac:dyDescent="0.3">
      <c r="A14" s="4" t="s">
        <v>17</v>
      </c>
      <c r="B14" s="4" t="s">
        <v>18</v>
      </c>
      <c r="C14" s="4">
        <v>0</v>
      </c>
      <c r="D14" s="4">
        <v>0</v>
      </c>
      <c r="E14" s="4"/>
    </row>
    <row r="15" spans="1:5" s="6" customFormat="1" ht="22.5" customHeight="1" x14ac:dyDescent="0.25">
      <c r="A15" s="4" t="s">
        <v>21</v>
      </c>
      <c r="B15" s="4" t="s">
        <v>25</v>
      </c>
      <c r="C15" s="4">
        <v>0</v>
      </c>
      <c r="D15" s="4">
        <v>0</v>
      </c>
      <c r="E15" s="4"/>
    </row>
    <row r="16" spans="1:5" s="6" customFormat="1" ht="22.5" customHeight="1" x14ac:dyDescent="0.25">
      <c r="A16" s="4" t="s">
        <v>22</v>
      </c>
      <c r="B16" s="4" t="s">
        <v>26</v>
      </c>
      <c r="C16" s="4">
        <v>0</v>
      </c>
      <c r="D16" s="4">
        <v>0</v>
      </c>
      <c r="E16" s="4"/>
    </row>
    <row r="17" spans="1:7" ht="22.5" customHeight="1" x14ac:dyDescent="0.3">
      <c r="A17" s="2" t="s">
        <v>44</v>
      </c>
      <c r="B17" s="2" t="s">
        <v>45</v>
      </c>
      <c r="C17" s="2">
        <v>1</v>
      </c>
      <c r="D17" s="2">
        <v>0</v>
      </c>
    </row>
    <row r="18" spans="1:7" ht="24.75" customHeight="1" x14ac:dyDescent="0.3">
      <c r="A18" s="2" t="s">
        <v>99</v>
      </c>
      <c r="B18" s="2" t="s">
        <v>100</v>
      </c>
      <c r="C18" s="2">
        <v>0</v>
      </c>
      <c r="D18" s="2">
        <v>0</v>
      </c>
    </row>
    <row r="21" spans="1:7" ht="14.45" x14ac:dyDescent="0.3">
      <c r="F21" s="2"/>
      <c r="G21" s="2"/>
    </row>
    <row r="29" spans="1:7" x14ac:dyDescent="0.25">
      <c r="A29" s="80"/>
      <c r="B29" s="80"/>
      <c r="C29" s="80"/>
      <c r="D29" s="80"/>
      <c r="E29" s="80"/>
      <c r="F29" s="80"/>
      <c r="G29" s="80"/>
    </row>
    <row r="30" spans="1:7" x14ac:dyDescent="0.25">
      <c r="A30" s="8"/>
      <c r="B30" s="8"/>
      <c r="C30" s="8"/>
      <c r="D30" s="8"/>
      <c r="E30" s="8"/>
      <c r="F30" s="1"/>
      <c r="G30" s="1"/>
    </row>
    <row r="31" spans="1:7" x14ac:dyDescent="0.25">
      <c r="A31" s="8"/>
      <c r="B31" s="8"/>
      <c r="C31" s="8"/>
      <c r="D31" s="8"/>
      <c r="E31" s="8"/>
      <c r="F31" s="1"/>
      <c r="G31" s="1"/>
    </row>
    <row r="32" spans="1:7" x14ac:dyDescent="0.25">
      <c r="A32" s="8"/>
      <c r="B32" s="8"/>
      <c r="C32" s="8"/>
      <c r="D32" s="8"/>
      <c r="E32" s="8"/>
      <c r="F32" s="1"/>
      <c r="G32" s="1"/>
    </row>
    <row r="33" spans="1:7" x14ac:dyDescent="0.25">
      <c r="A33" s="8"/>
      <c r="B33" s="8"/>
      <c r="C33" s="8"/>
      <c r="D33" s="8"/>
      <c r="E33" s="8"/>
      <c r="F33" s="1"/>
      <c r="G33" s="1"/>
    </row>
    <row r="34" spans="1:7" x14ac:dyDescent="0.25">
      <c r="A34" s="8"/>
      <c r="B34" s="8"/>
      <c r="C34" s="8"/>
      <c r="D34" s="8"/>
      <c r="E34" s="8"/>
      <c r="F34" s="1"/>
      <c r="G34" s="1"/>
    </row>
    <row r="35" spans="1:7" x14ac:dyDescent="0.25">
      <c r="A35" s="8"/>
      <c r="B35" s="8"/>
      <c r="C35" s="8"/>
      <c r="D35" s="8"/>
      <c r="E35" s="8"/>
      <c r="F35" s="1"/>
      <c r="G35" s="1"/>
    </row>
    <row r="36" spans="1:7" x14ac:dyDescent="0.25">
      <c r="A36" s="8"/>
      <c r="B36" s="8"/>
      <c r="C36" s="8"/>
      <c r="D36" s="8"/>
      <c r="E36" s="8"/>
      <c r="F36" s="1"/>
      <c r="G36" s="1"/>
    </row>
    <row r="37" spans="1:7" x14ac:dyDescent="0.25">
      <c r="A37" s="8"/>
      <c r="B37" s="8"/>
      <c r="C37" s="8"/>
      <c r="D37" s="8"/>
      <c r="E37" s="8"/>
      <c r="F37" s="1"/>
      <c r="G37" s="1"/>
    </row>
    <row r="38" spans="1:7" x14ac:dyDescent="0.25">
      <c r="A38" s="8"/>
      <c r="B38" s="8"/>
      <c r="C38" s="8"/>
      <c r="D38" s="8"/>
      <c r="E38" s="8"/>
      <c r="F38" s="1"/>
      <c r="G38" s="1"/>
    </row>
    <row r="39" spans="1:7" x14ac:dyDescent="0.25">
      <c r="A39" s="8"/>
      <c r="B39" s="8"/>
      <c r="C39" s="8"/>
      <c r="D39" s="8"/>
      <c r="E39" s="8"/>
      <c r="F39" s="1"/>
      <c r="G39" s="1"/>
    </row>
    <row r="40" spans="1:7" x14ac:dyDescent="0.25">
      <c r="A40" s="8"/>
      <c r="B40" s="8"/>
      <c r="C40" s="8"/>
      <c r="D40" s="8"/>
      <c r="E40" s="8"/>
      <c r="F40" s="1"/>
      <c r="G40" s="1"/>
    </row>
    <row r="41" spans="1:7" x14ac:dyDescent="0.25">
      <c r="A41" s="8"/>
      <c r="B41" s="8"/>
      <c r="C41" s="8"/>
      <c r="D41" s="8"/>
      <c r="E41" s="8"/>
      <c r="F41" s="1"/>
      <c r="G41" s="1"/>
    </row>
    <row r="42" spans="1:7" x14ac:dyDescent="0.25">
      <c r="A42" s="8"/>
      <c r="B42" s="8"/>
      <c r="C42" s="8"/>
      <c r="D42" s="8"/>
      <c r="E42" s="8"/>
      <c r="F42" s="1"/>
      <c r="G42" s="1"/>
    </row>
    <row r="43" spans="1:7" x14ac:dyDescent="0.25">
      <c r="A43" s="8"/>
      <c r="B43" s="8"/>
      <c r="C43" s="8"/>
      <c r="D43" s="8"/>
      <c r="E43" s="8"/>
      <c r="F43" s="1"/>
      <c r="G43" s="1"/>
    </row>
    <row r="44" spans="1:7" x14ac:dyDescent="0.25">
      <c r="A44" s="8"/>
      <c r="B44" s="8"/>
      <c r="C44" s="8"/>
      <c r="D44" s="8"/>
      <c r="E44" s="8"/>
      <c r="F44" s="1"/>
      <c r="G44" s="1"/>
    </row>
    <row r="45" spans="1:7" x14ac:dyDescent="0.25">
      <c r="A45" s="8"/>
      <c r="B45" s="8"/>
      <c r="C45" s="8"/>
      <c r="D45" s="8"/>
      <c r="E45" s="8"/>
      <c r="F45" s="1"/>
      <c r="G45" s="1"/>
    </row>
    <row r="46" spans="1:7" x14ac:dyDescent="0.25">
      <c r="A46" s="8"/>
      <c r="B46" s="8"/>
      <c r="C46" s="8"/>
      <c r="D46" s="8"/>
      <c r="E46" s="8"/>
      <c r="F46" s="1"/>
      <c r="G46" s="1"/>
    </row>
    <row r="47" spans="1:7" x14ac:dyDescent="0.25">
      <c r="A47" s="8"/>
      <c r="B47" s="8"/>
      <c r="C47" s="8"/>
      <c r="D47" s="8"/>
      <c r="E47" s="8"/>
      <c r="F47" s="1"/>
      <c r="G47" s="1"/>
    </row>
  </sheetData>
  <mergeCells count="1">
    <mergeCell ref="A29:G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25" sqref="E25"/>
    </sheetView>
  </sheetViews>
  <sheetFormatPr defaultRowHeight="15" x14ac:dyDescent="0.25"/>
  <cols>
    <col min="2" max="2" width="13.28515625" customWidth="1"/>
    <col min="3" max="3" width="17.85546875" customWidth="1"/>
  </cols>
  <sheetData>
    <row r="1" spans="1:3" x14ac:dyDescent="0.3">
      <c r="B1" t="s">
        <v>1</v>
      </c>
      <c r="C1" t="s">
        <v>47</v>
      </c>
    </row>
    <row r="3" spans="1:3" x14ac:dyDescent="0.3">
      <c r="A3" t="str">
        <f>'BA species'!B3</f>
        <v>CA</v>
      </c>
      <c r="B3">
        <f>'BA species'!D3</f>
        <v>1</v>
      </c>
      <c r="C3" s="27">
        <f>Overview!C48</f>
        <v>0.60528142271594398</v>
      </c>
    </row>
    <row r="4" spans="1:3" x14ac:dyDescent="0.3">
      <c r="A4" t="str">
        <f>'BA species'!B4</f>
        <v>CDCA</v>
      </c>
      <c r="B4">
        <f>'BA species'!D4</f>
        <v>1</v>
      </c>
      <c r="C4" s="27">
        <f>Overview!G49</f>
        <v>0.39471857728405602</v>
      </c>
    </row>
    <row r="5" spans="1:3" x14ac:dyDescent="0.3">
      <c r="A5" t="str">
        <f>'BA species'!B5</f>
        <v>MCAa</v>
      </c>
      <c r="B5">
        <f>'BA species'!D5</f>
        <v>0</v>
      </c>
      <c r="C5">
        <f>Overview!I50</f>
        <v>0</v>
      </c>
    </row>
    <row r="6" spans="1:3" x14ac:dyDescent="0.3">
      <c r="A6" t="str">
        <f>'BA species'!B6</f>
        <v>MCAb</v>
      </c>
      <c r="B6">
        <f>'BA species'!D6</f>
        <v>0</v>
      </c>
      <c r="C6">
        <f>Overview!I51</f>
        <v>0</v>
      </c>
    </row>
    <row r="7" spans="1:3" x14ac:dyDescent="0.3">
      <c r="A7" t="str">
        <f>'BA species'!B7</f>
        <v>DCA</v>
      </c>
      <c r="B7">
        <f>'BA species'!D7</f>
        <v>0</v>
      </c>
      <c r="C7">
        <f>Overview!I52</f>
        <v>0</v>
      </c>
    </row>
    <row r="8" spans="1:3" x14ac:dyDescent="0.3">
      <c r="A8" t="str">
        <f>'BA species'!B8</f>
        <v>HCA</v>
      </c>
      <c r="B8">
        <f>'BA species'!D8</f>
        <v>0</v>
      </c>
      <c r="C8">
        <f>Overview!I53</f>
        <v>0</v>
      </c>
    </row>
    <row r="9" spans="1:3" x14ac:dyDescent="0.3">
      <c r="A9" t="str">
        <f>'BA species'!B9</f>
        <v>HDCA</v>
      </c>
      <c r="B9">
        <f>'BA species'!D9</f>
        <v>0</v>
      </c>
      <c r="C9">
        <f>Overview!I54</f>
        <v>0</v>
      </c>
    </row>
    <row r="10" spans="1:3" x14ac:dyDescent="0.3">
      <c r="A10" t="str">
        <f>'BA species'!B10</f>
        <v>MDCA</v>
      </c>
      <c r="B10">
        <f>'BA species'!D10</f>
        <v>0</v>
      </c>
      <c r="C10">
        <f>Overview!I55</f>
        <v>0</v>
      </c>
    </row>
    <row r="11" spans="1:3" x14ac:dyDescent="0.3">
      <c r="A11" t="str">
        <f>'BA species'!B11</f>
        <v>UDCA</v>
      </c>
      <c r="B11">
        <f>'BA species'!D11</f>
        <v>0</v>
      </c>
      <c r="C11">
        <f>Overview!I56</f>
        <v>0</v>
      </c>
    </row>
    <row r="12" spans="1:3" x14ac:dyDescent="0.3">
      <c r="A12" t="str">
        <f>'BA species'!B12</f>
        <v>LCA</v>
      </c>
      <c r="B12">
        <f>'BA species'!D12</f>
        <v>0</v>
      </c>
      <c r="C12">
        <f>Overview!I57</f>
        <v>0</v>
      </c>
    </row>
    <row r="13" spans="1:3" x14ac:dyDescent="0.3">
      <c r="A13" t="str">
        <f>'BA species'!B13</f>
        <v>LCAs</v>
      </c>
      <c r="B13">
        <f>'BA species'!D13</f>
        <v>0</v>
      </c>
      <c r="C13">
        <f>Overview!I58</f>
        <v>0</v>
      </c>
    </row>
    <row r="14" spans="1:3" x14ac:dyDescent="0.3">
      <c r="A14" t="str">
        <f>'BA species'!B14</f>
        <v>LCAg</v>
      </c>
      <c r="B14">
        <f>'BA species'!D14</f>
        <v>0</v>
      </c>
      <c r="C14">
        <f>Overview!I59</f>
        <v>0</v>
      </c>
    </row>
    <row r="15" spans="1:3" x14ac:dyDescent="0.3">
      <c r="A15" t="str">
        <f>'BA species'!B15</f>
        <v>MCAo</v>
      </c>
      <c r="B15">
        <f>'BA species'!D15</f>
        <v>0</v>
      </c>
      <c r="C15">
        <f>Overview!I60</f>
        <v>0</v>
      </c>
    </row>
    <row r="16" spans="1:3" x14ac:dyDescent="0.3">
      <c r="A16" t="str">
        <f>'BA species'!B16</f>
        <v>MCAg</v>
      </c>
      <c r="B16">
        <f>'BA species'!D16</f>
        <v>0</v>
      </c>
      <c r="C16">
        <f>Overview!I61</f>
        <v>0</v>
      </c>
    </row>
    <row r="17" spans="1:3" x14ac:dyDescent="0.3">
      <c r="A17" t="str">
        <f>'BA species'!B17</f>
        <v>o</v>
      </c>
      <c r="B17">
        <f>'BA species'!D17</f>
        <v>0</v>
      </c>
      <c r="C17">
        <f>Overview!I62</f>
        <v>0</v>
      </c>
    </row>
    <row r="18" spans="1:3" x14ac:dyDescent="0.3">
      <c r="A18" s="24" t="s">
        <v>100</v>
      </c>
      <c r="B18" s="24">
        <v>0</v>
      </c>
      <c r="C18" s="24">
        <f>Overview!I63</f>
        <v>0</v>
      </c>
    </row>
    <row r="19" spans="1:3" x14ac:dyDescent="0.3">
      <c r="A19" t="s">
        <v>48</v>
      </c>
      <c r="C19">
        <f>SUM(C3:C17)</f>
        <v>1</v>
      </c>
    </row>
    <row r="22" spans="1:3" x14ac:dyDescent="0.3">
      <c r="C22" t="s">
        <v>52</v>
      </c>
    </row>
  </sheetData>
  <conditionalFormatting sqref="A3:C17">
    <cfRule type="expression" dxfId="20" priority="5">
      <formula>$B3=0</formula>
    </cfRule>
  </conditionalFormatting>
  <conditionalFormatting sqref="C19">
    <cfRule type="expression" dxfId="19" priority="1">
      <formula>$C$19=1</formula>
    </cfRule>
    <cfRule type="expression" dxfId="18" priority="2">
      <formula>NOT($C$19 = 1)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3" sqref="B43"/>
    </sheetView>
  </sheetViews>
  <sheetFormatPr defaultRowHeight="15" x14ac:dyDescent="0.25"/>
  <cols>
    <col min="1" max="1" width="23.42578125" customWidth="1"/>
    <col min="2" max="2" width="15.85546875" customWidth="1"/>
  </cols>
  <sheetData>
    <row r="1" spans="1:3" ht="20.25" customHeight="1" x14ac:dyDescent="0.3">
      <c r="A1" t="s">
        <v>37</v>
      </c>
      <c r="B1" t="s">
        <v>5</v>
      </c>
      <c r="C1" t="s">
        <v>46</v>
      </c>
    </row>
    <row r="2" spans="1:3" ht="20.25" customHeight="1" x14ac:dyDescent="0.3"/>
    <row r="3" spans="1:3" ht="20.25" customHeight="1" x14ac:dyDescent="0.3">
      <c r="A3" t="s">
        <v>38</v>
      </c>
      <c r="B3" t="s">
        <v>49</v>
      </c>
      <c r="C3" s="27">
        <f>Overview!C33</f>
        <v>0.25</v>
      </c>
    </row>
    <row r="4" spans="1:3" ht="20.25" customHeight="1" x14ac:dyDescent="0.3">
      <c r="A4" t="s">
        <v>39</v>
      </c>
      <c r="B4" t="s">
        <v>50</v>
      </c>
      <c r="C4" s="27">
        <f>Overview!G34</f>
        <v>0.75</v>
      </c>
    </row>
    <row r="5" spans="1:3" ht="20.25" customHeight="1" x14ac:dyDescent="0.3">
      <c r="A5" t="s">
        <v>40</v>
      </c>
      <c r="B5" t="s">
        <v>51</v>
      </c>
      <c r="C5">
        <f>Overview!I35</f>
        <v>0</v>
      </c>
    </row>
    <row r="7" spans="1:3" ht="14.45" x14ac:dyDescent="0.3">
      <c r="A7" t="s">
        <v>48</v>
      </c>
      <c r="C7">
        <f>SUM(C3:C5)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activeCell="U13" sqref="U13"/>
    </sheetView>
  </sheetViews>
  <sheetFormatPr defaultRowHeight="15" x14ac:dyDescent="0.25"/>
  <cols>
    <col min="4" max="4" width="9.140625" style="2"/>
    <col min="5" max="18" width="7" customWidth="1"/>
    <col min="22" max="22" width="9" customWidth="1"/>
  </cols>
  <sheetData>
    <row r="1" spans="1:23" ht="36.75" customHeight="1" x14ac:dyDescent="0.3">
      <c r="A1" s="83" t="s">
        <v>98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V1" s="83" t="s">
        <v>111</v>
      </c>
      <c r="W1" s="83"/>
    </row>
    <row r="2" spans="1:23" ht="21.75" customHeight="1" x14ac:dyDescent="0.3">
      <c r="E2" s="81" t="s">
        <v>42</v>
      </c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3" spans="1:23" ht="21.75" customHeight="1" x14ac:dyDescent="0.3"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4">
        <v>10</v>
      </c>
      <c r="O3" s="4">
        <v>11</v>
      </c>
      <c r="P3" s="4">
        <v>12</v>
      </c>
      <c r="Q3" s="4">
        <v>13</v>
      </c>
      <c r="R3" s="4">
        <v>14</v>
      </c>
      <c r="S3" s="4">
        <v>15</v>
      </c>
      <c r="V3" t="s">
        <v>112</v>
      </c>
      <c r="W3">
        <f>Overview!C64</f>
        <v>1E-3</v>
      </c>
    </row>
    <row r="4" spans="1:23" ht="21.75" customHeight="1" x14ac:dyDescent="0.3">
      <c r="E4" s="4">
        <f>INDEX('BA species'!$C3:$C17, Transformation!E3)</f>
        <v>1</v>
      </c>
      <c r="F4" s="4">
        <f>INDEX('BA species'!$C3:$C17, Transformation!F3)</f>
        <v>1</v>
      </c>
      <c r="G4" s="4">
        <f>INDEX('BA species'!$C3:$C17, Transformation!G3)</f>
        <v>0</v>
      </c>
      <c r="H4" s="4">
        <f>INDEX('BA species'!$C3:$C17, Transformation!H3)</f>
        <v>0</v>
      </c>
      <c r="I4" s="4">
        <f>INDEX('BA species'!$C3:$C17, Transformation!I3)</f>
        <v>1</v>
      </c>
      <c r="J4" s="4">
        <f>INDEX('BA species'!$C3:$C17, Transformation!J3)</f>
        <v>0</v>
      </c>
      <c r="K4" s="4">
        <f>INDEX('BA species'!$C3:$C17, Transformation!K3)</f>
        <v>0</v>
      </c>
      <c r="L4" s="4">
        <f>INDEX('BA species'!$C3:$C17, Transformation!L3)</f>
        <v>0</v>
      </c>
      <c r="M4" s="4">
        <f>INDEX('BA species'!$C3:$C17, Transformation!M3)</f>
        <v>1</v>
      </c>
      <c r="N4" s="4">
        <f>INDEX('BA species'!$C3:$C17, Transformation!N3)</f>
        <v>1</v>
      </c>
      <c r="O4" s="4">
        <f>INDEX('BA species'!$C3:$C17, Transformation!O3)</f>
        <v>0</v>
      </c>
      <c r="P4" s="4">
        <f>INDEX('BA species'!$C3:$C17, Transformation!P3)</f>
        <v>0</v>
      </c>
      <c r="Q4" s="4">
        <f>INDEX('BA species'!$C3:$C17, Transformation!Q3)</f>
        <v>0</v>
      </c>
      <c r="R4" s="4">
        <f>INDEX('BA species'!$C3:$C17, Transformation!R3)</f>
        <v>0</v>
      </c>
      <c r="S4" s="4">
        <f>INDEX('BA species'!$C3:$C17, Transformation!S3)</f>
        <v>1</v>
      </c>
      <c r="V4" t="s">
        <v>113</v>
      </c>
      <c r="W4">
        <f>Overview!C65</f>
        <v>1E-3</v>
      </c>
    </row>
    <row r="5" spans="1:23" ht="24" customHeight="1" x14ac:dyDescent="0.25">
      <c r="A5" s="2"/>
      <c r="B5" s="2"/>
      <c r="C5" s="2"/>
      <c r="E5" s="9" t="str">
        <f>INDEX('BA species'!$B3:$B17,Transformation!E3)</f>
        <v>CA</v>
      </c>
      <c r="F5" s="9" t="str">
        <f>INDEX('BA species'!$B3:$B17,Transformation!F3)</f>
        <v>CDCA</v>
      </c>
      <c r="G5" s="9" t="str">
        <f>INDEX('BA species'!$B3:$B17,Transformation!G3)</f>
        <v>MCAa</v>
      </c>
      <c r="H5" s="9" t="str">
        <f>INDEX('BA species'!$B3:$B17,Transformation!H3)</f>
        <v>MCAb</v>
      </c>
      <c r="I5" s="9" t="str">
        <f>INDEX('BA species'!$B3:$B17,Transformation!I3)</f>
        <v>DCA</v>
      </c>
      <c r="J5" s="9" t="str">
        <f>INDEX('BA species'!$B3:$B17,Transformation!J3)</f>
        <v>HCA</v>
      </c>
      <c r="K5" s="9" t="str">
        <f>INDEX('BA species'!$B3:$B17,Transformation!K3)</f>
        <v>HDCA</v>
      </c>
      <c r="L5" s="9" t="str">
        <f>INDEX('BA species'!$B3:$B17,Transformation!L3)</f>
        <v>MDCA</v>
      </c>
      <c r="M5" s="9" t="str">
        <f>INDEX('BA species'!$B3:$B17,Transformation!M3)</f>
        <v>UDCA</v>
      </c>
      <c r="N5" s="9" t="str">
        <f>INDEX('BA species'!$B3:$B17,Transformation!N3)</f>
        <v>LCA</v>
      </c>
      <c r="O5" s="9" t="str">
        <f>INDEX('BA species'!$B3:$B17,Transformation!O3)</f>
        <v>LCAs</v>
      </c>
      <c r="P5" s="9" t="str">
        <f>INDEX('BA species'!$B3:$B17,Transformation!P3)</f>
        <v>LCAg</v>
      </c>
      <c r="Q5" s="9" t="str">
        <f>INDEX('BA species'!$B3:$B17,Transformation!Q3)</f>
        <v>MCAo</v>
      </c>
      <c r="R5" s="9" t="str">
        <f>INDEX('BA species'!$B3:$B17,Transformation!R3)</f>
        <v>MCAg</v>
      </c>
      <c r="S5" s="9" t="str">
        <f>INDEX('BA species'!$B3:$B17,Transformation!S3)</f>
        <v>o</v>
      </c>
      <c r="V5" t="s">
        <v>114</v>
      </c>
      <c r="W5">
        <f>[2]Overview!C64</f>
        <v>1E-3</v>
      </c>
    </row>
    <row r="6" spans="1:23" ht="20.25" customHeight="1" x14ac:dyDescent="0.25">
      <c r="A6" s="82" t="s">
        <v>41</v>
      </c>
      <c r="B6" s="5">
        <v>1</v>
      </c>
      <c r="C6" s="5">
        <f>'BA species'!C3</f>
        <v>1</v>
      </c>
      <c r="D6" s="9" t="str">
        <f>'BA species'!B3</f>
        <v>CA</v>
      </c>
      <c r="E6" s="7"/>
      <c r="F6">
        <v>0</v>
      </c>
      <c r="I6" t="str">
        <f>V3</f>
        <v>k_tr_1</v>
      </c>
      <c r="M6">
        <v>0</v>
      </c>
      <c r="N6">
        <v>0</v>
      </c>
      <c r="S6" t="s">
        <v>144</v>
      </c>
      <c r="V6" t="s">
        <v>115</v>
      </c>
      <c r="W6">
        <f>[2]Overview!C65</f>
        <v>1E-3</v>
      </c>
    </row>
    <row r="7" spans="1:23" ht="20.25" customHeight="1" x14ac:dyDescent="0.25">
      <c r="A7" s="82"/>
      <c r="B7" s="5">
        <v>2</v>
      </c>
      <c r="C7" s="5">
        <f>'BA species'!C4</f>
        <v>1</v>
      </c>
      <c r="D7" s="9" t="str">
        <f>'BA species'!B4</f>
        <v>CDCA</v>
      </c>
      <c r="E7">
        <v>0</v>
      </c>
      <c r="F7" s="7"/>
      <c r="I7">
        <v>0</v>
      </c>
      <c r="M7" t="str">
        <f>V4</f>
        <v>k_tr_2</v>
      </c>
      <c r="N7" t="str">
        <f>V5</f>
        <v>k_tr_3</v>
      </c>
      <c r="S7" t="s">
        <v>144</v>
      </c>
    </row>
    <row r="8" spans="1:23" ht="20.25" customHeight="1" x14ac:dyDescent="0.25">
      <c r="A8" s="82"/>
      <c r="B8" s="5">
        <v>3</v>
      </c>
      <c r="C8" s="5">
        <f>'BA species'!C5</f>
        <v>0</v>
      </c>
      <c r="D8" s="9" t="str">
        <f>'BA species'!B5</f>
        <v>MCAa</v>
      </c>
      <c r="G8" s="7"/>
      <c r="V8" t="s">
        <v>144</v>
      </c>
      <c r="W8">
        <v>1E-4</v>
      </c>
    </row>
    <row r="9" spans="1:23" ht="20.25" customHeight="1" x14ac:dyDescent="0.25">
      <c r="A9" s="82"/>
      <c r="B9" s="5">
        <v>4</v>
      </c>
      <c r="C9" s="5">
        <f>'BA species'!C6</f>
        <v>0</v>
      </c>
      <c r="D9" s="9" t="str">
        <f>'BA species'!B6</f>
        <v>MCAb</v>
      </c>
      <c r="H9" s="7"/>
    </row>
    <row r="10" spans="1:23" ht="20.25" customHeight="1" x14ac:dyDescent="0.25">
      <c r="A10" s="82"/>
      <c r="B10" s="5">
        <v>5</v>
      </c>
      <c r="C10" s="5">
        <f>'BA species'!C7</f>
        <v>1</v>
      </c>
      <c r="D10" s="9" t="str">
        <f>'BA species'!B7</f>
        <v>DCA</v>
      </c>
      <c r="E10">
        <v>0</v>
      </c>
      <c r="F10">
        <v>0</v>
      </c>
      <c r="I10" s="7"/>
      <c r="M10">
        <v>0</v>
      </c>
      <c r="N10">
        <v>0</v>
      </c>
      <c r="S10" t="s">
        <v>144</v>
      </c>
    </row>
    <row r="11" spans="1:23" ht="20.25" customHeight="1" x14ac:dyDescent="0.25">
      <c r="A11" s="82"/>
      <c r="B11" s="5">
        <v>6</v>
      </c>
      <c r="C11" s="5">
        <f>'BA species'!C8</f>
        <v>0</v>
      </c>
      <c r="D11" s="9" t="str">
        <f>'BA species'!B8</f>
        <v>HCA</v>
      </c>
      <c r="J11" s="7"/>
    </row>
    <row r="12" spans="1:23" ht="20.25" customHeight="1" x14ac:dyDescent="0.25">
      <c r="A12" s="82"/>
      <c r="B12" s="5">
        <v>7</v>
      </c>
      <c r="C12" s="5">
        <f>'BA species'!C9</f>
        <v>0</v>
      </c>
      <c r="D12" s="9" t="str">
        <f>'BA species'!B9</f>
        <v>HDCA</v>
      </c>
      <c r="K12" s="7"/>
    </row>
    <row r="13" spans="1:23" ht="20.25" customHeight="1" x14ac:dyDescent="0.25">
      <c r="A13" s="82"/>
      <c r="B13" s="5">
        <v>8</v>
      </c>
      <c r="C13" s="5">
        <f>'BA species'!C10</f>
        <v>0</v>
      </c>
      <c r="D13" s="9" t="str">
        <f>'BA species'!B10</f>
        <v>MDCA</v>
      </c>
      <c r="L13" s="7"/>
    </row>
    <row r="14" spans="1:23" ht="20.25" customHeight="1" x14ac:dyDescent="0.25">
      <c r="A14" s="82"/>
      <c r="B14" s="5">
        <v>9</v>
      </c>
      <c r="C14" s="5">
        <f>'BA species'!C11</f>
        <v>1</v>
      </c>
      <c r="D14" s="9" t="str">
        <f>'BA species'!B11</f>
        <v>UDCA</v>
      </c>
      <c r="E14">
        <v>0</v>
      </c>
      <c r="F14">
        <v>0</v>
      </c>
      <c r="I14">
        <v>0</v>
      </c>
      <c r="M14" s="7"/>
      <c r="N14" t="str">
        <f>V6</f>
        <v>k_tr_4</v>
      </c>
      <c r="S14" t="s">
        <v>144</v>
      </c>
    </row>
    <row r="15" spans="1:23" ht="20.25" customHeight="1" x14ac:dyDescent="0.25">
      <c r="A15" s="82"/>
      <c r="B15" s="5">
        <v>10</v>
      </c>
      <c r="C15" s="5">
        <f>'BA species'!C12</f>
        <v>1</v>
      </c>
      <c r="D15" s="9" t="str">
        <f>'BA species'!B12</f>
        <v>LCA</v>
      </c>
      <c r="E15">
        <v>0</v>
      </c>
      <c r="F15">
        <v>0</v>
      </c>
      <c r="I15">
        <v>0</v>
      </c>
      <c r="M15">
        <v>0</v>
      </c>
      <c r="N15" s="7"/>
      <c r="S15" t="s">
        <v>144</v>
      </c>
    </row>
    <row r="16" spans="1:23" ht="20.25" customHeight="1" x14ac:dyDescent="0.25">
      <c r="A16" s="82"/>
      <c r="B16" s="5">
        <v>11</v>
      </c>
      <c r="C16" s="5">
        <f>'BA species'!C13</f>
        <v>0</v>
      </c>
      <c r="D16" s="9" t="str">
        <f>'BA species'!B13</f>
        <v>LCAs</v>
      </c>
      <c r="O16" s="7"/>
    </row>
    <row r="17" spans="1:23" ht="20.25" customHeight="1" x14ac:dyDescent="0.25">
      <c r="A17" s="82"/>
      <c r="B17" s="5">
        <v>12</v>
      </c>
      <c r="C17" s="5">
        <f>'BA species'!C14</f>
        <v>0</v>
      </c>
      <c r="D17" s="9" t="str">
        <f>'BA species'!B14</f>
        <v>LCAg</v>
      </c>
      <c r="P17" s="7"/>
    </row>
    <row r="18" spans="1:23" ht="20.25" customHeight="1" x14ac:dyDescent="0.25">
      <c r="A18" s="82"/>
      <c r="B18" s="5">
        <v>13</v>
      </c>
      <c r="C18" s="5">
        <f>'BA species'!C15</f>
        <v>0</v>
      </c>
      <c r="D18" s="9" t="str">
        <f>'BA species'!B15</f>
        <v>MCAo</v>
      </c>
      <c r="Q18" s="7"/>
    </row>
    <row r="19" spans="1:23" ht="20.25" customHeight="1" x14ac:dyDescent="0.25">
      <c r="A19" s="82"/>
      <c r="B19" s="5">
        <v>14</v>
      </c>
      <c r="C19" s="5">
        <f>'BA species'!C16</f>
        <v>0</v>
      </c>
      <c r="D19" s="9" t="str">
        <f>'BA species'!B16</f>
        <v>MCAg</v>
      </c>
      <c r="R19" s="7"/>
    </row>
    <row r="20" spans="1:23" ht="23.25" customHeight="1" x14ac:dyDescent="0.3">
      <c r="B20" s="5">
        <v>15</v>
      </c>
      <c r="C20" s="5">
        <f>'BA species'!C17</f>
        <v>1</v>
      </c>
      <c r="D20" s="9" t="str">
        <f>'BA species'!B17</f>
        <v>o</v>
      </c>
      <c r="S20" s="7"/>
    </row>
    <row r="21" spans="1:23" ht="21" customHeight="1" x14ac:dyDescent="0.3">
      <c r="U21" t="s">
        <v>52</v>
      </c>
    </row>
    <row r="22" spans="1:23" ht="21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23" ht="21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23" ht="38.25" customHeight="1" x14ac:dyDescent="0.3">
      <c r="A24" s="83" t="s">
        <v>43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V24" s="83" t="s">
        <v>111</v>
      </c>
      <c r="W24" s="83"/>
    </row>
    <row r="25" spans="1:23" ht="20.25" customHeight="1" x14ac:dyDescent="0.3">
      <c r="E25" s="81" t="s">
        <v>42</v>
      </c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</row>
    <row r="26" spans="1:23" ht="20.25" customHeight="1" x14ac:dyDescent="0.25">
      <c r="E26" s="4">
        <v>1</v>
      </c>
      <c r="F26" s="4">
        <v>2</v>
      </c>
      <c r="G26" s="4">
        <v>3</v>
      </c>
      <c r="H26" s="4">
        <v>4</v>
      </c>
      <c r="I26" s="4">
        <v>5</v>
      </c>
      <c r="J26" s="4">
        <v>6</v>
      </c>
      <c r="K26" s="4">
        <v>7</v>
      </c>
      <c r="L26" s="4">
        <v>8</v>
      </c>
      <c r="M26" s="4">
        <v>9</v>
      </c>
      <c r="N26" s="4">
        <v>10</v>
      </c>
      <c r="O26" s="4">
        <v>11</v>
      </c>
      <c r="P26" s="4">
        <v>12</v>
      </c>
      <c r="Q26" s="4">
        <v>13</v>
      </c>
      <c r="R26" s="4">
        <v>14</v>
      </c>
      <c r="S26" s="4">
        <v>15</v>
      </c>
    </row>
    <row r="27" spans="1:23" ht="20.25" customHeight="1" x14ac:dyDescent="0.25">
      <c r="E27" s="4">
        <f>INDEX('BA species'!$C3:$C17, Transformation!E26)</f>
        <v>1</v>
      </c>
      <c r="F27" s="4">
        <f>INDEX('BA species'!$C3:$C17, Transformation!F26)</f>
        <v>1</v>
      </c>
      <c r="G27" s="4">
        <f>INDEX('BA species'!$C3:$C17, Transformation!G26)</f>
        <v>0</v>
      </c>
      <c r="H27" s="4">
        <f>INDEX('BA species'!$C3:$C17, Transformation!H26)</f>
        <v>0</v>
      </c>
      <c r="I27" s="4">
        <f>INDEX('BA species'!$C3:$C17, Transformation!I26)</f>
        <v>1</v>
      </c>
      <c r="J27" s="4">
        <f>INDEX('BA species'!$C3:$C17, Transformation!J26)</f>
        <v>0</v>
      </c>
      <c r="K27" s="4">
        <f>INDEX('BA species'!$C3:$C17, Transformation!K26)</f>
        <v>0</v>
      </c>
      <c r="L27" s="4">
        <f>INDEX('BA species'!$C3:$C17, Transformation!L26)</f>
        <v>0</v>
      </c>
      <c r="M27" s="4">
        <f>INDEX('BA species'!$C3:$C17, Transformation!M26)</f>
        <v>1</v>
      </c>
      <c r="N27" s="4">
        <f>INDEX('BA species'!$C3:$C17, Transformation!N26)</f>
        <v>1</v>
      </c>
      <c r="O27" s="4">
        <f>INDEX('BA species'!$C3:$C17, Transformation!O26)</f>
        <v>0</v>
      </c>
      <c r="P27" s="4">
        <f>INDEX('BA species'!$C3:$C17, Transformation!P26)</f>
        <v>0</v>
      </c>
      <c r="Q27" s="4">
        <f>INDEX('BA species'!$C3:$C17, Transformation!Q26)</f>
        <v>0</v>
      </c>
      <c r="R27" s="4">
        <f>INDEX('BA species'!$C3:$C17, Transformation!R26)</f>
        <v>0</v>
      </c>
      <c r="S27" s="4">
        <f>INDEX('BA species'!$C3:$C17, Transformation!S26)</f>
        <v>1</v>
      </c>
    </row>
    <row r="28" spans="1:23" ht="20.25" customHeight="1" x14ac:dyDescent="0.25">
      <c r="A28" s="2"/>
      <c r="B28" s="2"/>
      <c r="C28" s="2"/>
      <c r="E28" s="9" t="str">
        <f>INDEX('BA species'!$B3:$B17,Transformation!E26)</f>
        <v>CA</v>
      </c>
      <c r="F28" s="9" t="str">
        <f>INDEX('BA species'!$B3:$B17,Transformation!F26)</f>
        <v>CDCA</v>
      </c>
      <c r="G28" s="9" t="str">
        <f>INDEX('BA species'!$B3:$B17,Transformation!G26)</f>
        <v>MCAa</v>
      </c>
      <c r="H28" s="9" t="str">
        <f>INDEX('BA species'!$B3:$B17,Transformation!H26)</f>
        <v>MCAb</v>
      </c>
      <c r="I28" s="9" t="str">
        <f>INDEX('BA species'!$B3:$B17,Transformation!I26)</f>
        <v>DCA</v>
      </c>
      <c r="J28" s="9" t="str">
        <f>INDEX('BA species'!$B3:$B17,Transformation!J26)</f>
        <v>HCA</v>
      </c>
      <c r="K28" s="9" t="str">
        <f>INDEX('BA species'!$B3:$B17,Transformation!K26)</f>
        <v>HDCA</v>
      </c>
      <c r="L28" s="9" t="str">
        <f>INDEX('BA species'!$B3:$B17,Transformation!L26)</f>
        <v>MDCA</v>
      </c>
      <c r="M28" s="9" t="str">
        <f>INDEX('BA species'!$B3:$B17,Transformation!M26)</f>
        <v>UDCA</v>
      </c>
      <c r="N28" s="9" t="str">
        <f>INDEX('BA species'!$B3:$B17,Transformation!N26)</f>
        <v>LCA</v>
      </c>
      <c r="O28" s="9" t="str">
        <f>INDEX('BA species'!$B3:$B17,Transformation!O26)</f>
        <v>LCAs</v>
      </c>
      <c r="P28" s="9" t="str">
        <f>INDEX('BA species'!$B3:$B17,Transformation!P26)</f>
        <v>LCAg</v>
      </c>
      <c r="Q28" s="9" t="str">
        <f>INDEX('BA species'!$B3:$B17,Transformation!Q26)</f>
        <v>MCAo</v>
      </c>
      <c r="R28" s="9" t="str">
        <f>INDEX('BA species'!$B3:$B17,Transformation!R26)</f>
        <v>MCAg</v>
      </c>
      <c r="S28" s="9" t="str">
        <f>INDEX('BA species'!$B3:$B17,Transformation!S26)</f>
        <v>o</v>
      </c>
    </row>
    <row r="29" spans="1:23" ht="20.25" customHeight="1" x14ac:dyDescent="0.25">
      <c r="A29" s="82" t="s">
        <v>41</v>
      </c>
      <c r="B29" s="5">
        <v>1</v>
      </c>
      <c r="C29" s="5">
        <f>'BA species'!C3</f>
        <v>1</v>
      </c>
      <c r="D29" s="9" t="str">
        <f>'BA species'!B3</f>
        <v>CA</v>
      </c>
      <c r="E29" s="7"/>
    </row>
    <row r="30" spans="1:23" ht="20.25" customHeight="1" x14ac:dyDescent="0.25">
      <c r="A30" s="82"/>
      <c r="B30" s="5">
        <v>2</v>
      </c>
      <c r="C30" s="5">
        <f>'BA species'!C4</f>
        <v>1</v>
      </c>
      <c r="D30" s="9" t="str">
        <f>'BA species'!B4</f>
        <v>CDCA</v>
      </c>
      <c r="F30" s="7"/>
    </row>
    <row r="31" spans="1:23" ht="20.25" customHeight="1" x14ac:dyDescent="0.25">
      <c r="A31" s="82"/>
      <c r="B31" s="5">
        <v>3</v>
      </c>
      <c r="C31" s="5">
        <f>'BA species'!C5</f>
        <v>0</v>
      </c>
      <c r="D31" s="9" t="str">
        <f>'BA species'!B5</f>
        <v>MCAa</v>
      </c>
      <c r="G31" s="7"/>
    </row>
    <row r="32" spans="1:23" ht="20.25" customHeight="1" x14ac:dyDescent="0.25">
      <c r="A32" s="82"/>
      <c r="B32" s="5">
        <v>4</v>
      </c>
      <c r="C32" s="5">
        <f>'BA species'!C6</f>
        <v>0</v>
      </c>
      <c r="D32" s="9" t="str">
        <f>'BA species'!B6</f>
        <v>MCAb</v>
      </c>
      <c r="H32" s="7"/>
    </row>
    <row r="33" spans="1:19" ht="20.25" customHeight="1" x14ac:dyDescent="0.25">
      <c r="A33" s="82"/>
      <c r="B33" s="5">
        <v>5</v>
      </c>
      <c r="C33" s="5">
        <f>'BA species'!C7</f>
        <v>1</v>
      </c>
      <c r="D33" s="9" t="str">
        <f>'BA species'!B7</f>
        <v>DCA</v>
      </c>
      <c r="I33" s="7"/>
    </row>
    <row r="34" spans="1:19" ht="20.25" customHeight="1" x14ac:dyDescent="0.25">
      <c r="A34" s="82"/>
      <c r="B34" s="5">
        <v>6</v>
      </c>
      <c r="C34" s="5">
        <f>'BA species'!C8</f>
        <v>0</v>
      </c>
      <c r="D34" s="9" t="str">
        <f>'BA species'!B8</f>
        <v>HCA</v>
      </c>
      <c r="J34" s="7"/>
    </row>
    <row r="35" spans="1:19" ht="20.25" customHeight="1" x14ac:dyDescent="0.25">
      <c r="A35" s="82"/>
      <c r="B35" s="5">
        <v>7</v>
      </c>
      <c r="C35" s="5">
        <f>'BA species'!C9</f>
        <v>0</v>
      </c>
      <c r="D35" s="9" t="str">
        <f>'BA species'!B9</f>
        <v>HDCA</v>
      </c>
      <c r="K35" s="7"/>
    </row>
    <row r="36" spans="1:19" ht="20.25" customHeight="1" x14ac:dyDescent="0.25">
      <c r="A36" s="82"/>
      <c r="B36" s="5">
        <v>8</v>
      </c>
      <c r="C36" s="5">
        <f>'BA species'!C10</f>
        <v>0</v>
      </c>
      <c r="D36" s="9" t="str">
        <f>'BA species'!B10</f>
        <v>MDCA</v>
      </c>
      <c r="L36" s="7"/>
    </row>
    <row r="37" spans="1:19" ht="20.25" customHeight="1" x14ac:dyDescent="0.25">
      <c r="A37" s="82"/>
      <c r="B37" s="5">
        <v>9</v>
      </c>
      <c r="C37" s="5">
        <f>'BA species'!C11</f>
        <v>1</v>
      </c>
      <c r="D37" s="9" t="str">
        <f>'BA species'!B11</f>
        <v>UDCA</v>
      </c>
      <c r="M37" s="7"/>
    </row>
    <row r="38" spans="1:19" ht="20.25" customHeight="1" x14ac:dyDescent="0.25">
      <c r="A38" s="82"/>
      <c r="B38" s="5">
        <v>10</v>
      </c>
      <c r="C38" s="5">
        <f>'BA species'!C12</f>
        <v>1</v>
      </c>
      <c r="D38" s="9" t="str">
        <f>'BA species'!B12</f>
        <v>LCA</v>
      </c>
      <c r="N38" s="7"/>
    </row>
    <row r="39" spans="1:19" ht="20.25" customHeight="1" x14ac:dyDescent="0.25">
      <c r="A39" s="82"/>
      <c r="B39" s="5">
        <v>11</v>
      </c>
      <c r="C39" s="5">
        <f>'BA species'!C13</f>
        <v>0</v>
      </c>
      <c r="D39" s="9" t="str">
        <f>'BA species'!B13</f>
        <v>LCAs</v>
      </c>
      <c r="O39" s="7"/>
    </row>
    <row r="40" spans="1:19" ht="20.25" customHeight="1" x14ac:dyDescent="0.25">
      <c r="A40" s="82"/>
      <c r="B40" s="5">
        <v>12</v>
      </c>
      <c r="C40" s="5">
        <f>'BA species'!C14</f>
        <v>0</v>
      </c>
      <c r="D40" s="9" t="str">
        <f>'BA species'!B14</f>
        <v>LCAg</v>
      </c>
      <c r="P40" s="7"/>
    </row>
    <row r="41" spans="1:19" ht="15.75" x14ac:dyDescent="0.25">
      <c r="A41" s="82"/>
      <c r="B41" s="5">
        <v>13</v>
      </c>
      <c r="C41" s="5">
        <f>'BA species'!C15</f>
        <v>0</v>
      </c>
      <c r="D41" s="9" t="str">
        <f>'BA species'!B15</f>
        <v>MCAo</v>
      </c>
      <c r="Q41" s="7"/>
    </row>
    <row r="42" spans="1:19" ht="15.75" x14ac:dyDescent="0.25">
      <c r="A42" s="82"/>
      <c r="B42" s="5">
        <v>14</v>
      </c>
      <c r="C42" s="5">
        <f>'BA species'!C16</f>
        <v>0</v>
      </c>
      <c r="D42" s="9" t="str">
        <f>'BA species'!B16</f>
        <v>MCAg</v>
      </c>
      <c r="R42" s="7"/>
    </row>
    <row r="43" spans="1:19" ht="15.75" x14ac:dyDescent="0.25">
      <c r="B43" s="5">
        <v>15</v>
      </c>
      <c r="C43" s="5">
        <f>'BA species'!C17</f>
        <v>1</v>
      </c>
      <c r="D43" s="9" t="str">
        <f>'BA species'!B17</f>
        <v>o</v>
      </c>
      <c r="S43" s="7"/>
    </row>
  </sheetData>
  <mergeCells count="8">
    <mergeCell ref="E25:S25"/>
    <mergeCell ref="A29:A42"/>
    <mergeCell ref="A6:A19"/>
    <mergeCell ref="V1:W1"/>
    <mergeCell ref="V24:W24"/>
    <mergeCell ref="A24:S24"/>
    <mergeCell ref="A1:S1"/>
    <mergeCell ref="E2:S2"/>
  </mergeCells>
  <conditionalFormatting sqref="D6 P6:S6">
    <cfRule type="expression" dxfId="17" priority="15">
      <formula>$C6:$C20=0</formula>
    </cfRule>
  </conditionalFormatting>
  <conditionalFormatting sqref="E5:S5 E17:S20 P6:S16">
    <cfRule type="expression" dxfId="16" priority="11">
      <formula>E$4:S$4=0</formula>
    </cfRule>
  </conditionalFormatting>
  <conditionalFormatting sqref="D29:S37 D39:S43 D38:N38 P38:S38">
    <cfRule type="expression" dxfId="15" priority="10">
      <formula>$C29:$C43=0</formula>
    </cfRule>
  </conditionalFormatting>
  <conditionalFormatting sqref="E28:S37 E39:S43 E38:N38 P38:S38">
    <cfRule type="expression" dxfId="14" priority="9">
      <formula>E$4:S$4=0</formula>
    </cfRule>
  </conditionalFormatting>
  <conditionalFormatting sqref="D17:S20 D7:D16 P7:S16">
    <cfRule type="expression" dxfId="13" priority="19">
      <formula>$C7:$C24=0</formula>
    </cfRule>
  </conditionalFormatting>
  <conditionalFormatting sqref="E6:O6 E9:O13 E7:M8 O7:O8 E15:O16 E14:M14 O14">
    <cfRule type="expression" dxfId="12" priority="8">
      <formula>$C6:$C20=0</formula>
    </cfRule>
  </conditionalFormatting>
  <conditionalFormatting sqref="E6:O6 E9:O13 E7:M8 O7:O8 E15:O16 E14:M14 O14">
    <cfRule type="expression" dxfId="11" priority="7">
      <formula>E$4:S$4=0</formula>
    </cfRule>
  </conditionalFormatting>
  <conditionalFormatting sqref="N7:N8">
    <cfRule type="expression" dxfId="10" priority="6">
      <formula>$C7:$C21=0</formula>
    </cfRule>
  </conditionalFormatting>
  <conditionalFormatting sqref="N7:N8">
    <cfRule type="expression" dxfId="9" priority="5">
      <formula>N$4:AB$4=0</formula>
    </cfRule>
  </conditionalFormatting>
  <conditionalFormatting sqref="N14">
    <cfRule type="expression" dxfId="8" priority="2">
      <formula>$C14:$C28=0</formula>
    </cfRule>
  </conditionalFormatting>
  <conditionalFormatting sqref="N14">
    <cfRule type="expression" dxfId="7" priority="1">
      <formula>N$4:AB$4=0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>
      <selection activeCell="M26" sqref="M26"/>
    </sheetView>
  </sheetViews>
  <sheetFormatPr defaultRowHeight="15" x14ac:dyDescent="0.25"/>
  <cols>
    <col min="1" max="1" width="6.28515625" customWidth="1"/>
    <col min="2" max="2" width="6.5703125" customWidth="1"/>
    <col min="3" max="4" width="4.140625" customWidth="1"/>
    <col min="5" max="5" width="5" customWidth="1"/>
    <col min="6" max="16" width="6" customWidth="1"/>
    <col min="18" max="18" width="4" customWidth="1"/>
    <col min="19" max="19" width="5.42578125" customWidth="1"/>
    <col min="20" max="29" width="6.7109375" customWidth="1"/>
  </cols>
  <sheetData>
    <row r="1" spans="1:30" thickBot="1" x14ac:dyDescent="0.35">
      <c r="A1" s="87" t="s">
        <v>66</v>
      </c>
      <c r="B1" s="87"/>
      <c r="E1" s="87" t="s">
        <v>67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22"/>
      <c r="S1" s="87" t="s">
        <v>67</v>
      </c>
      <c r="T1" s="87"/>
      <c r="U1" s="87"/>
      <c r="V1" s="87"/>
      <c r="W1" s="87"/>
      <c r="X1" s="87"/>
      <c r="Y1" s="87"/>
      <c r="Z1" s="87"/>
      <c r="AA1" s="87"/>
      <c r="AB1" s="87"/>
      <c r="AC1" s="87"/>
    </row>
    <row r="2" spans="1:30" thickBot="1" x14ac:dyDescent="0.35">
      <c r="A2" s="2"/>
      <c r="B2" s="2"/>
      <c r="E2" s="2"/>
      <c r="F2" s="87" t="s">
        <v>42</v>
      </c>
      <c r="G2" s="87"/>
      <c r="H2" s="87"/>
      <c r="I2" s="87"/>
      <c r="J2" s="87"/>
      <c r="K2" s="87"/>
      <c r="L2" s="87"/>
      <c r="M2" s="87"/>
      <c r="N2" s="87"/>
      <c r="O2" s="87"/>
      <c r="P2" s="22"/>
      <c r="T2" s="84" t="s">
        <v>42</v>
      </c>
      <c r="U2" s="85"/>
      <c r="V2" s="85"/>
      <c r="W2" s="85"/>
      <c r="X2" s="85"/>
      <c r="Y2" s="85"/>
      <c r="Z2" s="85"/>
      <c r="AA2" s="85"/>
      <c r="AB2" s="85"/>
      <c r="AC2" s="86"/>
    </row>
    <row r="3" spans="1:30" thickBot="1" x14ac:dyDescent="0.35"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s="23" t="s">
        <v>101</v>
      </c>
      <c r="S3" s="46"/>
      <c r="T3" s="44" t="s">
        <v>55</v>
      </c>
      <c r="U3" s="45" t="s">
        <v>56</v>
      </c>
      <c r="V3" s="45" t="s">
        <v>57</v>
      </c>
      <c r="W3" s="45" t="s">
        <v>58</v>
      </c>
      <c r="X3" s="45" t="s">
        <v>59</v>
      </c>
      <c r="Y3" s="45" t="s">
        <v>60</v>
      </c>
      <c r="Z3" s="45" t="s">
        <v>61</v>
      </c>
      <c r="AA3" s="45" t="s">
        <v>62</v>
      </c>
      <c r="AB3" s="45" t="s">
        <v>63</v>
      </c>
      <c r="AC3" s="45" t="s">
        <v>64</v>
      </c>
      <c r="AD3" s="46" t="s">
        <v>101</v>
      </c>
    </row>
    <row r="4" spans="1:30" ht="20.25" customHeight="1" x14ac:dyDescent="0.25">
      <c r="A4" t="s">
        <v>55</v>
      </c>
      <c r="B4" s="12" t="s">
        <v>92</v>
      </c>
      <c r="D4" s="82" t="s">
        <v>41</v>
      </c>
      <c r="E4" t="s">
        <v>55</v>
      </c>
      <c r="G4">
        <v>1</v>
      </c>
      <c r="P4" s="23"/>
      <c r="R4" s="88" t="s">
        <v>41</v>
      </c>
      <c r="S4" s="42" t="s">
        <v>55</v>
      </c>
      <c r="T4" s="16" t="str">
        <f>IF(F4=1,$B4,"")</f>
        <v/>
      </c>
      <c r="U4" s="17" t="str">
        <f t="shared" ref="U4:AD4" si="0">IF(G4=1,$B4,"")</f>
        <v>k_si_1</v>
      </c>
      <c r="V4" s="17" t="str">
        <f t="shared" si="0"/>
        <v/>
      </c>
      <c r="W4" s="17" t="str">
        <f t="shared" si="0"/>
        <v/>
      </c>
      <c r="X4" s="17" t="str">
        <f t="shared" si="0"/>
        <v/>
      </c>
      <c r="Y4" s="17" t="str">
        <f t="shared" si="0"/>
        <v/>
      </c>
      <c r="Z4" s="17" t="str">
        <f t="shared" si="0"/>
        <v/>
      </c>
      <c r="AA4" s="17" t="str">
        <f t="shared" si="0"/>
        <v/>
      </c>
      <c r="AB4" s="17" t="str">
        <f t="shared" si="0"/>
        <v/>
      </c>
      <c r="AC4" s="17" t="str">
        <f t="shared" si="0"/>
        <v/>
      </c>
      <c r="AD4" s="41" t="str">
        <f t="shared" si="0"/>
        <v/>
      </c>
    </row>
    <row r="5" spans="1:30" ht="20.25" customHeight="1" x14ac:dyDescent="0.25">
      <c r="A5" t="s">
        <v>56</v>
      </c>
      <c r="B5" s="12" t="s">
        <v>92</v>
      </c>
      <c r="D5" s="82"/>
      <c r="E5" t="s">
        <v>56</v>
      </c>
      <c r="H5">
        <v>1</v>
      </c>
      <c r="P5" s="23"/>
      <c r="R5" s="89"/>
      <c r="S5" s="42" t="s">
        <v>56</v>
      </c>
      <c r="T5" s="18" t="str">
        <f t="shared" ref="T5:T13" si="1">IF(F5=1,$B5,"")</f>
        <v/>
      </c>
      <c r="U5" s="19" t="str">
        <f t="shared" ref="U5:U13" si="2">IF(G5=1,$B5,"")</f>
        <v/>
      </c>
      <c r="V5" s="19" t="str">
        <f t="shared" ref="V5:V13" si="3">IF(H5=1,$B5,"")</f>
        <v>k_si_1</v>
      </c>
      <c r="W5" s="19" t="str">
        <f t="shared" ref="W5:W13" si="4">IF(I5=1,$B5,"")</f>
        <v/>
      </c>
      <c r="X5" s="19" t="str">
        <f t="shared" ref="X5:X13" si="5">IF(J5=1,$B5,"")</f>
        <v/>
      </c>
      <c r="Y5" s="19" t="str">
        <f t="shared" ref="Y5:Y13" si="6">IF(K5=1,$B5,"")</f>
        <v/>
      </c>
      <c r="Z5" s="19" t="str">
        <f t="shared" ref="Z5:Z13" si="7">IF(L5=1,$B5,"")</f>
        <v/>
      </c>
      <c r="AA5" s="19" t="str">
        <f t="shared" ref="AA5:AA13" si="8">IF(M5=1,$B5,"")</f>
        <v/>
      </c>
      <c r="AB5" s="19" t="str">
        <f t="shared" ref="AB5:AB13" si="9">IF(N5=1,$B5,"")</f>
        <v/>
      </c>
      <c r="AC5" s="19" t="str">
        <f t="shared" ref="AC5:AC12" si="10">IF(O5=1,$B5,"")</f>
        <v/>
      </c>
      <c r="AD5" s="42" t="str">
        <f t="shared" ref="AD5:AD12" si="11">IF(P5=1,$B5,"")</f>
        <v/>
      </c>
    </row>
    <row r="6" spans="1:30" ht="20.25" customHeight="1" x14ac:dyDescent="0.25">
      <c r="A6" t="s">
        <v>57</v>
      </c>
      <c r="B6" s="12" t="s">
        <v>92</v>
      </c>
      <c r="D6" s="82"/>
      <c r="E6" t="s">
        <v>57</v>
      </c>
      <c r="I6">
        <v>1</v>
      </c>
      <c r="P6" s="23"/>
      <c r="R6" s="89"/>
      <c r="S6" s="42" t="s">
        <v>57</v>
      </c>
      <c r="T6" s="18" t="str">
        <f t="shared" si="1"/>
        <v/>
      </c>
      <c r="U6" s="19" t="str">
        <f t="shared" si="2"/>
        <v/>
      </c>
      <c r="V6" s="19" t="str">
        <f t="shared" si="3"/>
        <v/>
      </c>
      <c r="W6" s="19" t="str">
        <f t="shared" si="4"/>
        <v>k_si_1</v>
      </c>
      <c r="X6" s="19" t="str">
        <f t="shared" si="5"/>
        <v/>
      </c>
      <c r="Y6" s="19" t="str">
        <f t="shared" si="6"/>
        <v/>
      </c>
      <c r="Z6" s="19" t="str">
        <f t="shared" si="7"/>
        <v/>
      </c>
      <c r="AA6" s="19" t="str">
        <f t="shared" si="8"/>
        <v/>
      </c>
      <c r="AB6" s="19" t="str">
        <f t="shared" si="9"/>
        <v/>
      </c>
      <c r="AC6" s="19" t="str">
        <f t="shared" si="10"/>
        <v/>
      </c>
      <c r="AD6" s="42" t="str">
        <f t="shared" si="11"/>
        <v/>
      </c>
    </row>
    <row r="7" spans="1:30" ht="20.25" customHeight="1" x14ac:dyDescent="0.25">
      <c r="A7" t="s">
        <v>58</v>
      </c>
      <c r="B7" s="12" t="s">
        <v>92</v>
      </c>
      <c r="D7" s="82"/>
      <c r="E7" t="s">
        <v>58</v>
      </c>
      <c r="J7">
        <v>1</v>
      </c>
      <c r="P7" s="23"/>
      <c r="R7" s="89"/>
      <c r="S7" s="42" t="s">
        <v>58</v>
      </c>
      <c r="T7" s="18" t="str">
        <f t="shared" si="1"/>
        <v/>
      </c>
      <c r="U7" s="19" t="str">
        <f t="shared" si="2"/>
        <v/>
      </c>
      <c r="V7" s="19" t="str">
        <f t="shared" si="3"/>
        <v/>
      </c>
      <c r="W7" s="19" t="str">
        <f t="shared" si="4"/>
        <v/>
      </c>
      <c r="X7" s="19" t="str">
        <f t="shared" si="5"/>
        <v>k_si_1</v>
      </c>
      <c r="Y7" s="19" t="str">
        <f t="shared" si="6"/>
        <v/>
      </c>
      <c r="Z7" s="19" t="str">
        <f t="shared" si="7"/>
        <v/>
      </c>
      <c r="AA7" s="19" t="str">
        <f t="shared" si="8"/>
        <v/>
      </c>
      <c r="AB7" s="19" t="str">
        <f t="shared" si="9"/>
        <v/>
      </c>
      <c r="AC7" s="19" t="str">
        <f t="shared" si="10"/>
        <v/>
      </c>
      <c r="AD7" s="42" t="str">
        <f t="shared" si="11"/>
        <v/>
      </c>
    </row>
    <row r="8" spans="1:30" ht="20.25" customHeight="1" x14ac:dyDescent="0.25">
      <c r="A8" t="s">
        <v>59</v>
      </c>
      <c r="B8" s="12" t="s">
        <v>92</v>
      </c>
      <c r="D8" s="82"/>
      <c r="E8" t="s">
        <v>59</v>
      </c>
      <c r="K8">
        <v>1</v>
      </c>
      <c r="P8" s="23"/>
      <c r="R8" s="89"/>
      <c r="S8" s="42" t="s">
        <v>59</v>
      </c>
      <c r="T8" s="18" t="str">
        <f t="shared" si="1"/>
        <v/>
      </c>
      <c r="U8" s="19" t="str">
        <f t="shared" si="2"/>
        <v/>
      </c>
      <c r="V8" s="19" t="str">
        <f t="shared" si="3"/>
        <v/>
      </c>
      <c r="W8" s="19" t="str">
        <f t="shared" si="4"/>
        <v/>
      </c>
      <c r="X8" s="19" t="str">
        <f t="shared" si="5"/>
        <v/>
      </c>
      <c r="Y8" s="19" t="str">
        <f t="shared" si="6"/>
        <v>k_si_1</v>
      </c>
      <c r="Z8" s="19" t="str">
        <f t="shared" si="7"/>
        <v/>
      </c>
      <c r="AA8" s="19" t="str">
        <f t="shared" si="8"/>
        <v/>
      </c>
      <c r="AB8" s="19" t="str">
        <f t="shared" si="9"/>
        <v/>
      </c>
      <c r="AC8" s="19" t="str">
        <f t="shared" si="10"/>
        <v/>
      </c>
      <c r="AD8" s="42" t="str">
        <f t="shared" si="11"/>
        <v/>
      </c>
    </row>
    <row r="9" spans="1:30" ht="20.25" customHeight="1" x14ac:dyDescent="0.25">
      <c r="A9" t="s">
        <v>60</v>
      </c>
      <c r="B9" s="12" t="s">
        <v>92</v>
      </c>
      <c r="D9" s="82"/>
      <c r="E9" t="s">
        <v>60</v>
      </c>
      <c r="L9">
        <v>1</v>
      </c>
      <c r="P9" s="23"/>
      <c r="R9" s="89"/>
      <c r="S9" s="42" t="s">
        <v>60</v>
      </c>
      <c r="T9" s="18" t="str">
        <f t="shared" si="1"/>
        <v/>
      </c>
      <c r="U9" s="19" t="str">
        <f t="shared" si="2"/>
        <v/>
      </c>
      <c r="V9" s="19" t="str">
        <f t="shared" si="3"/>
        <v/>
      </c>
      <c r="W9" s="19" t="str">
        <f t="shared" si="4"/>
        <v/>
      </c>
      <c r="X9" s="19" t="str">
        <f t="shared" si="5"/>
        <v/>
      </c>
      <c r="Y9" s="19" t="str">
        <f t="shared" si="6"/>
        <v/>
      </c>
      <c r="Z9" s="19" t="str">
        <f t="shared" si="7"/>
        <v>k_si_1</v>
      </c>
      <c r="AA9" s="19" t="str">
        <f t="shared" si="8"/>
        <v/>
      </c>
      <c r="AB9" s="19" t="str">
        <f t="shared" si="9"/>
        <v/>
      </c>
      <c r="AC9" s="19" t="str">
        <f t="shared" si="10"/>
        <v/>
      </c>
      <c r="AD9" s="42" t="str">
        <f t="shared" si="11"/>
        <v/>
      </c>
    </row>
    <row r="10" spans="1:30" ht="20.25" customHeight="1" x14ac:dyDescent="0.25">
      <c r="A10" t="s">
        <v>61</v>
      </c>
      <c r="B10" s="12" t="s">
        <v>92</v>
      </c>
      <c r="D10" s="82"/>
      <c r="E10" t="s">
        <v>61</v>
      </c>
      <c r="M10">
        <v>1</v>
      </c>
      <c r="P10" s="23"/>
      <c r="R10" s="89"/>
      <c r="S10" s="42" t="s">
        <v>61</v>
      </c>
      <c r="T10" s="18" t="str">
        <f t="shared" si="1"/>
        <v/>
      </c>
      <c r="U10" s="19" t="str">
        <f t="shared" si="2"/>
        <v/>
      </c>
      <c r="V10" s="19" t="str">
        <f t="shared" si="3"/>
        <v/>
      </c>
      <c r="W10" s="19" t="str">
        <f t="shared" si="4"/>
        <v/>
      </c>
      <c r="X10" s="19" t="str">
        <f t="shared" si="5"/>
        <v/>
      </c>
      <c r="Y10" s="19" t="str">
        <f t="shared" si="6"/>
        <v/>
      </c>
      <c r="Z10" s="19" t="str">
        <f t="shared" si="7"/>
        <v/>
      </c>
      <c r="AA10" s="19" t="str">
        <f t="shared" si="8"/>
        <v>k_si_1</v>
      </c>
      <c r="AB10" s="19" t="str">
        <f t="shared" si="9"/>
        <v/>
      </c>
      <c r="AC10" s="19" t="str">
        <f t="shared" si="10"/>
        <v/>
      </c>
      <c r="AD10" s="42" t="str">
        <f t="shared" si="11"/>
        <v/>
      </c>
    </row>
    <row r="11" spans="1:30" ht="20.25" customHeight="1" x14ac:dyDescent="0.25">
      <c r="A11" t="s">
        <v>62</v>
      </c>
      <c r="B11" s="12" t="s">
        <v>92</v>
      </c>
      <c r="D11" s="82"/>
      <c r="E11" t="s">
        <v>62</v>
      </c>
      <c r="N11">
        <v>1</v>
      </c>
      <c r="P11" s="23"/>
      <c r="R11" s="89"/>
      <c r="S11" s="42" t="s">
        <v>62</v>
      </c>
      <c r="T11" s="18" t="str">
        <f t="shared" si="1"/>
        <v/>
      </c>
      <c r="U11" s="19" t="str">
        <f t="shared" si="2"/>
        <v/>
      </c>
      <c r="V11" s="19" t="str">
        <f t="shared" si="3"/>
        <v/>
      </c>
      <c r="W11" s="19" t="str">
        <f t="shared" si="4"/>
        <v/>
      </c>
      <c r="X11" s="19" t="str">
        <f t="shared" si="5"/>
        <v/>
      </c>
      <c r="Y11" s="19" t="str">
        <f t="shared" si="6"/>
        <v/>
      </c>
      <c r="Z11" s="19" t="str">
        <f t="shared" si="7"/>
        <v/>
      </c>
      <c r="AA11" s="19" t="str">
        <f t="shared" si="8"/>
        <v/>
      </c>
      <c r="AB11" s="19" t="str">
        <f t="shared" si="9"/>
        <v>k_si_1</v>
      </c>
      <c r="AC11" s="19" t="str">
        <f t="shared" si="10"/>
        <v/>
      </c>
      <c r="AD11" s="42" t="str">
        <f t="shared" si="11"/>
        <v/>
      </c>
    </row>
    <row r="12" spans="1:30" ht="20.25" customHeight="1" x14ac:dyDescent="0.25">
      <c r="A12" t="s">
        <v>63</v>
      </c>
      <c r="B12" s="13" t="s">
        <v>93</v>
      </c>
      <c r="D12" s="82"/>
      <c r="E12" t="s">
        <v>63</v>
      </c>
      <c r="O12">
        <v>1</v>
      </c>
      <c r="P12" s="23"/>
      <c r="R12" s="89"/>
      <c r="S12" s="42" t="s">
        <v>63</v>
      </c>
      <c r="T12" s="18" t="str">
        <f t="shared" si="1"/>
        <v/>
      </c>
      <c r="U12" s="19" t="str">
        <f t="shared" si="2"/>
        <v/>
      </c>
      <c r="V12" s="19" t="str">
        <f t="shared" si="3"/>
        <v/>
      </c>
      <c r="W12" s="19" t="str">
        <f t="shared" si="4"/>
        <v/>
      </c>
      <c r="X12" s="19" t="str">
        <f t="shared" si="5"/>
        <v/>
      </c>
      <c r="Y12" s="19" t="str">
        <f t="shared" si="6"/>
        <v/>
      </c>
      <c r="Z12" s="19" t="str">
        <f t="shared" si="7"/>
        <v/>
      </c>
      <c r="AA12" s="19" t="str">
        <f t="shared" si="8"/>
        <v/>
      </c>
      <c r="AB12" s="19" t="str">
        <f t="shared" si="9"/>
        <v/>
      </c>
      <c r="AC12" s="19" t="str">
        <f t="shared" si="10"/>
        <v>k_si_2</v>
      </c>
      <c r="AD12" s="42" t="str">
        <f t="shared" si="11"/>
        <v/>
      </c>
    </row>
    <row r="13" spans="1:30" ht="20.25" customHeight="1" thickBot="1" x14ac:dyDescent="0.3">
      <c r="A13" t="s">
        <v>64</v>
      </c>
      <c r="B13" s="13" t="s">
        <v>93</v>
      </c>
      <c r="D13" s="82"/>
      <c r="E13" t="s">
        <v>64</v>
      </c>
      <c r="P13" s="23">
        <v>1</v>
      </c>
      <c r="R13" s="90"/>
      <c r="S13" s="43" t="s">
        <v>64</v>
      </c>
      <c r="T13" s="20" t="str">
        <f t="shared" si="1"/>
        <v/>
      </c>
      <c r="U13" s="21" t="str">
        <f t="shared" si="2"/>
        <v/>
      </c>
      <c r="V13" s="21" t="str">
        <f t="shared" si="3"/>
        <v/>
      </c>
      <c r="W13" s="21" t="str">
        <f t="shared" si="4"/>
        <v/>
      </c>
      <c r="X13" s="21" t="str">
        <f t="shared" si="5"/>
        <v/>
      </c>
      <c r="Y13" s="21" t="str">
        <f t="shared" si="6"/>
        <v/>
      </c>
      <c r="Z13" s="21" t="str">
        <f t="shared" si="7"/>
        <v/>
      </c>
      <c r="AA13" s="21" t="str">
        <f t="shared" si="8"/>
        <v/>
      </c>
      <c r="AB13" s="21" t="str">
        <f t="shared" si="9"/>
        <v/>
      </c>
      <c r="AC13" s="21" t="str">
        <f t="shared" ref="AC13:AD13" si="12">IF(O13=1,$B13,"")</f>
        <v/>
      </c>
      <c r="AD13" s="43" t="str">
        <f t="shared" si="12"/>
        <v>k_si_2</v>
      </c>
    </row>
    <row r="14" spans="1:30" thickBot="1" x14ac:dyDescent="0.35"/>
    <row r="15" spans="1:30" ht="25.5" customHeight="1" thickBot="1" x14ac:dyDescent="0.35">
      <c r="F15" s="87" t="s">
        <v>42</v>
      </c>
      <c r="G15" s="87"/>
      <c r="H15" s="87"/>
      <c r="I15" s="87"/>
      <c r="J15" s="87"/>
      <c r="K15" s="11"/>
      <c r="L15" s="11"/>
      <c r="M15" s="11"/>
      <c r="N15" s="11"/>
      <c r="O15" s="11"/>
      <c r="P15" s="11"/>
      <c r="T15" s="84" t="s">
        <v>42</v>
      </c>
      <c r="U15" s="85"/>
      <c r="V15" s="85"/>
      <c r="W15" s="85"/>
      <c r="X15" s="86"/>
    </row>
    <row r="16" spans="1:30" ht="20.25" customHeight="1" thickBot="1" x14ac:dyDescent="0.35">
      <c r="F16" t="s">
        <v>65</v>
      </c>
      <c r="G16" t="s">
        <v>68</v>
      </c>
      <c r="H16" t="s">
        <v>69</v>
      </c>
      <c r="I16" t="s">
        <v>70</v>
      </c>
      <c r="J16" t="s">
        <v>71</v>
      </c>
      <c r="K16" s="23" t="s">
        <v>102</v>
      </c>
      <c r="T16" s="44" t="s">
        <v>65</v>
      </c>
      <c r="U16" s="45" t="s">
        <v>68</v>
      </c>
      <c r="V16" s="45" t="s">
        <v>69</v>
      </c>
      <c r="W16" s="45" t="s">
        <v>70</v>
      </c>
      <c r="X16" s="45" t="s">
        <v>71</v>
      </c>
      <c r="Y16" s="46" t="s">
        <v>102</v>
      </c>
    </row>
    <row r="17" spans="1:25" ht="21" customHeight="1" x14ac:dyDescent="0.25">
      <c r="A17" t="s">
        <v>65</v>
      </c>
      <c r="B17" t="s">
        <v>94</v>
      </c>
      <c r="D17" s="82" t="s">
        <v>41</v>
      </c>
      <c r="E17" t="str">
        <f>A17</f>
        <v>Co1</v>
      </c>
      <c r="G17">
        <v>1</v>
      </c>
      <c r="K17" s="23"/>
      <c r="R17" s="88" t="s">
        <v>41</v>
      </c>
      <c r="S17" s="41" t="s">
        <v>65</v>
      </c>
      <c r="T17" s="16" t="str">
        <f>IF(F17=1,$B17,"")</f>
        <v/>
      </c>
      <c r="U17" s="17" t="str">
        <f t="shared" ref="U17:Y17" si="13">IF(G17=1,$B17,"")</f>
        <v>k_co_1</v>
      </c>
      <c r="V17" s="17" t="str">
        <f t="shared" si="13"/>
        <v/>
      </c>
      <c r="W17" s="17" t="str">
        <f t="shared" si="13"/>
        <v/>
      </c>
      <c r="X17" s="17" t="str">
        <f t="shared" si="13"/>
        <v/>
      </c>
      <c r="Y17" s="41" t="str">
        <f t="shared" si="13"/>
        <v/>
      </c>
    </row>
    <row r="18" spans="1:25" ht="21" customHeight="1" x14ac:dyDescent="0.25">
      <c r="A18" t="s">
        <v>68</v>
      </c>
      <c r="B18" t="s">
        <v>94</v>
      </c>
      <c r="D18" s="82"/>
      <c r="E18" t="str">
        <f t="shared" ref="E18:E21" si="14">A18</f>
        <v>Co2</v>
      </c>
      <c r="H18">
        <v>1</v>
      </c>
      <c r="K18" s="23"/>
      <c r="R18" s="89"/>
      <c r="S18" s="42" t="s">
        <v>68</v>
      </c>
      <c r="T18" s="18" t="str">
        <f t="shared" ref="T18:T21" si="15">IF(F18=1,$B18,"")</f>
        <v/>
      </c>
      <c r="U18" s="19" t="str">
        <f t="shared" ref="U18:U21" si="16">IF(G18=1,$B18,"")</f>
        <v/>
      </c>
      <c r="V18" s="19" t="str">
        <f t="shared" ref="V18:V21" si="17">IF(H18=1,$B18,"")</f>
        <v>k_co_1</v>
      </c>
      <c r="W18" s="19" t="str">
        <f t="shared" ref="W18:W21" si="18">IF(I18=1,$B18,"")</f>
        <v/>
      </c>
      <c r="X18" s="19" t="str">
        <f t="shared" ref="X18:X21" si="19">IF(J18=1,$B18,"")</f>
        <v/>
      </c>
      <c r="Y18" s="42" t="str">
        <f t="shared" ref="Y18:Y21" si="20">IF(K18=1,$B18,"")</f>
        <v/>
      </c>
    </row>
    <row r="19" spans="1:25" ht="21" customHeight="1" x14ac:dyDescent="0.25">
      <c r="A19" t="s">
        <v>69</v>
      </c>
      <c r="B19" t="s">
        <v>94</v>
      </c>
      <c r="D19" s="82"/>
      <c r="E19" t="str">
        <f t="shared" si="14"/>
        <v>Co3</v>
      </c>
      <c r="I19">
        <v>1</v>
      </c>
      <c r="K19" s="23"/>
      <c r="R19" s="89"/>
      <c r="S19" s="42" t="s">
        <v>69</v>
      </c>
      <c r="T19" s="18" t="str">
        <f t="shared" si="15"/>
        <v/>
      </c>
      <c r="U19" s="19" t="str">
        <f t="shared" si="16"/>
        <v/>
      </c>
      <c r="V19" s="19" t="str">
        <f t="shared" si="17"/>
        <v/>
      </c>
      <c r="W19" s="19" t="str">
        <f t="shared" si="18"/>
        <v>k_co_1</v>
      </c>
      <c r="X19" s="19" t="str">
        <f t="shared" si="19"/>
        <v/>
      </c>
      <c r="Y19" s="42" t="str">
        <f t="shared" si="20"/>
        <v/>
      </c>
    </row>
    <row r="20" spans="1:25" ht="21" customHeight="1" x14ac:dyDescent="0.25">
      <c r="A20" t="s">
        <v>70</v>
      </c>
      <c r="B20" t="s">
        <v>94</v>
      </c>
      <c r="D20" s="82"/>
      <c r="E20" t="str">
        <f t="shared" si="14"/>
        <v>Co4</v>
      </c>
      <c r="J20">
        <v>1</v>
      </c>
      <c r="K20" s="23"/>
      <c r="R20" s="89"/>
      <c r="S20" s="42" t="s">
        <v>70</v>
      </c>
      <c r="T20" s="18" t="str">
        <f t="shared" si="15"/>
        <v/>
      </c>
      <c r="U20" s="19" t="str">
        <f t="shared" si="16"/>
        <v/>
      </c>
      <c r="V20" s="19" t="str">
        <f t="shared" si="17"/>
        <v/>
      </c>
      <c r="W20" s="19" t="str">
        <f t="shared" si="18"/>
        <v/>
      </c>
      <c r="X20" s="19" t="str">
        <f t="shared" si="19"/>
        <v>k_co_1</v>
      </c>
      <c r="Y20" s="42" t="str">
        <f t="shared" si="20"/>
        <v/>
      </c>
    </row>
    <row r="21" spans="1:25" ht="21" customHeight="1" thickBot="1" x14ac:dyDescent="0.3">
      <c r="A21" t="s">
        <v>71</v>
      </c>
      <c r="B21" t="s">
        <v>94</v>
      </c>
      <c r="D21" s="82"/>
      <c r="E21" t="str">
        <f t="shared" si="14"/>
        <v>Co5</v>
      </c>
      <c r="K21" s="23">
        <v>1</v>
      </c>
      <c r="R21" s="90"/>
      <c r="S21" s="43" t="s">
        <v>71</v>
      </c>
      <c r="T21" s="20" t="str">
        <f t="shared" si="15"/>
        <v/>
      </c>
      <c r="U21" s="21" t="str">
        <f t="shared" si="16"/>
        <v/>
      </c>
      <c r="V21" s="21" t="str">
        <f t="shared" si="17"/>
        <v/>
      </c>
      <c r="W21" s="21" t="str">
        <f t="shared" si="18"/>
        <v/>
      </c>
      <c r="X21" s="21" t="str">
        <f t="shared" si="19"/>
        <v/>
      </c>
      <c r="Y21" s="43" t="str">
        <f t="shared" si="20"/>
        <v>k_co_1</v>
      </c>
    </row>
    <row r="22" spans="1:25" x14ac:dyDescent="0.25">
      <c r="D22" s="10"/>
      <c r="R22" s="5"/>
    </row>
    <row r="23" spans="1:25" x14ac:dyDescent="0.25">
      <c r="D23" s="10"/>
      <c r="R23" s="5"/>
    </row>
    <row r="24" spans="1:25" x14ac:dyDescent="0.25">
      <c r="D24" s="10"/>
      <c r="R24" s="5"/>
    </row>
    <row r="25" spans="1:25" x14ac:dyDescent="0.25">
      <c r="D25" s="10"/>
      <c r="R25" s="5"/>
    </row>
    <row r="26" spans="1:25" x14ac:dyDescent="0.25">
      <c r="D26" s="10"/>
      <c r="R26" s="5"/>
    </row>
    <row r="27" spans="1:25" x14ac:dyDescent="0.25">
      <c r="R27" s="5"/>
    </row>
  </sheetData>
  <mergeCells count="11">
    <mergeCell ref="A1:B1"/>
    <mergeCell ref="E1:O1"/>
    <mergeCell ref="D4:D13"/>
    <mergeCell ref="F2:O2"/>
    <mergeCell ref="D17:D21"/>
    <mergeCell ref="F15:J15"/>
    <mergeCell ref="T2:AC2"/>
    <mergeCell ref="S1:AC1"/>
    <mergeCell ref="R4:R13"/>
    <mergeCell ref="T15:X15"/>
    <mergeCell ref="R17:R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5" sqref="E5"/>
    </sheetView>
  </sheetViews>
  <sheetFormatPr defaultRowHeight="15" x14ac:dyDescent="0.25"/>
  <cols>
    <col min="2" max="2" width="13.42578125" style="54" customWidth="1"/>
    <col min="3" max="3" width="9.140625" style="54"/>
    <col min="4" max="4" width="11.28515625" customWidth="1"/>
    <col min="5" max="5" width="12.42578125" customWidth="1"/>
  </cols>
  <sheetData>
    <row r="1" spans="1:5" x14ac:dyDescent="0.3">
      <c r="B1" s="54" t="s">
        <v>149</v>
      </c>
      <c r="D1" t="s">
        <v>153</v>
      </c>
      <c r="E1" t="s">
        <v>154</v>
      </c>
    </row>
    <row r="3" spans="1:5" x14ac:dyDescent="0.3">
      <c r="A3" t="s">
        <v>75</v>
      </c>
      <c r="B3" s="54" t="s">
        <v>150</v>
      </c>
      <c r="D3" s="54" t="s">
        <v>150</v>
      </c>
      <c r="E3">
        <v>0</v>
      </c>
    </row>
    <row r="4" spans="1:5" x14ac:dyDescent="0.3">
      <c r="A4" t="s">
        <v>76</v>
      </c>
      <c r="B4" s="54" t="s">
        <v>150</v>
      </c>
      <c r="D4" s="32" t="s">
        <v>151</v>
      </c>
      <c r="E4">
        <v>1E-3</v>
      </c>
    </row>
    <row r="5" spans="1:5" x14ac:dyDescent="0.3">
      <c r="A5" t="s">
        <v>77</v>
      </c>
      <c r="B5" s="54" t="s">
        <v>150</v>
      </c>
      <c r="D5" s="32" t="s">
        <v>152</v>
      </c>
      <c r="E5">
        <v>1</v>
      </c>
    </row>
    <row r="6" spans="1:5" x14ac:dyDescent="0.3">
      <c r="A6" t="s">
        <v>78</v>
      </c>
      <c r="B6" s="54" t="s">
        <v>150</v>
      </c>
    </row>
    <row r="7" spans="1:5" x14ac:dyDescent="0.3">
      <c r="A7" t="s">
        <v>79</v>
      </c>
      <c r="B7" s="54" t="s">
        <v>150</v>
      </c>
    </row>
    <row r="8" spans="1:5" x14ac:dyDescent="0.3">
      <c r="A8" t="s">
        <v>80</v>
      </c>
      <c r="B8" s="32" t="s">
        <v>151</v>
      </c>
    </row>
    <row r="9" spans="1:5" x14ac:dyDescent="0.3">
      <c r="A9" t="s">
        <v>81</v>
      </c>
      <c r="B9" s="32" t="s">
        <v>151</v>
      </c>
    </row>
    <row r="10" spans="1:5" x14ac:dyDescent="0.3">
      <c r="A10" t="s">
        <v>82</v>
      </c>
      <c r="B10" s="32" t="s">
        <v>151</v>
      </c>
    </row>
    <row r="11" spans="1:5" x14ac:dyDescent="0.3">
      <c r="A11" t="s">
        <v>83</v>
      </c>
      <c r="B11" s="32" t="s">
        <v>151</v>
      </c>
    </row>
    <row r="12" spans="1:5" x14ac:dyDescent="0.3">
      <c r="A12" t="s">
        <v>84</v>
      </c>
      <c r="B12" s="32" t="s">
        <v>151</v>
      </c>
    </row>
    <row r="13" spans="1:5" x14ac:dyDescent="0.3">
      <c r="A13" t="s">
        <v>85</v>
      </c>
      <c r="B13" s="32" t="s">
        <v>152</v>
      </c>
    </row>
    <row r="14" spans="1:5" x14ac:dyDescent="0.3">
      <c r="A14" t="s">
        <v>86</v>
      </c>
      <c r="B14" s="32" t="s">
        <v>152</v>
      </c>
    </row>
    <row r="15" spans="1:5" x14ac:dyDescent="0.3">
      <c r="A15" t="s">
        <v>87</v>
      </c>
      <c r="B15" s="32" t="s">
        <v>152</v>
      </c>
    </row>
    <row r="16" spans="1:5" x14ac:dyDescent="0.3">
      <c r="A16" t="s">
        <v>88</v>
      </c>
      <c r="B16" s="32" t="s">
        <v>152</v>
      </c>
    </row>
    <row r="17" spans="1:2" x14ac:dyDescent="0.3">
      <c r="A17" t="s">
        <v>89</v>
      </c>
      <c r="B17" s="3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7" sqref="B27"/>
    </sheetView>
  </sheetViews>
  <sheetFormatPr defaultRowHeight="15" x14ac:dyDescent="0.25"/>
  <cols>
    <col min="2" max="2" width="20.7109375" style="2" customWidth="1"/>
    <col min="3" max="3" width="20.85546875" style="2" customWidth="1"/>
    <col min="4" max="4" width="21.42578125" style="2" customWidth="1"/>
    <col min="6" max="6" width="12.28515625" customWidth="1"/>
    <col min="7" max="7" width="12.7109375" customWidth="1"/>
  </cols>
  <sheetData>
    <row r="1" spans="1:7" x14ac:dyDescent="0.3">
      <c r="B1" s="2" t="s">
        <v>95</v>
      </c>
      <c r="C1" s="2" t="s">
        <v>96</v>
      </c>
      <c r="D1" s="2" t="s">
        <v>97</v>
      </c>
      <c r="F1" t="s">
        <v>72</v>
      </c>
    </row>
    <row r="3" spans="1:7" x14ac:dyDescent="0.3">
      <c r="A3" t="s">
        <v>55</v>
      </c>
      <c r="B3" s="15" t="e">
        <f>Bacteria!B3*$G$5</f>
        <v>#VALUE!</v>
      </c>
      <c r="C3" s="15" t="e">
        <f>Bacteria!B3*$G$6</f>
        <v>#VALUE!</v>
      </c>
      <c r="D3" s="2" t="e">
        <f>Bacteria!B3*G$7</f>
        <v>#VALUE!</v>
      </c>
      <c r="F3" t="s">
        <v>41</v>
      </c>
      <c r="G3" t="s">
        <v>73</v>
      </c>
    </row>
    <row r="4" spans="1:7" x14ac:dyDescent="0.3">
      <c r="A4" t="s">
        <v>56</v>
      </c>
      <c r="B4" s="15" t="e">
        <f>Bacteria!B4*$G$5</f>
        <v>#VALUE!</v>
      </c>
      <c r="C4" s="15" t="e">
        <f>Bacteria!B4*$G$6</f>
        <v>#VALUE!</v>
      </c>
      <c r="D4" s="2" t="e">
        <f>Bacteria!B4*G$7</f>
        <v>#VALUE!</v>
      </c>
    </row>
    <row r="5" spans="1:7" x14ac:dyDescent="0.3">
      <c r="A5" t="s">
        <v>57</v>
      </c>
      <c r="B5" s="15" t="e">
        <f>Bacteria!B5*$G$5</f>
        <v>#VALUE!</v>
      </c>
      <c r="C5" s="15" t="e">
        <f>Bacteria!B5*$G$6</f>
        <v>#VALUE!</v>
      </c>
      <c r="D5" s="2" t="e">
        <f>Bacteria!B5*G$7</f>
        <v>#VALUE!</v>
      </c>
      <c r="F5" t="s">
        <v>49</v>
      </c>
      <c r="G5" s="27">
        <f>Overview!C36</f>
        <v>2.5000000000000001E-3</v>
      </c>
    </row>
    <row r="6" spans="1:7" x14ac:dyDescent="0.3">
      <c r="A6" t="s">
        <v>58</v>
      </c>
      <c r="B6" s="15" t="e">
        <f>Bacteria!B6*$G$5</f>
        <v>#VALUE!</v>
      </c>
      <c r="C6" s="15" t="e">
        <f>Bacteria!B6*$G$6</f>
        <v>#VALUE!</v>
      </c>
      <c r="D6" s="2" t="e">
        <f>Bacteria!B6*G$7</f>
        <v>#VALUE!</v>
      </c>
      <c r="F6" t="s">
        <v>50</v>
      </c>
      <c r="G6" s="27">
        <f>Overview!C37</f>
        <v>2.5000000000000001E-3</v>
      </c>
    </row>
    <row r="7" spans="1:7" x14ac:dyDescent="0.3">
      <c r="A7" t="s">
        <v>59</v>
      </c>
      <c r="B7" s="15" t="e">
        <f>Bacteria!B7*$G$5</f>
        <v>#VALUE!</v>
      </c>
      <c r="C7" s="15" t="e">
        <f>Bacteria!B7*$G$6</f>
        <v>#VALUE!</v>
      </c>
      <c r="D7" s="2" t="e">
        <f>Bacteria!B7*G$7</f>
        <v>#VALUE!</v>
      </c>
      <c r="F7" t="s">
        <v>51</v>
      </c>
      <c r="G7">
        <f>Overview!I38</f>
        <v>0</v>
      </c>
    </row>
    <row r="8" spans="1:7" x14ac:dyDescent="0.3">
      <c r="A8" t="s">
        <v>60</v>
      </c>
      <c r="B8" s="15" t="e">
        <f>Bacteria!B8*$G$5</f>
        <v>#VALUE!</v>
      </c>
      <c r="C8" s="15" t="e">
        <f>Bacteria!B8*$G$6</f>
        <v>#VALUE!</v>
      </c>
      <c r="D8" s="2" t="e">
        <f>Bacteria!B8*G$7</f>
        <v>#VALUE!</v>
      </c>
    </row>
    <row r="9" spans="1:7" x14ac:dyDescent="0.3">
      <c r="A9" t="s">
        <v>61</v>
      </c>
      <c r="B9" s="15" t="e">
        <f>Bacteria!B9*$G$5</f>
        <v>#VALUE!</v>
      </c>
      <c r="C9" s="15" t="e">
        <f>Bacteria!B9*$G$6</f>
        <v>#VALUE!</v>
      </c>
      <c r="D9" s="2" t="e">
        <f>Bacteria!B9*G$7</f>
        <v>#VALUE!</v>
      </c>
    </row>
    <row r="10" spans="1:7" x14ac:dyDescent="0.3">
      <c r="A10" t="s">
        <v>62</v>
      </c>
      <c r="B10" s="15" t="e">
        <f>Bacteria!B10*$G$5</f>
        <v>#VALUE!</v>
      </c>
      <c r="C10" s="15" t="e">
        <f>Bacteria!B10*$G$6</f>
        <v>#VALUE!</v>
      </c>
      <c r="D10" s="2" t="e">
        <f>Bacteria!B10*G$7</f>
        <v>#VALUE!</v>
      </c>
    </row>
    <row r="11" spans="1:7" x14ac:dyDescent="0.3">
      <c r="A11" t="s">
        <v>63</v>
      </c>
      <c r="B11" s="15" t="e">
        <f>Bacteria!B11*$G$5</f>
        <v>#VALUE!</v>
      </c>
      <c r="C11" s="15" t="e">
        <f>Bacteria!B11*$G$6</f>
        <v>#VALUE!</v>
      </c>
      <c r="D11" s="2" t="e">
        <f>Bacteria!B11*G$7</f>
        <v>#VALUE!</v>
      </c>
    </row>
    <row r="12" spans="1:7" x14ac:dyDescent="0.3">
      <c r="A12" t="s">
        <v>64</v>
      </c>
      <c r="B12" s="15" t="e">
        <f>Bacteria!B12*$G$5</f>
        <v>#VALUE!</v>
      </c>
      <c r="C12" s="15" t="e">
        <f>Bacteria!B12*$G$6</f>
        <v>#VALUE!</v>
      </c>
      <c r="D12" s="2" t="e">
        <f>Bacteria!B12*G$7</f>
        <v>#VALUE!</v>
      </c>
    </row>
    <row r="13" spans="1:7" x14ac:dyDescent="0.3">
      <c r="A13" t="s">
        <v>65</v>
      </c>
      <c r="B13" s="15" t="e">
        <f>Bacteria!B13*$G$5</f>
        <v>#VALUE!</v>
      </c>
      <c r="C13" s="15" t="e">
        <f>Bacteria!B13*$G$6</f>
        <v>#VALUE!</v>
      </c>
      <c r="D13" s="2" t="e">
        <f>Bacteria!B13*G$7</f>
        <v>#VALUE!</v>
      </c>
    </row>
    <row r="14" spans="1:7" x14ac:dyDescent="0.3">
      <c r="A14" t="s">
        <v>68</v>
      </c>
      <c r="B14" s="15" t="e">
        <f>Bacteria!B14*$G$5</f>
        <v>#VALUE!</v>
      </c>
      <c r="C14" s="15" t="e">
        <f>Bacteria!B14*$G$6</f>
        <v>#VALUE!</v>
      </c>
      <c r="D14" s="2" t="e">
        <f>Bacteria!B14*G$7</f>
        <v>#VALUE!</v>
      </c>
    </row>
    <row r="15" spans="1:7" x14ac:dyDescent="0.3">
      <c r="A15" t="s">
        <v>69</v>
      </c>
      <c r="B15" s="15" t="e">
        <f>Bacteria!B15*$G$5</f>
        <v>#VALUE!</v>
      </c>
      <c r="C15" s="15" t="e">
        <f>Bacteria!B15*$G$6</f>
        <v>#VALUE!</v>
      </c>
      <c r="D15" s="2" t="e">
        <f>Bacteria!B15*G$7</f>
        <v>#VALUE!</v>
      </c>
    </row>
    <row r="16" spans="1:7" x14ac:dyDescent="0.3">
      <c r="A16" t="s">
        <v>70</v>
      </c>
      <c r="B16" s="15" t="e">
        <f>Bacteria!B16*$G$5</f>
        <v>#VALUE!</v>
      </c>
      <c r="C16" s="15" t="e">
        <f>Bacteria!B16*$G$6</f>
        <v>#VALUE!</v>
      </c>
      <c r="D16" s="2" t="e">
        <f>Bacteria!B16*G$7</f>
        <v>#VALUE!</v>
      </c>
    </row>
    <row r="17" spans="1:4" x14ac:dyDescent="0.3">
      <c r="A17" t="s">
        <v>71</v>
      </c>
      <c r="B17" s="15" t="e">
        <f>Bacteria!B17*$G$5</f>
        <v>#VALUE!</v>
      </c>
      <c r="C17" s="15" t="e">
        <f>Bacteria!B17*$G$6</f>
        <v>#VALUE!</v>
      </c>
      <c r="D17" s="2" t="e">
        <f>Bacteria!B17*G$7</f>
        <v>#VALUE!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B2C3AB10-4FBC-4630-97CA-9EB423817797}">
            <xm:f>Conjugation!$C$4=0</xm:f>
            <x14:dxf>
              <fill>
                <patternFill>
                  <bgColor theme="0" tint="-0.499984740745262"/>
                </patternFill>
              </fill>
            </x14:dxf>
          </x14:cfRule>
          <xm:sqref>F5:G5 G6</xm:sqref>
        </x14:conditionalFormatting>
        <x14:conditionalFormatting xmlns:xm="http://schemas.microsoft.com/office/excel/2006/main">
          <x14:cfRule type="expression" priority="5" id="{770E63A3-71F2-4BCC-BE6F-DF20A34BE749}">
            <xm:f>Conjugation!$C$3=0</xm:f>
            <x14:dxf>
              <fill>
                <patternFill>
                  <bgColor theme="0" tint="-0.499984740745262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expression" priority="4" id="{9DAA6126-6404-4CDE-8169-7F085875624E}">
            <xm:f>Conjugation!$C$5=0</xm:f>
            <x14:dxf>
              <fill>
                <patternFill>
                  <bgColor theme="0" tint="-0.499984740745262"/>
                </patternFill>
              </fill>
            </x14:dxf>
          </x14:cfRule>
          <xm:sqref>F7:G7</xm:sqref>
        </x14:conditionalFormatting>
        <x14:conditionalFormatting xmlns:xm="http://schemas.microsoft.com/office/excel/2006/main">
          <x14:cfRule type="expression" priority="3" id="{4F0E2524-7C57-4EC7-96B4-132216A40B47}">
            <xm:f>Conjugation!$C$5=0</xm:f>
            <x14:dxf>
              <fill>
                <patternFill>
                  <bgColor theme="0" tint="-0.499984740745262"/>
                </patternFill>
              </fill>
            </x14:dxf>
          </x14:cfRule>
          <xm:sqref>D1:D17</xm:sqref>
        </x14:conditionalFormatting>
        <x14:conditionalFormatting xmlns:xm="http://schemas.microsoft.com/office/excel/2006/main">
          <x14:cfRule type="expression" priority="2" id="{D52131FD-7D70-4FC2-88FD-B6810D88CB09}">
            <xm:f>Conjugation!$C$3=0</xm:f>
            <x14:dxf>
              <fill>
                <patternFill>
                  <bgColor theme="0" tint="-0.499984740745262"/>
                </patternFill>
              </fill>
            </x14:dxf>
          </x14:cfRule>
          <xm:sqref>C1:C17</xm:sqref>
        </x14:conditionalFormatting>
        <x14:conditionalFormatting xmlns:xm="http://schemas.microsoft.com/office/excel/2006/main">
          <x14:cfRule type="expression" priority="1" id="{A42D12C8-DE8D-4658-BF31-DDA89AD94DA0}">
            <xm:f>Conjugation!$C$4=0</xm:f>
            <x14:dxf>
              <fill>
                <patternFill>
                  <bgColor theme="0" tint="-0.499984740745262"/>
                </patternFill>
              </fill>
            </x14:dxf>
          </x14:cfRule>
          <xm:sqref>B1:B17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N32" sqref="N32"/>
    </sheetView>
  </sheetViews>
  <sheetFormatPr defaultRowHeight="15" x14ac:dyDescent="0.25"/>
  <cols>
    <col min="1" max="1" width="14.28515625" style="2" customWidth="1"/>
    <col min="2" max="2" width="14.7109375" style="2" customWidth="1"/>
    <col min="3" max="3" width="8.85546875" customWidth="1"/>
  </cols>
  <sheetData>
    <row r="1" spans="1:4" x14ac:dyDescent="0.3">
      <c r="A1" s="2" t="s">
        <v>90</v>
      </c>
      <c r="B1" s="2" t="s">
        <v>91</v>
      </c>
    </row>
    <row r="3" spans="1:4" x14ac:dyDescent="0.3">
      <c r="A3" s="2" t="s">
        <v>75</v>
      </c>
      <c r="B3" s="2">
        <v>0</v>
      </c>
      <c r="D3" t="s">
        <v>108</v>
      </c>
    </row>
    <row r="4" spans="1:4" x14ac:dyDescent="0.3">
      <c r="A4" s="2" t="s">
        <v>76</v>
      </c>
      <c r="B4" s="2">
        <v>0</v>
      </c>
    </row>
    <row r="5" spans="1:4" x14ac:dyDescent="0.3">
      <c r="A5" s="2" t="s">
        <v>77</v>
      </c>
      <c r="B5" s="2">
        <v>0</v>
      </c>
    </row>
    <row r="6" spans="1:4" x14ac:dyDescent="0.3">
      <c r="A6" s="2" t="s">
        <v>78</v>
      </c>
      <c r="B6" s="2">
        <v>0</v>
      </c>
    </row>
    <row r="7" spans="1:4" x14ac:dyDescent="0.3">
      <c r="A7" s="2" t="s">
        <v>79</v>
      </c>
      <c r="B7" s="2">
        <v>0</v>
      </c>
    </row>
    <row r="8" spans="1:4" x14ac:dyDescent="0.3">
      <c r="A8" s="2" t="s">
        <v>80</v>
      </c>
      <c r="B8" s="2">
        <v>0</v>
      </c>
    </row>
    <row r="9" spans="1:4" x14ac:dyDescent="0.3">
      <c r="A9" s="2" t="s">
        <v>81</v>
      </c>
      <c r="B9" s="2">
        <v>0</v>
      </c>
    </row>
    <row r="10" spans="1:4" x14ac:dyDescent="0.3">
      <c r="A10" s="2" t="s">
        <v>82</v>
      </c>
      <c r="B10" s="2">
        <v>0</v>
      </c>
    </row>
    <row r="11" spans="1:4" x14ac:dyDescent="0.3">
      <c r="A11" s="2" t="s">
        <v>83</v>
      </c>
      <c r="B11" s="2">
        <v>1</v>
      </c>
    </row>
    <row r="12" spans="1:4" x14ac:dyDescent="0.3">
      <c r="A12" s="2" t="s">
        <v>84</v>
      </c>
      <c r="B12" s="2">
        <v>1</v>
      </c>
    </row>
  </sheetData>
  <conditionalFormatting sqref="A3:B12">
    <cfRule type="expression" dxfId="0" priority="1">
      <formula>$B3=1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3" sqref="B13"/>
    </sheetView>
  </sheetViews>
  <sheetFormatPr defaultRowHeight="15" x14ac:dyDescent="0.25"/>
  <cols>
    <col min="2" max="2" width="20.140625" customWidth="1"/>
    <col min="4" max="4" width="13.7109375" customWidth="1"/>
    <col min="5" max="5" width="15.42578125" customWidth="1"/>
  </cols>
  <sheetData>
    <row r="1" spans="1:5" x14ac:dyDescent="0.3">
      <c r="B1" t="s">
        <v>139</v>
      </c>
      <c r="D1" s="87" t="s">
        <v>140</v>
      </c>
      <c r="E1" s="87"/>
    </row>
    <row r="3" spans="1:5" x14ac:dyDescent="0.3">
      <c r="A3" t="str">
        <f>'BA species'!B3</f>
        <v>CA</v>
      </c>
      <c r="B3" t="str">
        <f>D3</f>
        <v>frac_li_c_1</v>
      </c>
      <c r="D3" t="s">
        <v>141</v>
      </c>
      <c r="E3">
        <v>0.9</v>
      </c>
    </row>
    <row r="4" spans="1:5" x14ac:dyDescent="0.3">
      <c r="A4" t="str">
        <f>'BA species'!B4</f>
        <v>CDCA</v>
      </c>
      <c r="B4" t="str">
        <f>D4</f>
        <v>frac_li_c_2</v>
      </c>
      <c r="D4" t="s">
        <v>142</v>
      </c>
      <c r="E4">
        <v>0.7</v>
      </c>
    </row>
    <row r="5" spans="1:5" x14ac:dyDescent="0.3">
      <c r="A5" t="str">
        <f>'BA species'!B5</f>
        <v>MCAa</v>
      </c>
      <c r="D5" t="s">
        <v>143</v>
      </c>
      <c r="E5">
        <v>0.55000000000000004</v>
      </c>
    </row>
    <row r="6" spans="1:5" x14ac:dyDescent="0.3">
      <c r="A6" t="str">
        <f>'BA species'!B6</f>
        <v>MCAb</v>
      </c>
    </row>
    <row r="7" spans="1:5" x14ac:dyDescent="0.3">
      <c r="A7" t="str">
        <f>'BA species'!B7</f>
        <v>DCA</v>
      </c>
      <c r="B7" t="str">
        <f>D4</f>
        <v>frac_li_c_2</v>
      </c>
    </row>
    <row r="8" spans="1:5" x14ac:dyDescent="0.3">
      <c r="A8" t="str">
        <f>'BA species'!B8</f>
        <v>HCA</v>
      </c>
    </row>
    <row r="9" spans="1:5" x14ac:dyDescent="0.3">
      <c r="A9" t="str">
        <f>'BA species'!B9</f>
        <v>HDCA</v>
      </c>
    </row>
    <row r="10" spans="1:5" x14ac:dyDescent="0.3">
      <c r="A10" t="str">
        <f>'BA species'!B10</f>
        <v>MDCA</v>
      </c>
    </row>
    <row r="11" spans="1:5" x14ac:dyDescent="0.3">
      <c r="A11" t="str">
        <f>'BA species'!B11</f>
        <v>UDCA</v>
      </c>
      <c r="B11" t="str">
        <f>D4</f>
        <v>frac_li_c_2</v>
      </c>
    </row>
    <row r="12" spans="1:5" x14ac:dyDescent="0.3">
      <c r="A12" t="str">
        <f>'BA species'!B12</f>
        <v>LCA</v>
      </c>
      <c r="B12" t="str">
        <f>D5</f>
        <v>frac_li_c_3</v>
      </c>
    </row>
    <row r="13" spans="1:5" x14ac:dyDescent="0.3">
      <c r="A13" t="str">
        <f>'BA species'!B13</f>
        <v>LCAs</v>
      </c>
    </row>
    <row r="14" spans="1:5" x14ac:dyDescent="0.3">
      <c r="A14" t="str">
        <f>'BA species'!B14</f>
        <v>LCAg</v>
      </c>
    </row>
    <row r="15" spans="1:5" x14ac:dyDescent="0.3">
      <c r="A15" t="str">
        <f>'BA species'!B15</f>
        <v>MCAo</v>
      </c>
    </row>
    <row r="16" spans="1:5" x14ac:dyDescent="0.3">
      <c r="A16" t="str">
        <f>'BA species'!B16</f>
        <v>MCAg</v>
      </c>
    </row>
    <row r="17" spans="1:2" x14ac:dyDescent="0.3">
      <c r="A17" t="str">
        <f>'BA species'!B17</f>
        <v>o</v>
      </c>
      <c r="B17" t="str">
        <f>D5</f>
        <v>frac_li_c_3</v>
      </c>
    </row>
    <row r="18" spans="1:2" x14ac:dyDescent="0.3">
      <c r="A18" t="str">
        <f>'BA species'!B18</f>
        <v>tr</v>
      </c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5" x14ac:dyDescent="0.25"/>
  <cols>
    <col min="1" max="1" width="16.7109375" customWidth="1"/>
    <col min="2" max="2" width="54.5703125" customWidth="1"/>
  </cols>
  <sheetData>
    <row r="1" spans="1:2" ht="14.45" x14ac:dyDescent="0.3">
      <c r="A1" s="91" t="s">
        <v>107</v>
      </c>
      <c r="B1" s="91"/>
    </row>
    <row r="2" spans="1:2" ht="14.45" x14ac:dyDescent="0.3">
      <c r="A2" s="28" t="s">
        <v>105</v>
      </c>
      <c r="B2" s="28" t="s">
        <v>106</v>
      </c>
    </row>
    <row r="3" spans="1:2" ht="7.5" customHeight="1" x14ac:dyDescent="0.3">
      <c r="A3" s="28"/>
      <c r="B3" s="28"/>
    </row>
    <row r="4" spans="1:2" ht="14.45" x14ac:dyDescent="0.3">
      <c r="A4" s="14"/>
      <c r="B4" s="27" t="s">
        <v>104</v>
      </c>
    </row>
    <row r="5" spans="1:2" ht="14.45" x14ac:dyDescent="0.3">
      <c r="A5" s="25"/>
      <c r="B5" t="s">
        <v>103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BA species</vt:lpstr>
      <vt:lpstr>Synthesis</vt:lpstr>
      <vt:lpstr>Conjugation</vt:lpstr>
      <vt:lpstr>Transformation</vt:lpstr>
      <vt:lpstr>Transport</vt:lpstr>
      <vt:lpstr>Bacteria</vt:lpstr>
      <vt:lpstr>Deconjugation</vt:lpstr>
      <vt:lpstr>ASBT distribution</vt:lpstr>
      <vt:lpstr>Extraction</vt:lpstr>
      <vt:lpstr>Explanation</vt:lpstr>
    </vt:vector>
  </TitlesOfParts>
  <Company>TUe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FSips</dc:creator>
  <cp:lastModifiedBy>FSips</cp:lastModifiedBy>
  <dcterms:created xsi:type="dcterms:W3CDTF">2016-01-15T13:17:47Z</dcterms:created>
  <dcterms:modified xsi:type="dcterms:W3CDTF">2017-11-24T13:01:15Z</dcterms:modified>
</cp:coreProperties>
</file>