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simaa\OneDrive\Desktop\NorthWind data analysis\Excel\"/>
    </mc:Choice>
  </mc:AlternateContent>
  <xr:revisionPtr revIDLastSave="0" documentId="13_ncr:1_{9C4B27E7-779E-4229-8B48-EC3A1408CD69}" xr6:coauthVersionLast="47" xr6:coauthVersionMax="47" xr10:uidLastSave="{00000000-0000-0000-0000-000000000000}"/>
  <bookViews>
    <workbookView xWindow="-120" yWindow="-120" windowWidth="29040" windowHeight="15720" firstSheet="4" activeTab="3" xr2:uid="{00000000-000D-0000-FFFF-FFFF00000000}"/>
  </bookViews>
  <sheets>
    <sheet name="Monthly Sales" sheetId="2" r:id="rId1"/>
    <sheet name="Top 10 Customers" sheetId="4" r:id="rId2"/>
    <sheet name="Top 10 Products" sheetId="5" r:id="rId3"/>
    <sheet name="Overview" sheetId="8" r:id="rId4"/>
    <sheet name="KPI Pivots" sheetId="9" r:id="rId5"/>
    <sheet name="WeekDay" sheetId="25" r:id="rId6"/>
    <sheet name="order_lines" sheetId="1" r:id="rId7"/>
    <sheet name="WeekDay Pattern" sheetId="11" r:id="rId8"/>
    <sheet name="Product Performance" sheetId="19" r:id="rId9"/>
    <sheet name="QA" sheetId="20" r:id="rId10"/>
  </sheets>
  <definedNames>
    <definedName name="_xlcn.WorksheetConnection_excelnorthwindanalysis.xlsxFactSales1" hidden="1">FactSales[]</definedName>
    <definedName name="NativeTimeline_OrderDate">#N/A</definedName>
    <definedName name="_xlnm.Print_Area" localSheetId="3">Overview!$A$1:$V$41</definedName>
    <definedName name="Slicer_ProductShort">#N/A</definedName>
  </definedNames>
  <calcPr calcId="181029"/>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FactSales" name="FactSales" connection="WorksheetConnection_excel northwind analysis.xlsx!FactSales"/>
        </x15:modelTables>
      </x15:dataModel>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B15" i="20"/>
  <c r="B14" i="20"/>
  <c r="B11" i="20"/>
  <c r="B10" i="20"/>
  <c r="B9" i="20"/>
  <c r="B8" i="20"/>
  <c r="B7" i="20"/>
  <c r="B6" i="20"/>
  <c r="B5" i="20"/>
  <c r="B4" i="20"/>
  <c r="B3" i="20"/>
  <c r="B2" i="20"/>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B4" i="8"/>
  <c r="B3" i="8"/>
  <c r="B2" i="8"/>
  <c r="B5" i="8" s="1"/>
  <c r="C3" i="11" l="1"/>
  <c r="C2" i="11"/>
  <c r="C8" i="11"/>
  <c r="C7" i="11"/>
  <c r="C5" i="11"/>
  <c r="C4" i="11"/>
  <c r="B12" i="20"/>
  <c r="B13" i="20" s="1"/>
  <c r="C6"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E647D5-3EC6-4D94-AEEF-1153B3DE3A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8675D4B-1857-4962-B755-37F6C9134081}" name="WorksheetConnection_excel northwind analysis.xlsx!FactSales" type="102" refreshedVersion="8" minRefreshableVersion="5">
    <extLst>
      <ext xmlns:x15="http://schemas.microsoft.com/office/spreadsheetml/2010/11/main" uri="{DE250136-89BD-433C-8126-D09CA5730AF9}">
        <x15:connection id="FactSales" autoDelete="1">
          <x15:rangePr sourceName="_xlcn.WorksheetConnection_excelnorthwindanalysis.xlsxFactSales1"/>
        </x15:connection>
      </ext>
    </extLst>
  </connection>
</connections>
</file>

<file path=xl/sharedStrings.xml><?xml version="1.0" encoding="utf-8"?>
<sst xmlns="http://schemas.openxmlformats.org/spreadsheetml/2006/main" count="185" uniqueCount="101">
  <si>
    <t>OrderID</t>
  </si>
  <si>
    <t>OrderDate</t>
  </si>
  <si>
    <t>CustomerID</t>
  </si>
  <si>
    <t>ProductID</t>
  </si>
  <si>
    <t>UnitPrice</t>
  </si>
  <si>
    <t>Quantity</t>
  </si>
  <si>
    <t>Discount</t>
  </si>
  <si>
    <t>ProductName</t>
  </si>
  <si>
    <t>line_total</t>
  </si>
  <si>
    <t>Northwind Traders Beer</t>
  </si>
  <si>
    <t>Northwind Traders Dried Plums</t>
  </si>
  <si>
    <t>Northwind Traders Dried Pears</t>
  </si>
  <si>
    <t>Northwind Traders Dried Apples</t>
  </si>
  <si>
    <t>Northwind Traders Chai</t>
  </si>
  <si>
    <t>Northwind Traders Coffee</t>
  </si>
  <si>
    <t>Northwind Traders Chocolate Biscuits Mix</t>
  </si>
  <si>
    <t>Northwind Traders Chocolate</t>
  </si>
  <si>
    <t>Northwind Traders Clam Chowder</t>
  </si>
  <si>
    <t>Northwind Traders Curry Sauce</t>
  </si>
  <si>
    <t>Northwind Traders Green Tea</t>
  </si>
  <si>
    <t>Northwind Traders Boysenberry Spread</t>
  </si>
  <si>
    <t>Northwind Traders Cajun Seasoning</t>
  </si>
  <si>
    <t>Northwind Traders Crab Meat</t>
  </si>
  <si>
    <t>Northwind Traders Ravioli</t>
  </si>
  <si>
    <t>Northwind Traders Mozzarella</t>
  </si>
  <si>
    <t>Northwind Traders Scones</t>
  </si>
  <si>
    <t>Northwind Traders Olive Oil</t>
  </si>
  <si>
    <t>Northwind Traders Fruit Cocktail</t>
  </si>
  <si>
    <t>Northwind Traders Almonds</t>
  </si>
  <si>
    <t>Northwind Traders Syrup</t>
  </si>
  <si>
    <t>Northwind Traders Marmalade</t>
  </si>
  <si>
    <t>Northwind Traders Long Grain Rice</t>
  </si>
  <si>
    <t>Northwind Traders Gnocchi</t>
  </si>
  <si>
    <t>Row Labels</t>
  </si>
  <si>
    <t>Grand Total</t>
  </si>
  <si>
    <t>Jan</t>
  </si>
  <si>
    <t>Sum of line_total</t>
  </si>
  <si>
    <t>2006</t>
  </si>
  <si>
    <t>Sales</t>
  </si>
  <si>
    <t>Orders</t>
  </si>
  <si>
    <t>Customers</t>
  </si>
  <si>
    <t>AOV</t>
  </si>
  <si>
    <t>Distinct Count of OrderID</t>
  </si>
  <si>
    <t>WeekdayNum</t>
  </si>
  <si>
    <t>WeekDay</t>
  </si>
  <si>
    <t>Weekday</t>
  </si>
  <si>
    <t>Mon</t>
  </si>
  <si>
    <t>Tue</t>
  </si>
  <si>
    <t>Wed</t>
  </si>
  <si>
    <t>Thu</t>
  </si>
  <si>
    <t>Fri</t>
  </si>
  <si>
    <t>Sat</t>
  </si>
  <si>
    <t>Sun</t>
  </si>
  <si>
    <t>Units</t>
  </si>
  <si>
    <t>Check</t>
  </si>
  <si>
    <t>Value</t>
  </si>
  <si>
    <t>OrderDate blanks</t>
  </si>
  <si>
    <t>CustomerID blanks</t>
  </si>
  <si>
    <t>ProductID blanks</t>
  </si>
  <si>
    <t>Discount blanks</t>
  </si>
  <si>
    <t>Discount out of [0,1]</t>
  </si>
  <si>
    <t>Quantity &lt; 0</t>
  </si>
  <si>
    <t>UnitPrice &lt;= 0</t>
  </si>
  <si>
    <t>line_total &lt; 0</t>
  </si>
  <si>
    <t>Duplicate OrderID+ProductID</t>
  </si>
  <si>
    <t>Total Sales (table)</t>
  </si>
  <si>
    <t>Sales (Overview)</t>
  </si>
  <si>
    <t>Difference</t>
  </si>
  <si>
    <t>Orders (Overview</t>
  </si>
  <si>
    <t>Customers (Overview)</t>
  </si>
  <si>
    <t>ProductShort</t>
  </si>
  <si>
    <t>(All)</t>
  </si>
  <si>
    <t>Coffee</t>
  </si>
  <si>
    <t>Mar</t>
  </si>
  <si>
    <t>Beer</t>
  </si>
  <si>
    <t>Dried Apples</t>
  </si>
  <si>
    <t>Dried Pears</t>
  </si>
  <si>
    <t>Chocolate Biscuits Mix</t>
  </si>
  <si>
    <t>Chai</t>
  </si>
  <si>
    <t>Dried Plums</t>
  </si>
  <si>
    <t>Clam Chowder</t>
  </si>
  <si>
    <t>Chocolate</t>
  </si>
  <si>
    <t>Feb</t>
  </si>
  <si>
    <t>Green Tea</t>
  </si>
  <si>
    <t>Curry Sauce</t>
  </si>
  <si>
    <t>Boysenberry Spread</t>
  </si>
  <si>
    <t>Cajun Seasoning</t>
  </si>
  <si>
    <t>Marmalade</t>
  </si>
  <si>
    <t>Mozzarella</t>
  </si>
  <si>
    <t>Ravioli</t>
  </si>
  <si>
    <t>Crab Meat</t>
  </si>
  <si>
    <t>Olive Oil</t>
  </si>
  <si>
    <t>Syrup</t>
  </si>
  <si>
    <t>Gnocchi</t>
  </si>
  <si>
    <t>Long Grain Rice</t>
  </si>
  <si>
    <t>Scones</t>
  </si>
  <si>
    <t>Apr</t>
  </si>
  <si>
    <t>Almonds</t>
  </si>
  <si>
    <t>May</t>
  </si>
  <si>
    <t>Fruit Cocktail</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</si>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</sst>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3" fontId="0" fillId="0" borderId="0" xfId="0" applyNumberFormat="1"/>
    <xf numFmtId="0" fontId="0" fillId="0" borderId="0" xfId="0" applyAlignment="1">
      <alignment horizontal="left" indent="1"/>
    </xf>
    <xf numFmtId="1"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0" formatCode="General"/>
    </dxf>
    <dxf>
      <numFmt numFmtId="0" formatCode="General"/>
    </dxf>
    <dxf>
      <numFmt numFmtId="0" formatCode="General"/>
    </dxf>
    <dxf>
      <numFmt numFmtId="19" formatCode="m/d/yyyy"/>
    </dxf>
    <dxf>
      <numFmt numFmtId="1" formatCode="0"/>
    </dxf>
    <dxf>
      <numFmt numFmtId="164" formatCode="&quot;$&quot;#,##0"/>
    </dxf>
    <dxf>
      <font>
        <b/>
        <sz val="11"/>
        <color theme="1"/>
      </font>
      <border>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s>
  <tableStyles count="6" defaultTableStyle="TableStyleMedium2" defaultPivotStyle="PivotStyleLight16">
    <tableStyle name="Slicer Style 1" pivot="0" table="0" count="2" xr9:uid="{173A7906-BAFF-4125-8278-D8F1EF2C6BC4}">
      <tableStyleElement type="wholeTable" dxfId="14"/>
      <tableStyleElement type="headerRow" dxfId="13"/>
    </tableStyle>
    <tableStyle name="Slicer Style 2" pivot="0" table="0" count="1" xr9:uid="{034526DF-9FD6-445D-A3EA-C35F0E82B85B}">
      <tableStyleElement type="wholeTable" dxfId="12"/>
    </tableStyle>
    <tableStyle name="Slicer Style 3" pivot="0" table="0" count="1" xr9:uid="{D8C0278E-3B3B-4B08-8608-4E2E23F75B98}">
      <tableStyleElement type="wholeTable" dxfId="11"/>
    </tableStyle>
    <tableStyle name="Slicer Style 4" pivot="0" table="0" count="1" xr9:uid="{D61FF349-8464-42F7-9F84-073DCCD93654}">
      <tableStyleElement type="wholeTable" dxfId="10"/>
    </tableStyle>
    <tableStyle name="SlicerStyleLight1 2" pivot="0" table="0" count="10" xr9:uid="{217F0D26-144A-447B-B44A-1D5037692744}">
      <tableStyleElement type="wholeTable" dxfId="9"/>
      <tableStyleElement type="headerRow" dxfId="8"/>
    </tableStyle>
    <tableStyle name="TimeSlicerStyleLight1 2" pivot="0" table="0" count="9" xr9:uid="{F1E9FEF5-CA39-4EF2-BA34-D89D3C98B83B}">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northwind analysis.xlsx]Top 10 Customers!Top Customers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Customers'!$A$4:$A$14</c:f>
              <c:strCache>
                <c:ptCount val="10"/>
                <c:pt idx="0">
                  <c:v>28</c:v>
                </c:pt>
                <c:pt idx="1">
                  <c:v>7</c:v>
                </c:pt>
                <c:pt idx="2">
                  <c:v>6</c:v>
                </c:pt>
                <c:pt idx="3">
                  <c:v>4</c:v>
                </c:pt>
                <c:pt idx="4">
                  <c:v>8</c:v>
                </c:pt>
                <c:pt idx="5">
                  <c:v>9</c:v>
                </c:pt>
                <c:pt idx="6">
                  <c:v>26</c:v>
                </c:pt>
                <c:pt idx="7">
                  <c:v>29</c:v>
                </c:pt>
                <c:pt idx="8">
                  <c:v>3</c:v>
                </c:pt>
                <c:pt idx="9">
                  <c:v>1</c:v>
                </c:pt>
              </c:strCache>
            </c:strRef>
          </c:cat>
          <c:val>
            <c:numRef>
              <c:f>'Top 10 Customers'!$B$4:$B$14</c:f>
              <c:numCache>
                <c:formatCode>"$"#,##0</c:formatCode>
                <c:ptCount val="10"/>
                <c:pt idx="0">
                  <c:v>15432.5</c:v>
                </c:pt>
                <c:pt idx="1">
                  <c:v>13800</c:v>
                </c:pt>
                <c:pt idx="2">
                  <c:v>8007.5</c:v>
                </c:pt>
                <c:pt idx="3">
                  <c:v>4949</c:v>
                </c:pt>
                <c:pt idx="4">
                  <c:v>4683</c:v>
                </c:pt>
                <c:pt idx="5">
                  <c:v>3786.5</c:v>
                </c:pt>
                <c:pt idx="6">
                  <c:v>3625.25</c:v>
                </c:pt>
                <c:pt idx="7">
                  <c:v>2905.5</c:v>
                </c:pt>
                <c:pt idx="8">
                  <c:v>2550</c:v>
                </c:pt>
                <c:pt idx="9">
                  <c:v>2410.75</c:v>
                </c:pt>
              </c:numCache>
            </c:numRef>
          </c:val>
          <c:extLst>
            <c:ext xmlns:c16="http://schemas.microsoft.com/office/drawing/2014/chart" uri="{C3380CC4-5D6E-409C-BE32-E72D297353CC}">
              <c16:uniqueId val="{00000000-7581-46C6-85CB-59B44B879282}"/>
            </c:ext>
          </c:extLst>
        </c:ser>
        <c:dLbls>
          <c:showLegendKey val="0"/>
          <c:showVal val="0"/>
          <c:showCatName val="0"/>
          <c:showSerName val="0"/>
          <c:showPercent val="0"/>
          <c:showBubbleSize val="0"/>
        </c:dLbls>
        <c:gapWidth val="219"/>
        <c:overlap val="-27"/>
        <c:axId val="1837043407"/>
        <c:axId val="1837040495"/>
      </c:barChart>
      <c:catAx>
        <c:axId val="18370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040495"/>
        <c:crosses val="autoZero"/>
        <c:auto val="1"/>
        <c:lblAlgn val="ctr"/>
        <c:lblOffset val="100"/>
        <c:noMultiLvlLbl val="0"/>
      </c:catAx>
      <c:valAx>
        <c:axId val="1837040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04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northwind analysis.xlsx]Top 10 Products!Top Products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Products'!$B$3</c:f>
              <c:strCache>
                <c:ptCount val="1"/>
                <c:pt idx="0">
                  <c:v>Total</c:v>
                </c:pt>
              </c:strCache>
            </c:strRef>
          </c:tx>
          <c:spPr>
            <a:solidFill>
              <a:schemeClr val="accent1"/>
            </a:solidFill>
            <a:ln>
              <a:noFill/>
            </a:ln>
            <a:effectLst/>
          </c:spPr>
          <c:invertIfNegative val="0"/>
          <c:cat>
            <c:strRef>
              <c:f>'Top 10 Products'!$A$4:$A$28</c:f>
              <c:strCache>
                <c:ptCount val="24"/>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pt idx="10">
                  <c:v>Ravioli</c:v>
                </c:pt>
                <c:pt idx="11">
                  <c:v>Fruit Cocktail</c:v>
                </c:pt>
                <c:pt idx="12">
                  <c:v>Dried Pears</c:v>
                </c:pt>
                <c:pt idx="13">
                  <c:v>Cajun Seasoning</c:v>
                </c:pt>
                <c:pt idx="14">
                  <c:v>Green Tea</c:v>
                </c:pt>
                <c:pt idx="15">
                  <c:v>Chocolate Biscuits Mix</c:v>
                </c:pt>
                <c:pt idx="16">
                  <c:v>Chai</c:v>
                </c:pt>
                <c:pt idx="17">
                  <c:v>Olive Oil</c:v>
                </c:pt>
                <c:pt idx="18">
                  <c:v>Syrup</c:v>
                </c:pt>
                <c:pt idx="19">
                  <c:v>Gnocchi</c:v>
                </c:pt>
                <c:pt idx="20">
                  <c:v>Long Grain Rice</c:v>
                </c:pt>
                <c:pt idx="21">
                  <c:v>Dried Plums</c:v>
                </c:pt>
                <c:pt idx="22">
                  <c:v>Scones</c:v>
                </c:pt>
                <c:pt idx="23">
                  <c:v>Almonds</c:v>
                </c:pt>
              </c:strCache>
            </c:strRef>
          </c:cat>
          <c:val>
            <c:numRef>
              <c:f>'Top 10 Products'!$B$4:$B$28</c:f>
              <c:numCache>
                <c:formatCode>"$"#,##0</c:formatCode>
                <c:ptCount val="24"/>
                <c:pt idx="0">
                  <c:v>29900</c:v>
                </c:pt>
                <c:pt idx="1">
                  <c:v>6818</c:v>
                </c:pt>
                <c:pt idx="2">
                  <c:v>3240</c:v>
                </c:pt>
                <c:pt idx="3">
                  <c:v>3132</c:v>
                </c:pt>
                <c:pt idx="4">
                  <c:v>2798.5</c:v>
                </c:pt>
                <c:pt idx="5">
                  <c:v>2600</c:v>
                </c:pt>
                <c:pt idx="6">
                  <c:v>2550</c:v>
                </c:pt>
                <c:pt idx="7">
                  <c:v>2500</c:v>
                </c:pt>
                <c:pt idx="8">
                  <c:v>2208</c:v>
                </c:pt>
                <c:pt idx="9">
                  <c:v>2120</c:v>
                </c:pt>
                <c:pt idx="10">
                  <c:v>1950</c:v>
                </c:pt>
                <c:pt idx="11">
                  <c:v>1560</c:v>
                </c:pt>
                <c:pt idx="12">
                  <c:v>1200</c:v>
                </c:pt>
                <c:pt idx="13">
                  <c:v>880</c:v>
                </c:pt>
                <c:pt idx="14">
                  <c:v>822.25</c:v>
                </c:pt>
                <c:pt idx="15">
                  <c:v>782</c:v>
                </c:pt>
                <c:pt idx="16">
                  <c:v>720</c:v>
                </c:pt>
                <c:pt idx="17">
                  <c:v>533.75</c:v>
                </c:pt>
                <c:pt idx="18">
                  <c:v>500</c:v>
                </c:pt>
                <c:pt idx="19">
                  <c:v>380</c:v>
                </c:pt>
                <c:pt idx="20">
                  <c:v>280</c:v>
                </c:pt>
                <c:pt idx="21">
                  <c:v>262.5</c:v>
                </c:pt>
                <c:pt idx="22">
                  <c:v>200</c:v>
                </c:pt>
                <c:pt idx="23">
                  <c:v>200</c:v>
                </c:pt>
              </c:numCache>
            </c:numRef>
          </c:val>
          <c:extLst>
            <c:ext xmlns:c16="http://schemas.microsoft.com/office/drawing/2014/chart" uri="{C3380CC4-5D6E-409C-BE32-E72D297353CC}">
              <c16:uniqueId val="{00000000-DB18-4349-B025-13F4D9A97FF0}"/>
            </c:ext>
          </c:extLst>
        </c:ser>
        <c:dLbls>
          <c:showLegendKey val="0"/>
          <c:showVal val="0"/>
          <c:showCatName val="0"/>
          <c:showSerName val="0"/>
          <c:showPercent val="0"/>
          <c:showBubbleSize val="0"/>
        </c:dLbls>
        <c:gapWidth val="219"/>
        <c:overlap val="-27"/>
        <c:axId val="1826484015"/>
        <c:axId val="1826497743"/>
      </c:barChart>
      <c:catAx>
        <c:axId val="182648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97743"/>
        <c:crosses val="autoZero"/>
        <c:auto val="1"/>
        <c:lblAlgn val="ctr"/>
        <c:lblOffset val="100"/>
        <c:noMultiLvlLbl val="0"/>
      </c:catAx>
      <c:valAx>
        <c:axId val="18264977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8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northwind analysis.xlsx]Monthly Sales!PivotTable1</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71159565798853"/>
          <c:y val="0.17532188684747738"/>
          <c:w val="0.60048014910217218"/>
          <c:h val="0.46043708078156897"/>
        </c:manualLayout>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 Sales'!$A$4:$A$11</c:f>
              <c:multiLvlStrCache>
                <c:ptCount val="6"/>
                <c:lvl>
                  <c:pt idx="0">
                    <c:v>Jan</c:v>
                  </c:pt>
                  <c:pt idx="1">
                    <c:v>Feb</c:v>
                  </c:pt>
                  <c:pt idx="2">
                    <c:v>Mar</c:v>
                  </c:pt>
                  <c:pt idx="3">
                    <c:v>Apr</c:v>
                  </c:pt>
                  <c:pt idx="4">
                    <c:v>May</c:v>
                  </c:pt>
                  <c:pt idx="5">
                    <c:v>Jun</c:v>
                  </c:pt>
                </c:lvl>
                <c:lvl>
                  <c:pt idx="0">
                    <c:v>2006</c:v>
                  </c:pt>
                </c:lvl>
              </c:multiLvlStrCache>
            </c:multiLvlStrRef>
          </c:cat>
          <c:val>
            <c:numRef>
              <c:f>'Monthly Sales'!$B$4:$B$11</c:f>
              <c:numCache>
                <c:formatCode>General</c:formatCode>
                <c:ptCount val="6"/>
                <c:pt idx="0">
                  <c:v>3836</c:v>
                </c:pt>
                <c:pt idx="1">
                  <c:v>2241.5</c:v>
                </c:pt>
                <c:pt idx="2">
                  <c:v>32609.25</c:v>
                </c:pt>
                <c:pt idx="3">
                  <c:v>19355.25</c:v>
                </c:pt>
                <c:pt idx="4">
                  <c:v>1788.5</c:v>
                </c:pt>
                <c:pt idx="5">
                  <c:v>8306.5</c:v>
                </c:pt>
              </c:numCache>
            </c:numRef>
          </c:val>
          <c:smooth val="0"/>
          <c:extLst>
            <c:ext xmlns:c16="http://schemas.microsoft.com/office/drawing/2014/chart" uri="{C3380CC4-5D6E-409C-BE32-E72D297353CC}">
              <c16:uniqueId val="{00000000-680C-471D-8E64-46F799228DD9}"/>
            </c:ext>
          </c:extLst>
        </c:ser>
        <c:dLbls>
          <c:showLegendKey val="0"/>
          <c:showVal val="0"/>
          <c:showCatName val="0"/>
          <c:showSerName val="0"/>
          <c:showPercent val="0"/>
          <c:showBubbleSize val="0"/>
        </c:dLbls>
        <c:marker val="1"/>
        <c:smooth val="0"/>
        <c:axId val="1631881039"/>
        <c:axId val="1837015535"/>
      </c:lineChart>
      <c:catAx>
        <c:axId val="163188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015535"/>
        <c:crosses val="autoZero"/>
        <c:auto val="1"/>
        <c:lblAlgn val="ctr"/>
        <c:lblOffset val="100"/>
        <c:noMultiLvlLbl val="0"/>
      </c:catAx>
      <c:valAx>
        <c:axId val="1837015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8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25" r="0.25"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northwind analysis.xlsx]WeekDay!ptWeekDay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WeekDay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5870516185475"/>
          <c:y val="0.26328484981044037"/>
          <c:w val="0.76112270341207344"/>
          <c:h val="0.53774387576552929"/>
        </c:manualLayout>
      </c:layout>
      <c:barChart>
        <c:barDir val="col"/>
        <c:grouping val="clustered"/>
        <c:varyColors val="0"/>
        <c:ser>
          <c:idx val="0"/>
          <c:order val="0"/>
          <c:tx>
            <c:strRef>
              <c:f>WeekDay!$B$3</c:f>
              <c:strCache>
                <c:ptCount val="1"/>
                <c:pt idx="0">
                  <c:v>Total</c:v>
                </c:pt>
              </c:strCache>
            </c:strRef>
          </c:tx>
          <c:spPr>
            <a:solidFill>
              <a:schemeClr val="accent1"/>
            </a:solidFill>
            <a:ln>
              <a:noFill/>
            </a:ln>
            <a:effectLst/>
          </c:spPr>
          <c:invertIfNegative val="0"/>
          <c:cat>
            <c:strRef>
              <c:f>WeekDay!$A$4:$A$11</c:f>
              <c:strCache>
                <c:ptCount val="7"/>
                <c:pt idx="0">
                  <c:v>Mon</c:v>
                </c:pt>
                <c:pt idx="1">
                  <c:v>Tue</c:v>
                </c:pt>
                <c:pt idx="2">
                  <c:v>Wed</c:v>
                </c:pt>
                <c:pt idx="3">
                  <c:v>Thu</c:v>
                </c:pt>
                <c:pt idx="4">
                  <c:v>Fri</c:v>
                </c:pt>
                <c:pt idx="5">
                  <c:v>Sat</c:v>
                </c:pt>
                <c:pt idx="6">
                  <c:v>Sun</c:v>
                </c:pt>
              </c:strCache>
            </c:strRef>
          </c:cat>
          <c:val>
            <c:numRef>
              <c:f>WeekDay!$B$4:$B$11</c:f>
              <c:numCache>
                <c:formatCode>General</c:formatCode>
                <c:ptCount val="7"/>
                <c:pt idx="0">
                  <c:v>6344</c:v>
                </c:pt>
                <c:pt idx="1">
                  <c:v>1000</c:v>
                </c:pt>
                <c:pt idx="2">
                  <c:v>11006.75</c:v>
                </c:pt>
                <c:pt idx="3">
                  <c:v>2440</c:v>
                </c:pt>
                <c:pt idx="4">
                  <c:v>35539.25</c:v>
                </c:pt>
                <c:pt idx="5">
                  <c:v>7720</c:v>
                </c:pt>
                <c:pt idx="6">
                  <c:v>4087</c:v>
                </c:pt>
              </c:numCache>
            </c:numRef>
          </c:val>
          <c:extLst>
            <c:ext xmlns:c16="http://schemas.microsoft.com/office/drawing/2014/chart" uri="{C3380CC4-5D6E-409C-BE32-E72D297353CC}">
              <c16:uniqueId val="{00000000-5A03-4EDF-A4E2-6E7C2663DE52}"/>
            </c:ext>
          </c:extLst>
        </c:ser>
        <c:dLbls>
          <c:showLegendKey val="0"/>
          <c:showVal val="0"/>
          <c:showCatName val="0"/>
          <c:showSerName val="0"/>
          <c:showPercent val="0"/>
          <c:showBubbleSize val="0"/>
        </c:dLbls>
        <c:gapWidth val="219"/>
        <c:overlap val="-27"/>
        <c:axId val="624560559"/>
        <c:axId val="624561807"/>
      </c:barChart>
      <c:catAx>
        <c:axId val="62456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61807"/>
        <c:crosses val="autoZero"/>
        <c:auto val="1"/>
        <c:lblAlgn val="ctr"/>
        <c:lblOffset val="100"/>
        <c:noMultiLvlLbl val="0"/>
      </c:catAx>
      <c:valAx>
        <c:axId val="62456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6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11205</xdr:colOff>
      <xdr:row>12</xdr:row>
      <xdr:rowOff>62902</xdr:rowOff>
    </xdr:from>
    <xdr:to>
      <xdr:col>10</xdr:col>
      <xdr:colOff>301849</xdr:colOff>
      <xdr:row>26</xdr:row>
      <xdr:rowOff>139102</xdr:rowOff>
    </xdr:to>
    <xdr:graphicFrame macro="">
      <xdr:nvGraphicFramePr>
        <xdr:cNvPr id="3" name="Chart 1">
          <a:extLst>
            <a:ext uri="{FF2B5EF4-FFF2-40B4-BE49-F238E27FC236}">
              <a16:creationId xmlns:a16="http://schemas.microsoft.com/office/drawing/2014/main" id="{C329520F-BC4A-ED01-A9BF-268E0A0A8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127896</xdr:rowOff>
    </xdr:from>
    <xdr:to>
      <xdr:col>10</xdr:col>
      <xdr:colOff>276567</xdr:colOff>
      <xdr:row>40</xdr:row>
      <xdr:rowOff>48666</xdr:rowOff>
    </xdr:to>
    <xdr:graphicFrame macro="">
      <xdr:nvGraphicFramePr>
        <xdr:cNvPr id="4" name="Chart 1">
          <a:extLst>
            <a:ext uri="{FF2B5EF4-FFF2-40B4-BE49-F238E27FC236}">
              <a16:creationId xmlns:a16="http://schemas.microsoft.com/office/drawing/2014/main" id="{C0B561EC-081C-AF09-8BF5-E8987DA48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9523</xdr:rowOff>
    </xdr:from>
    <xdr:to>
      <xdr:col>10</xdr:col>
      <xdr:colOff>291662</xdr:colOff>
      <xdr:row>12</xdr:row>
      <xdr:rowOff>47623</xdr:rowOff>
    </xdr:to>
    <mc:AlternateContent xmlns:mc="http://schemas.openxmlformats.org/markup-compatibility/2006" xmlns:tsle="http://schemas.microsoft.com/office/drawing/2012/timeslicer">
      <mc:Choice Requires="tsle">
        <xdr:graphicFrame macro="">
          <xdr:nvGraphicFramePr>
            <xdr:cNvPr id="8" name="OrderDate">
              <a:extLst>
                <a:ext uri="{FF2B5EF4-FFF2-40B4-BE49-F238E27FC236}">
                  <a16:creationId xmlns:a16="http://schemas.microsoft.com/office/drawing/2014/main" id="{166BFAB2-D750-4496-9A5C-ED4C154DD9C4}"/>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0" y="962023"/>
              <a:ext cx="635302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291352</xdr:colOff>
      <xdr:row>12</xdr:row>
      <xdr:rowOff>61096</xdr:rowOff>
    </xdr:from>
    <xdr:to>
      <xdr:col>20</xdr:col>
      <xdr:colOff>583013</xdr:colOff>
      <xdr:row>26</xdr:row>
      <xdr:rowOff>137296</xdr:rowOff>
    </xdr:to>
    <xdr:graphicFrame macro="">
      <xdr:nvGraphicFramePr>
        <xdr:cNvPr id="7" name="Chart 6">
          <a:extLst>
            <a:ext uri="{FF2B5EF4-FFF2-40B4-BE49-F238E27FC236}">
              <a16:creationId xmlns:a16="http://schemas.microsoft.com/office/drawing/2014/main" id="{25535537-5D80-4D25-B462-F39711731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290723</xdr:colOff>
      <xdr:row>0</xdr:row>
      <xdr:rowOff>0</xdr:rowOff>
    </xdr:from>
    <xdr:to>
      <xdr:col>20</xdr:col>
      <xdr:colOff>581071</xdr:colOff>
      <xdr:row>12</xdr:row>
      <xdr:rowOff>51952</xdr:rowOff>
    </xdr:to>
    <mc:AlternateContent xmlns:mc="http://schemas.openxmlformats.org/markup-compatibility/2006" xmlns:a14="http://schemas.microsoft.com/office/drawing/2010/main">
      <mc:Choice Requires="a14">
        <xdr:graphicFrame macro="">
          <xdr:nvGraphicFramePr>
            <xdr:cNvPr id="10" name="ProductShort">
              <a:extLst>
                <a:ext uri="{FF2B5EF4-FFF2-40B4-BE49-F238E27FC236}">
                  <a16:creationId xmlns:a16="http://schemas.microsoft.com/office/drawing/2014/main" id="{4F18207B-DBD1-495D-B578-B252155C1B65}"/>
                </a:ext>
              </a:extLst>
            </xdr:cNvPr>
            <xdr:cNvGraphicFramePr/>
          </xdr:nvGraphicFramePr>
          <xdr:xfrm>
            <a:off x="0" y="0"/>
            <a:ext cx="0" cy="0"/>
          </xdr:xfrm>
          <a:graphic>
            <a:graphicData uri="http://schemas.microsoft.com/office/drawing/2010/slicer">
              <sle:slicer xmlns:sle="http://schemas.microsoft.com/office/drawing/2010/slicer" name="ProductShort"/>
            </a:graphicData>
          </a:graphic>
        </xdr:graphicFrame>
      </mc:Choice>
      <mc:Fallback xmlns="">
        <xdr:sp macro="" textlink="">
          <xdr:nvSpPr>
            <xdr:cNvPr id="0" name=""/>
            <xdr:cNvSpPr>
              <a:spLocks noTextEdit="1"/>
            </xdr:cNvSpPr>
          </xdr:nvSpPr>
          <xdr:spPr>
            <a:xfrm>
              <a:off x="6341899" y="0"/>
              <a:ext cx="6341525" cy="2337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268940</xdr:colOff>
      <xdr:row>26</xdr:row>
      <xdr:rowOff>126090</xdr:rowOff>
    </xdr:from>
    <xdr:to>
      <xdr:col>20</xdr:col>
      <xdr:colOff>546525</xdr:colOff>
      <xdr:row>40</xdr:row>
      <xdr:rowOff>46860</xdr:rowOff>
    </xdr:to>
    <xdr:graphicFrame macro="">
      <xdr:nvGraphicFramePr>
        <xdr:cNvPr id="2" name="Chart 1">
          <a:extLst>
            <a:ext uri="{FF2B5EF4-FFF2-40B4-BE49-F238E27FC236}">
              <a16:creationId xmlns:a16="http://schemas.microsoft.com/office/drawing/2014/main" id="{984398B9-A9B2-CC40-0D4D-A9949833E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ru Sima" refreshedDate="45959.388421759257" backgroundQuery="1" createdVersion="8" refreshedVersion="8" minRefreshableVersion="3" recordCount="0" supportSubquery="1" supportAdvancedDrill="1" xr:uid="{77CDD20F-0654-4108-B357-29A68C517186}">
  <cacheSource type="external" connectionId="1"/>
  <cacheFields count="1">
    <cacheField name="[Measures].[Distinct Count of CustomerID]" caption="Distinct Count of CustomerID" numFmtId="0" hierarchy="15" level="32767"/>
  </cacheFields>
  <cacheHierarchies count="18">
    <cacheHierarchy uniqueName="[FactSales].[OrderID]" caption="OrderID" attribute="1" defaultMemberUniqueName="[FactSales].[OrderID].[All]" allUniqueName="[FactSales].[OrderID].[All]" dimensionUniqueName="[FactSales]" displayFolder="" count="0" memberValueDatatype="20" unbalanced="0"/>
    <cacheHierarchy uniqueName="[FactSales].[OrderDate]" caption="OrderDate" attribute="1" time="1" defaultMemberUniqueName="[FactSales].[OrderDate].[All]" allUniqueName="[FactSales].[OrderDate].[All]" dimensionUniqueName="[FactSales]" displayFolder="" count="0" memberValueDatatype="7" unbalanced="0"/>
    <cacheHierarchy uniqueName="[FactSales].[CustomerID]" caption="CustomerID" attribute="1" defaultMemberUniqueName="[FactSales].[CustomerID].[All]" allUniqueName="[FactSales].[CustomerID].[All]" dimensionUniqueName="[FactSales]" displayFolder="" count="0" memberValueDatatype="20" unbalanced="0"/>
    <cacheHierarchy uniqueName="[FactSales].[ProductID]" caption="ProductID" attribute="1" defaultMemberUniqueName="[FactSales].[ProductID].[All]" allUniqueName="[FactSales].[ProductID].[All]" dimensionUniqueName="[FactSales]" displayFolder="" count="0" memberValueDatatype="20"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20" unbalanced="0"/>
    <cacheHierarchy uniqueName="[FactSales].[ProductName]" caption="ProductName" attribute="1" defaultMemberUniqueName="[FactSales].[ProductName].[All]" allUniqueName="[FactSales].[ProductName].[All]" dimensionUniqueName="[FactSales]" displayFolder="" count="0" memberValueDatatype="130" unbalanced="0"/>
    <cacheHierarchy uniqueName="[FactSales].[line_total]" caption="line_total" attribute="1" defaultMemberUniqueName="[FactSales].[line_total].[All]" allUniqueName="[FactSales].[line_total].[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OrderID]" caption="Sum of OrderID" measure="1" displayFolder="" measureGroup="FactSale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FactSales" count="0" hidden="1">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FactSales" count="0" hidden="1">
      <extLst>
        <ext xmlns:x15="http://schemas.microsoft.com/office/spreadsheetml/2010/11/main" uri="{B97F6D7D-B522-45F9-BDA1-12C45D357490}">
          <x15:cacheHierarchy aggregatedColumn="0"/>
        </ext>
      </extLst>
    </cacheHierarchy>
    <cacheHierarchy uniqueName="[Measures].[Sum of CustomerID]" caption="Sum of CustomerID" measure="1" displayFolder="" measureGroup="FactSales" count="0" hidden="1">
      <extLst>
        <ext xmlns:x15="http://schemas.microsoft.com/office/spreadsheetml/2010/11/main" uri="{B97F6D7D-B522-45F9-BDA1-12C45D357490}">
          <x15:cacheHierarchy aggregatedColumn="2"/>
        </ext>
      </extLst>
    </cacheHierarchy>
    <cacheHierarchy uniqueName="[Measures].[Distinct Count of CustomerID]" caption="Distinct Count of CustomerID" measure="1" displayFolder="" measureGroup="FactSale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line_total]" caption="Sum of line_total" measure="1" displayFolder="" measureGroup="Fact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5"/>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ru Sima" refreshedDate="45959.361667939818" backgroundQuery="1" createdVersion="8" refreshedVersion="8" minRefreshableVersion="3" recordCount="0" supportSubquery="1" supportAdvancedDrill="1" xr:uid="{B890DDE6-1A33-4099-A9AA-A06718B6F6E1}">
  <cacheSource type="external" connectionId="1"/>
  <cacheFields count="1">
    <cacheField name="[Measures].[Distinct Count of OrderID]" caption="Distinct Count of OrderID" numFmtId="0" hierarchy="13" level="32767"/>
  </cacheFields>
  <cacheHierarchies count="18">
    <cacheHierarchy uniqueName="[FactSales].[OrderID]" caption="OrderID" attribute="1" defaultMemberUniqueName="[FactSales].[OrderID].[All]" allUniqueName="[FactSales].[OrderID].[All]" dimensionUniqueName="[FactSales]" displayFolder="" count="0" memberValueDatatype="20" unbalanced="0"/>
    <cacheHierarchy uniqueName="[FactSales].[OrderDate]" caption="OrderDate" attribute="1" time="1" defaultMemberUniqueName="[FactSales].[OrderDate].[All]" allUniqueName="[FactSales].[OrderDate].[All]" dimensionUniqueName="[FactSales]" displayFolder="" count="0" memberValueDatatype="7" unbalanced="0"/>
    <cacheHierarchy uniqueName="[FactSales].[CustomerID]" caption="CustomerID" attribute="1" defaultMemberUniqueName="[FactSales].[CustomerID].[All]" allUniqueName="[FactSales].[CustomerID].[All]" dimensionUniqueName="[FactSales]" displayFolder="" count="0" memberValueDatatype="20" unbalanced="0"/>
    <cacheHierarchy uniqueName="[FactSales].[ProductID]" caption="ProductID" attribute="1" defaultMemberUniqueName="[FactSales].[ProductID].[All]" allUniqueName="[FactSales].[ProductID].[All]" dimensionUniqueName="[FactSales]" displayFolder="" count="0" memberValueDatatype="20"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20" unbalanced="0"/>
    <cacheHierarchy uniqueName="[FactSales].[ProductName]" caption="ProductName" attribute="1" defaultMemberUniqueName="[FactSales].[ProductName].[All]" allUniqueName="[FactSales].[ProductName].[All]" dimensionUniqueName="[FactSales]" displayFolder="" count="0" memberValueDatatype="130" unbalanced="0"/>
    <cacheHierarchy uniqueName="[FactSales].[line_total]" caption="line_total" attribute="1" defaultMemberUniqueName="[FactSales].[line_total].[All]" allUniqueName="[FactSales].[line_total].[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OrderID]" caption="Sum of OrderID" measure="1" displayFolder="" measureGroup="FactSale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FactSales" count="0" hidden="1">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FactSale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ustomerID]" caption="Sum of CustomerID" measure="1" displayFolder="" measureGroup="FactSales" count="0" hidden="1">
      <extLst>
        <ext xmlns:x15="http://schemas.microsoft.com/office/spreadsheetml/2010/11/main" uri="{B97F6D7D-B522-45F9-BDA1-12C45D357490}">
          <x15:cacheHierarchy aggregatedColumn="2"/>
        </ext>
      </extLst>
    </cacheHierarchy>
    <cacheHierarchy uniqueName="[Measures].[Distinct Count of CustomerID]" caption="Distinct Count of CustomerID" measure="1" displayFolder="" measureGroup="FactSales" count="0" hidden="1">
      <extLst>
        <ext xmlns:x15="http://schemas.microsoft.com/office/spreadsheetml/2010/11/main" uri="{B97F6D7D-B522-45F9-BDA1-12C45D357490}">
          <x15:cacheHierarchy aggregatedColumn="2"/>
        </ext>
      </extLst>
    </cacheHierarchy>
    <cacheHierarchy uniqueName="[Measures].[Sum of line_total]" caption="Sum of line_total" measure="1" displayFolder="" measureGroup="Fact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FactSales" count="0" hidden="1">
      <extLst>
        <ext xmlns:x15="http://schemas.microsoft.com/office/spreadsheetml/2010/11/main" uri="{B97F6D7D-B522-45F9-BDA1-12C45D357490}">
          <x15:cacheHierarchy aggregatedColumn="5"/>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ru Sima" refreshedDate="45959.438000578702" backgroundQuery="1" createdVersion="8" refreshedVersion="8" minRefreshableVersion="3" recordCount="0" supportSubquery="1" supportAdvancedDrill="1" xr:uid="{92347D1C-B347-4E39-92FD-39779511BA2E}">
  <cacheSource type="external" connectionId="1"/>
  <cacheFields count="4">
    <cacheField name="[FactSales].[ProductName].[ProductName]" caption="ProductName" numFmtId="0" hierarchy="7" level="1">
      <sharedItems count="24">
        <s v="Northwind Traders Almonds"/>
        <s v="Northwind Traders Beer"/>
        <s v="Northwind Traders Boysenberry Spread"/>
        <s v="Northwind Traders Cajun Seasoning"/>
        <s v="Northwind Traders Chai"/>
        <s v="Northwind Traders Chocolate"/>
        <s v="Northwind Traders Chocolate Biscuits Mix"/>
        <s v="Northwind Traders Clam Chowder"/>
        <s v="Northwind Traders Coffee"/>
        <s v="Northwind Traders Crab Meat"/>
        <s v="Northwind Traders Curry Sauce"/>
        <s v="Northwind Traders Dried Apples"/>
        <s v="Northwind Traders Dried Pears"/>
        <s v="Northwind Traders Dried Plums"/>
        <s v="Northwind Traders Fruit Cocktail"/>
        <s v="Northwind Traders Gnocchi"/>
        <s v="Northwind Traders Green Tea"/>
        <s v="Northwind Traders Long Grain Rice"/>
        <s v="Northwind Traders Marmalade"/>
        <s v="Northwind Traders Mozzarella"/>
        <s v="Northwind Traders Olive Oil"/>
        <s v="Northwind Traders Ravioli"/>
        <s v="Northwind Traders Scones"/>
        <s v="Northwind Traders Syrup"/>
      </sharedItems>
    </cacheField>
    <cacheField name="[Measures].[Sum of line_total]" caption="Sum of line_total" numFmtId="0" hierarchy="16" level="32767"/>
    <cacheField name="[Measures].[Sum of Quantity]" caption="Sum of Quantity" numFmtId="0" hierarchy="17" level="32767"/>
    <cacheField name="[Measures].[Distinct Count of OrderID]" caption="Distinct Count of OrderID" numFmtId="0" hierarchy="13" level="32767"/>
  </cacheFields>
  <cacheHierarchies count="18">
    <cacheHierarchy uniqueName="[FactSales].[OrderID]" caption="OrderID" attribute="1" defaultMemberUniqueName="[FactSales].[OrderID].[All]" allUniqueName="[FactSales].[OrderID].[All]" dimensionUniqueName="[FactSales]" displayFolder="" count="0" memberValueDatatype="20" unbalanced="0"/>
    <cacheHierarchy uniqueName="[FactSales].[OrderDate]" caption="OrderDate" attribute="1" time="1" defaultMemberUniqueName="[FactSales].[OrderDate].[All]" allUniqueName="[FactSales].[OrderDate].[All]" dimensionUniqueName="[FactSales]" displayFolder="" count="0" memberValueDatatype="7" unbalanced="0"/>
    <cacheHierarchy uniqueName="[FactSales].[CustomerID]" caption="CustomerID" attribute="1" defaultMemberUniqueName="[FactSales].[CustomerID].[All]" allUniqueName="[FactSales].[CustomerID].[All]" dimensionUniqueName="[FactSales]" displayFolder="" count="0" memberValueDatatype="20" unbalanced="0"/>
    <cacheHierarchy uniqueName="[FactSales].[ProductID]" caption="ProductID" attribute="1" defaultMemberUniqueName="[FactSales].[ProductID].[All]" allUniqueName="[FactSales].[ProductID].[All]" dimensionUniqueName="[FactSales]" displayFolder="" count="0" memberValueDatatype="20"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20" unbalanced="0"/>
    <cacheHierarchy uniqueName="[FactSales].[ProductName]" caption="ProductName" attribute="1" defaultMemberUniqueName="[FactSales].[ProductName].[All]" allUniqueName="[FactSales].[ProductName].[All]" dimensionUniqueName="[FactSales]" displayFolder="" count="2" memberValueDatatype="130" unbalanced="0">
      <fieldsUsage count="2">
        <fieldUsage x="-1"/>
        <fieldUsage x="0"/>
      </fieldsUsage>
    </cacheHierarchy>
    <cacheHierarchy uniqueName="[FactSales].[line_total]" caption="line_total" attribute="1" defaultMemberUniqueName="[FactSales].[line_total].[All]" allUniqueName="[FactSales].[line_total].[All]" dimensionUniqueName="[FactSales]" displayFolder="" count="0" memberValueDatatype="5" unbalanced="0"/>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OrderID]" caption="Sum of OrderID" measure="1" displayFolder="" measureGroup="FactSale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FactSales" count="0" hidden="1">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FactSales"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CustomerID]" caption="Sum of CustomerID" measure="1" displayFolder="" measureGroup="FactSales" count="0" hidden="1">
      <extLst>
        <ext xmlns:x15="http://schemas.microsoft.com/office/spreadsheetml/2010/11/main" uri="{B97F6D7D-B522-45F9-BDA1-12C45D357490}">
          <x15:cacheHierarchy aggregatedColumn="2"/>
        </ext>
      </extLst>
    </cacheHierarchy>
    <cacheHierarchy uniqueName="[Measures].[Distinct Count of CustomerID]" caption="Distinct Count of CustomerID" measure="1" displayFolder="" measureGroup="FactSales" count="0" hidden="1">
      <extLst>
        <ext xmlns:x15="http://schemas.microsoft.com/office/spreadsheetml/2010/11/main" uri="{B97F6D7D-B522-45F9-BDA1-12C45D357490}">
          <x15:cacheHierarchy aggregatedColumn="2"/>
        </ext>
      </extLst>
    </cacheHierarchy>
    <cacheHierarchy uniqueName="[Measures].[Sum of line_total]" caption="Sum of line_total" measure="1" displayFolder="" measureGroup="FactSa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FactSales"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name="FactSales" uniqueName="[FactSales]" caption="FactSales"/>
    <dimension measure="1" name="Measures" uniqueName="[Measures]" caption="Measures"/>
  </dimensions>
  <measureGroups count="1">
    <measureGroup name="FactSales" caption="Fact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u Sima" refreshedDate="45960.361593518515" createdVersion="8" refreshedVersion="8" minRefreshableVersion="3" recordCount="58" xr:uid="{8A374769-F477-4D7C-88FF-D29FBB033F5F}">
  <cacheSource type="worksheet">
    <worksheetSource name="FactSales"/>
  </cacheSource>
  <cacheFields count="13">
    <cacheField name="OrderID" numFmtId="0">
      <sharedItems containsSemiMixedTypes="0" containsString="0" containsNumber="1" containsInteger="1" minValue="30" maxValue="81"/>
    </cacheField>
    <cacheField name="OrderDate" numFmtId="14">
      <sharedItems containsSemiMixedTypes="0" containsNonDate="0" containsDate="1" containsString="0" minDate="2006-01-15T00:00:00" maxDate="2006-06-24T00:00:00" count="23">
        <d v="2006-01-15T00:00:00"/>
        <d v="2006-01-20T00:00:00"/>
        <d v="2006-01-22T00:00:00"/>
        <d v="2006-01-30T00:00:00"/>
        <d v="2006-02-06T00:00:00"/>
        <d v="2006-02-10T00:00:00"/>
        <d v="2006-02-23T00:00:00"/>
        <d v="2006-03-06T00:00:00"/>
        <d v="2006-03-10T00:00:00"/>
        <d v="2006-03-22T00:00:00"/>
        <d v="2006-03-24T00:00:00"/>
        <d v="2006-04-07T00:00:00"/>
        <d v="2006-04-05T00:00:00"/>
        <d v="2006-04-08T00:00:00"/>
        <d v="2006-04-03T00:00:00"/>
        <d v="2006-06-23T00:00:00"/>
        <d v="2006-06-05T00:00:00"/>
        <d v="2006-06-08T00:00:00"/>
        <d v="2006-06-07T00:00:00"/>
        <d v="2006-05-24T00:00:00"/>
        <d v="2006-04-30T00:00:00"/>
        <d v="2006-04-25T00:00:00"/>
        <d v="2006-04-22T00:00:00"/>
      </sharedItems>
      <fieldGroup par="12" base="1">
        <rangePr groupBy="months" startDate="2006-01-15T00:00:00" endDate="2006-06-24T00:00:00"/>
        <groupItems count="14">
          <s v="&lt;1/15/2006"/>
          <s v="Jan"/>
          <s v="Feb"/>
          <s v="Mar"/>
          <s v="Apr"/>
          <s v="May"/>
          <s v="Jun"/>
          <s v="Jul"/>
          <s v="Aug"/>
          <s v="Sep"/>
          <s v="Oct"/>
          <s v="Nov"/>
          <s v="Dec"/>
          <s v="&gt;6/24/2006"/>
        </groupItems>
      </fieldGroup>
    </cacheField>
    <cacheField name="CustomerID" numFmtId="0">
      <sharedItems containsSemiMixedTypes="0" containsString="0" containsNumber="1" containsInteger="1" minValue="1" maxValue="29" count="15">
        <n v="27"/>
        <n v="4"/>
        <n v="12"/>
        <n v="8"/>
        <n v="29"/>
        <n v="3"/>
        <n v="6"/>
        <n v="28"/>
        <n v="10"/>
        <n v="7"/>
        <n v="11"/>
        <n v="1"/>
        <n v="9"/>
        <n v="25"/>
        <n v="26"/>
      </sharedItems>
    </cacheField>
    <cacheField name="ProductID" numFmtId="0">
      <sharedItems containsSemiMixedTypes="0" containsString="0" containsNumber="1" containsInteger="1" minValue="1" maxValue="81"/>
    </cacheField>
    <cacheField name="UnitPrice" numFmtId="0">
      <sharedItems containsSemiMixedTypes="0" containsString="0" containsNumber="1" minValue="2.99" maxValue="81"/>
    </cacheField>
    <cacheField name="Quantity" numFmtId="0">
      <sharedItems containsSemiMixedTypes="0" containsString="0" containsNumber="1" containsInteger="1" minValue="0" maxValue="300"/>
    </cacheField>
    <cacheField name="Discount" numFmtId="0">
      <sharedItems containsSemiMixedTypes="0" containsString="0" containsNumber="1" containsInteger="1" minValue="0" maxValue="0"/>
    </cacheField>
    <cacheField name="ProductName" numFmtId="0">
      <sharedItems/>
    </cacheField>
    <cacheField name="line_total" numFmtId="0">
      <sharedItems containsSemiMixedTypes="0" containsString="0" containsNumber="1" minValue="0" maxValue="13800"/>
    </cacheField>
    <cacheField name="WeekdayNum" numFmtId="0">
      <sharedItems containsSemiMixedTypes="0" containsString="0" containsNumber="1" containsInteger="1" minValue="1" maxValue="7" count="7">
        <n v="7"/>
        <n v="5"/>
        <n v="1"/>
        <n v="4"/>
        <n v="3"/>
        <n v="6"/>
        <n v="2"/>
      </sharedItems>
    </cacheField>
    <cacheField name="WeekDay" numFmtId="0">
      <sharedItems count="7">
        <s v="Sun"/>
        <s v="Fri"/>
        <s v="Mon"/>
        <s v="Thu"/>
        <s v="Wed"/>
        <s v="Sat"/>
        <s v="Tue"/>
      </sharedItems>
    </cacheField>
    <cacheField name="ProductShort" numFmtId="0">
      <sharedItems count="24">
        <s v="Beer"/>
        <s v="Dried Plums"/>
        <s v="Dried Pears"/>
        <s v="Dried Apples"/>
        <s v="Chai"/>
        <s v="Coffee"/>
        <s v="Chocolate Biscuits Mix"/>
        <s v="Chocolate"/>
        <s v="Clam Chowder"/>
        <s v="Curry Sauce"/>
        <s v="Green Tea"/>
        <s v="Boysenberry Spread"/>
        <s v="Cajun Seasoning"/>
        <s v="Crab Meat"/>
        <s v="Ravioli"/>
        <s v="Mozzarella"/>
        <s v="Scones"/>
        <s v="Olive Oil"/>
        <s v="Fruit Cocktail"/>
        <s v="Almonds"/>
        <s v="Syrup"/>
        <s v="Marmalade"/>
        <s v="Long Grain Rice"/>
        <s v="Gnocchi"/>
      </sharedItems>
    </cacheField>
    <cacheField name="Years" numFmtId="0" databaseField="0">
      <fieldGroup base="1">
        <rangePr groupBy="years" startDate="2006-01-15T00:00:00" endDate="2006-06-24T00:00:00"/>
        <groupItems count="3">
          <s v="&lt;1/15/2006"/>
          <s v="2006"/>
          <s v="&gt;6/24/2006"/>
        </groupItems>
      </fieldGroup>
    </cacheField>
  </cacheFields>
  <extLst>
    <ext xmlns:x14="http://schemas.microsoft.com/office/spreadsheetml/2009/9/main" uri="{725AE2AE-9491-48be-B2B4-4EB974FC3084}">
      <x14:pivotCacheDefinition pivotCacheId="1947719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n v="30"/>
    <x v="0"/>
    <x v="0"/>
    <n v="34"/>
    <n v="14"/>
    <n v="100"/>
    <n v="0"/>
    <s v="Northwind Traders Beer"/>
    <n v="1400"/>
    <x v="0"/>
    <x v="0"/>
    <x v="0"/>
  </r>
  <r>
    <n v="30"/>
    <x v="0"/>
    <x v="0"/>
    <n v="80"/>
    <n v="3.5"/>
    <n v="30"/>
    <n v="0"/>
    <s v="Northwind Traders Dried Plums"/>
    <n v="105"/>
    <x v="0"/>
    <x v="0"/>
    <x v="1"/>
  </r>
  <r>
    <n v="31"/>
    <x v="1"/>
    <x v="1"/>
    <n v="7"/>
    <n v="30"/>
    <n v="10"/>
    <n v="0"/>
    <s v="Northwind Traders Dried Pears"/>
    <n v="300"/>
    <x v="1"/>
    <x v="1"/>
    <x v="2"/>
  </r>
  <r>
    <n v="31"/>
    <x v="1"/>
    <x v="1"/>
    <n v="51"/>
    <n v="53"/>
    <n v="10"/>
    <n v="0"/>
    <s v="Northwind Traders Dried Apples"/>
    <n v="530"/>
    <x v="1"/>
    <x v="1"/>
    <x v="3"/>
  </r>
  <r>
    <n v="31"/>
    <x v="1"/>
    <x v="1"/>
    <n v="80"/>
    <n v="3.5"/>
    <n v="10"/>
    <n v="0"/>
    <s v="Northwind Traders Dried Plums"/>
    <n v="35"/>
    <x v="1"/>
    <x v="1"/>
    <x v="1"/>
  </r>
  <r>
    <n v="32"/>
    <x v="2"/>
    <x v="2"/>
    <n v="1"/>
    <n v="18"/>
    <n v="15"/>
    <n v="0"/>
    <s v="Northwind Traders Chai"/>
    <n v="270"/>
    <x v="0"/>
    <x v="0"/>
    <x v="4"/>
  </r>
  <r>
    <n v="32"/>
    <x v="2"/>
    <x v="2"/>
    <n v="43"/>
    <n v="46"/>
    <n v="20"/>
    <n v="0"/>
    <s v="Northwind Traders Coffee"/>
    <n v="920"/>
    <x v="0"/>
    <x v="0"/>
    <x v="5"/>
  </r>
  <r>
    <n v="33"/>
    <x v="3"/>
    <x v="3"/>
    <n v="19"/>
    <n v="9.1999999999999993"/>
    <n v="30"/>
    <n v="0"/>
    <s v="Northwind Traders Chocolate Biscuits Mix"/>
    <n v="276"/>
    <x v="2"/>
    <x v="2"/>
    <x v="6"/>
  </r>
  <r>
    <n v="34"/>
    <x v="4"/>
    <x v="1"/>
    <n v="19"/>
    <n v="9.1999999999999993"/>
    <n v="20"/>
    <n v="0"/>
    <s v="Northwind Traders Chocolate Biscuits Mix"/>
    <n v="184"/>
    <x v="2"/>
    <x v="2"/>
    <x v="6"/>
  </r>
  <r>
    <n v="35"/>
    <x v="5"/>
    <x v="4"/>
    <n v="48"/>
    <n v="12.75"/>
    <n v="10"/>
    <n v="0"/>
    <s v="Northwind Traders Chocolate"/>
    <n v="127.5"/>
    <x v="1"/>
    <x v="1"/>
    <x v="7"/>
  </r>
  <r>
    <n v="36"/>
    <x v="6"/>
    <x v="5"/>
    <n v="41"/>
    <n v="9.65"/>
    <n v="200"/>
    <n v="0"/>
    <s v="Northwind Traders Clam Chowder"/>
    <n v="1930"/>
    <x v="3"/>
    <x v="3"/>
    <x v="8"/>
  </r>
  <r>
    <n v="37"/>
    <x v="7"/>
    <x v="6"/>
    <n v="8"/>
    <n v="40"/>
    <n v="17"/>
    <n v="0"/>
    <s v="Northwind Traders Curry Sauce"/>
    <n v="680"/>
    <x v="2"/>
    <x v="2"/>
    <x v="9"/>
  </r>
  <r>
    <n v="38"/>
    <x v="8"/>
    <x v="7"/>
    <n v="43"/>
    <n v="46"/>
    <n v="300"/>
    <n v="0"/>
    <s v="Northwind Traders Coffee"/>
    <n v="13800"/>
    <x v="1"/>
    <x v="1"/>
    <x v="5"/>
  </r>
  <r>
    <n v="39"/>
    <x v="9"/>
    <x v="3"/>
    <n v="48"/>
    <n v="12.75"/>
    <n v="100"/>
    <n v="0"/>
    <s v="Northwind Traders Chocolate"/>
    <n v="1275"/>
    <x v="4"/>
    <x v="4"/>
    <x v="7"/>
  </r>
  <r>
    <n v="40"/>
    <x v="10"/>
    <x v="8"/>
    <n v="81"/>
    <n v="2.99"/>
    <n v="200"/>
    <n v="0"/>
    <s v="Northwind Traders Green Tea"/>
    <n v="598"/>
    <x v="1"/>
    <x v="1"/>
    <x v="10"/>
  </r>
  <r>
    <n v="41"/>
    <x v="10"/>
    <x v="9"/>
    <n v="43"/>
    <n v="46"/>
    <n v="300"/>
    <n v="0"/>
    <s v="Northwind Traders Coffee"/>
    <n v="13800"/>
    <x v="1"/>
    <x v="1"/>
    <x v="5"/>
  </r>
  <r>
    <n v="42"/>
    <x v="10"/>
    <x v="8"/>
    <n v="6"/>
    <n v="25"/>
    <n v="10"/>
    <n v="0"/>
    <s v="Northwind Traders Boysenberry Spread"/>
    <n v="250"/>
    <x v="1"/>
    <x v="1"/>
    <x v="11"/>
  </r>
  <r>
    <n v="42"/>
    <x v="10"/>
    <x v="8"/>
    <n v="4"/>
    <n v="22"/>
    <n v="10"/>
    <n v="0"/>
    <s v="Northwind Traders Cajun Seasoning"/>
    <n v="220"/>
    <x v="1"/>
    <x v="1"/>
    <x v="12"/>
  </r>
  <r>
    <n v="42"/>
    <x v="10"/>
    <x v="8"/>
    <n v="19"/>
    <n v="9.1999999999999993"/>
    <n v="10"/>
    <n v="0"/>
    <s v="Northwind Traders Chocolate Biscuits Mix"/>
    <n v="92"/>
    <x v="1"/>
    <x v="1"/>
    <x v="6"/>
  </r>
  <r>
    <n v="43"/>
    <x v="10"/>
    <x v="10"/>
    <n v="80"/>
    <n v="3.5"/>
    <n v="20"/>
    <n v="0"/>
    <s v="Northwind Traders Dried Plums"/>
    <n v="70"/>
    <x v="1"/>
    <x v="1"/>
    <x v="1"/>
  </r>
  <r>
    <n v="43"/>
    <x v="10"/>
    <x v="10"/>
    <n v="81"/>
    <n v="2.99"/>
    <n v="50"/>
    <n v="0"/>
    <s v="Northwind Traders Green Tea"/>
    <n v="149.5"/>
    <x v="1"/>
    <x v="1"/>
    <x v="10"/>
  </r>
  <r>
    <n v="44"/>
    <x v="10"/>
    <x v="11"/>
    <n v="1"/>
    <n v="18"/>
    <n v="25"/>
    <n v="0"/>
    <s v="Northwind Traders Chai"/>
    <n v="450"/>
    <x v="1"/>
    <x v="1"/>
    <x v="4"/>
  </r>
  <r>
    <n v="44"/>
    <x v="10"/>
    <x v="11"/>
    <n v="43"/>
    <n v="46"/>
    <n v="25"/>
    <n v="0"/>
    <s v="Northwind Traders Coffee"/>
    <n v="1150"/>
    <x v="1"/>
    <x v="1"/>
    <x v="5"/>
  </r>
  <r>
    <n v="44"/>
    <x v="10"/>
    <x v="11"/>
    <n v="81"/>
    <n v="2.99"/>
    <n v="25"/>
    <n v="0"/>
    <s v="Northwind Traders Green Tea"/>
    <n v="74.75"/>
    <x v="1"/>
    <x v="1"/>
    <x v="10"/>
  </r>
  <r>
    <n v="45"/>
    <x v="11"/>
    <x v="7"/>
    <n v="41"/>
    <n v="9.65"/>
    <n v="50"/>
    <n v="0"/>
    <s v="Northwind Traders Clam Chowder"/>
    <n v="482.5"/>
    <x v="1"/>
    <x v="1"/>
    <x v="8"/>
  </r>
  <r>
    <n v="45"/>
    <x v="11"/>
    <x v="7"/>
    <n v="40"/>
    <n v="18.399999999999999"/>
    <n v="50"/>
    <n v="0"/>
    <s v="Northwind Traders Crab Meat"/>
    <n v="920"/>
    <x v="1"/>
    <x v="1"/>
    <x v="13"/>
  </r>
  <r>
    <n v="46"/>
    <x v="12"/>
    <x v="12"/>
    <n v="57"/>
    <n v="19.5"/>
    <n v="100"/>
    <n v="0"/>
    <s v="Northwind Traders Ravioli"/>
    <n v="1950"/>
    <x v="4"/>
    <x v="4"/>
    <x v="14"/>
  </r>
  <r>
    <n v="46"/>
    <x v="12"/>
    <x v="12"/>
    <n v="72"/>
    <n v="34.799999999999997"/>
    <n v="50"/>
    <n v="0"/>
    <s v="Northwind Traders Mozzarella"/>
    <n v="1740"/>
    <x v="4"/>
    <x v="4"/>
    <x v="15"/>
  </r>
  <r>
    <n v="47"/>
    <x v="13"/>
    <x v="6"/>
    <n v="34"/>
    <n v="14"/>
    <n v="300"/>
    <n v="0"/>
    <s v="Northwind Traders Beer"/>
    <n v="4200"/>
    <x v="5"/>
    <x v="5"/>
    <x v="0"/>
  </r>
  <r>
    <n v="48"/>
    <x v="12"/>
    <x v="3"/>
    <n v="8"/>
    <n v="40"/>
    <n v="25"/>
    <n v="0"/>
    <s v="Northwind Traders Curry Sauce"/>
    <n v="1000"/>
    <x v="4"/>
    <x v="4"/>
    <x v="9"/>
  </r>
  <r>
    <n v="48"/>
    <x v="12"/>
    <x v="3"/>
    <n v="19"/>
    <n v="9.1999999999999993"/>
    <n v="25"/>
    <n v="0"/>
    <s v="Northwind Traders Chocolate Biscuits Mix"/>
    <n v="230"/>
    <x v="4"/>
    <x v="4"/>
    <x v="6"/>
  </r>
  <r>
    <n v="50"/>
    <x v="12"/>
    <x v="13"/>
    <n v="21"/>
    <n v="10"/>
    <n v="20"/>
    <n v="0"/>
    <s v="Northwind Traders Scones"/>
    <n v="200"/>
    <x v="4"/>
    <x v="4"/>
    <x v="16"/>
  </r>
  <r>
    <n v="51"/>
    <x v="12"/>
    <x v="14"/>
    <n v="5"/>
    <n v="21.35"/>
    <n v="25"/>
    <n v="0"/>
    <s v="Northwind Traders Olive Oil"/>
    <n v="533.75"/>
    <x v="4"/>
    <x v="4"/>
    <x v="17"/>
  </r>
  <r>
    <n v="51"/>
    <x v="12"/>
    <x v="14"/>
    <n v="41"/>
    <n v="9.65"/>
    <n v="30"/>
    <n v="0"/>
    <s v="Northwind Traders Clam Chowder"/>
    <n v="289.5"/>
    <x v="4"/>
    <x v="4"/>
    <x v="8"/>
  </r>
  <r>
    <n v="51"/>
    <x v="12"/>
    <x v="14"/>
    <n v="40"/>
    <n v="18.399999999999999"/>
    <n v="30"/>
    <n v="0"/>
    <s v="Northwind Traders Crab Meat"/>
    <n v="552"/>
    <x v="4"/>
    <x v="4"/>
    <x v="13"/>
  </r>
  <r>
    <n v="56"/>
    <x v="14"/>
    <x v="6"/>
    <n v="48"/>
    <n v="12.75"/>
    <n v="10"/>
    <n v="0"/>
    <s v="Northwind Traders Chocolate"/>
    <n v="127.5"/>
    <x v="2"/>
    <x v="2"/>
    <x v="7"/>
  </r>
  <r>
    <n v="55"/>
    <x v="12"/>
    <x v="4"/>
    <n v="34"/>
    <n v="14"/>
    <n v="87"/>
    <n v="0"/>
    <s v="Northwind Traders Beer"/>
    <n v="1218"/>
    <x v="4"/>
    <x v="4"/>
    <x v="0"/>
  </r>
  <r>
    <n v="79"/>
    <x v="15"/>
    <x v="6"/>
    <n v="7"/>
    <n v="30"/>
    <n v="30"/>
    <n v="0"/>
    <s v="Northwind Traders Dried Pears"/>
    <n v="900"/>
    <x v="1"/>
    <x v="1"/>
    <x v="2"/>
  </r>
  <r>
    <n v="79"/>
    <x v="15"/>
    <x v="6"/>
    <n v="51"/>
    <n v="53"/>
    <n v="30"/>
    <n v="0"/>
    <s v="Northwind Traders Dried Apples"/>
    <n v="1590"/>
    <x v="1"/>
    <x v="1"/>
    <x v="3"/>
  </r>
  <r>
    <n v="78"/>
    <x v="16"/>
    <x v="4"/>
    <n v="17"/>
    <n v="39"/>
    <n v="40"/>
    <n v="0"/>
    <s v="Northwind Traders Fruit Cocktail"/>
    <n v="1560"/>
    <x v="2"/>
    <x v="2"/>
    <x v="18"/>
  </r>
  <r>
    <n v="77"/>
    <x v="16"/>
    <x v="14"/>
    <n v="6"/>
    <n v="25"/>
    <n v="90"/>
    <n v="0"/>
    <s v="Northwind Traders Boysenberry Spread"/>
    <n v="2250"/>
    <x v="2"/>
    <x v="2"/>
    <x v="11"/>
  </r>
  <r>
    <n v="76"/>
    <x v="16"/>
    <x v="13"/>
    <n v="4"/>
    <n v="22"/>
    <n v="30"/>
    <n v="0"/>
    <s v="Northwind Traders Cajun Seasoning"/>
    <n v="660"/>
    <x v="2"/>
    <x v="2"/>
    <x v="12"/>
  </r>
  <r>
    <n v="75"/>
    <x v="16"/>
    <x v="3"/>
    <n v="48"/>
    <n v="12.75"/>
    <n v="40"/>
    <n v="0"/>
    <s v="Northwind Traders Chocolate"/>
    <n v="510"/>
    <x v="2"/>
    <x v="2"/>
    <x v="7"/>
  </r>
  <r>
    <n v="74"/>
    <x v="17"/>
    <x v="6"/>
    <n v="48"/>
    <n v="12.75"/>
    <n v="40"/>
    <n v="0"/>
    <s v="Northwind Traders Chocolate"/>
    <n v="510"/>
    <x v="3"/>
    <x v="3"/>
    <x v="7"/>
  </r>
  <r>
    <n v="73"/>
    <x v="16"/>
    <x v="12"/>
    <n v="41"/>
    <n v="9.65"/>
    <n v="10"/>
    <n v="0"/>
    <s v="Northwind Traders Clam Chowder"/>
    <n v="96.5"/>
    <x v="2"/>
    <x v="2"/>
    <x v="8"/>
  </r>
  <r>
    <n v="72"/>
    <x v="18"/>
    <x v="7"/>
    <n v="43"/>
    <n v="46"/>
    <n v="5"/>
    <n v="0"/>
    <s v="Northwind Traders Coffee"/>
    <n v="230"/>
    <x v="4"/>
    <x v="4"/>
    <x v="5"/>
  </r>
  <r>
    <n v="71"/>
    <x v="19"/>
    <x v="11"/>
    <n v="40"/>
    <n v="18.399999999999999"/>
    <n v="40"/>
    <n v="0"/>
    <s v="Northwind Traders Crab Meat"/>
    <n v="736"/>
    <x v="4"/>
    <x v="4"/>
    <x v="13"/>
  </r>
  <r>
    <n v="70"/>
    <x v="19"/>
    <x v="10"/>
    <n v="8"/>
    <n v="40"/>
    <n v="20"/>
    <n v="0"/>
    <s v="Northwind Traders Curry Sauce"/>
    <n v="800"/>
    <x v="4"/>
    <x v="4"/>
    <x v="9"/>
  </r>
  <r>
    <n v="69"/>
    <x v="19"/>
    <x v="8"/>
    <n v="80"/>
    <n v="3.5"/>
    <n v="15"/>
    <n v="0"/>
    <s v="Northwind Traders Dried Plums"/>
    <n v="52.5"/>
    <x v="4"/>
    <x v="4"/>
    <x v="1"/>
  </r>
  <r>
    <n v="67"/>
    <x v="19"/>
    <x v="8"/>
    <n v="74"/>
    <n v="10"/>
    <n v="20"/>
    <n v="0"/>
    <s v="Northwind Traders Almonds"/>
    <n v="200"/>
    <x v="4"/>
    <x v="4"/>
    <x v="19"/>
  </r>
  <r>
    <n v="60"/>
    <x v="20"/>
    <x v="3"/>
    <n v="72"/>
    <n v="34.799999999999997"/>
    <n v="40"/>
    <n v="0"/>
    <s v="Northwind Traders Mozzarella"/>
    <n v="1392"/>
    <x v="0"/>
    <x v="0"/>
    <x v="15"/>
  </r>
  <r>
    <n v="63"/>
    <x v="21"/>
    <x v="5"/>
    <n v="3"/>
    <n v="10"/>
    <n v="50"/>
    <n v="0"/>
    <s v="Northwind Traders Syrup"/>
    <n v="500"/>
    <x v="6"/>
    <x v="6"/>
    <x v="20"/>
  </r>
  <r>
    <n v="63"/>
    <x v="21"/>
    <x v="5"/>
    <n v="8"/>
    <n v="40"/>
    <n v="3"/>
    <n v="0"/>
    <s v="Northwind Traders Curry Sauce"/>
    <n v="120"/>
    <x v="6"/>
    <x v="6"/>
    <x v="9"/>
  </r>
  <r>
    <n v="58"/>
    <x v="22"/>
    <x v="1"/>
    <n v="20"/>
    <n v="81"/>
    <n v="40"/>
    <n v="0"/>
    <s v="Northwind Traders Marmalade"/>
    <n v="3240"/>
    <x v="5"/>
    <x v="5"/>
    <x v="21"/>
  </r>
  <r>
    <n v="58"/>
    <x v="22"/>
    <x v="1"/>
    <n v="52"/>
    <n v="7"/>
    <n v="40"/>
    <n v="0"/>
    <s v="Northwind Traders Long Grain Rice"/>
    <n v="280"/>
    <x v="5"/>
    <x v="5"/>
    <x v="22"/>
  </r>
  <r>
    <n v="80"/>
    <x v="21"/>
    <x v="1"/>
    <n v="56"/>
    <n v="38"/>
    <n v="10"/>
    <n v="0"/>
    <s v="Northwind Traders Gnocchi"/>
    <n v="380"/>
    <x v="6"/>
    <x v="6"/>
    <x v="23"/>
  </r>
  <r>
    <n v="81"/>
    <x v="21"/>
    <x v="5"/>
    <n v="81"/>
    <n v="2.99"/>
    <n v="0"/>
    <n v="0"/>
    <s v="Northwind Traders Green Tea"/>
    <n v="0"/>
    <x v="6"/>
    <x v="6"/>
    <x v="10"/>
  </r>
  <r>
    <n v="81"/>
    <x v="21"/>
    <x v="5"/>
    <n v="56"/>
    <n v="38"/>
    <n v="0"/>
    <n v="0"/>
    <s v="Northwind Traders Gnocchi"/>
    <n v="0"/>
    <x v="6"/>
    <x v="6"/>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F12341-925B-43A4-ABF1-D6B0296DC490}"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4">
  <location ref="A3:B11" firstHeaderRow="1" firstDataRow="1" firstDataCol="1"/>
  <pivotFields count="13">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pivotField showAll="0"/>
    <pivotField showAll="0">
      <items count="25">
        <item x="19"/>
        <item x="0"/>
        <item x="11"/>
        <item x="12"/>
        <item x="4"/>
        <item x="7"/>
        <item x="6"/>
        <item x="8"/>
        <item x="5"/>
        <item x="13"/>
        <item x="9"/>
        <item x="3"/>
        <item x="2"/>
        <item x="1"/>
        <item x="18"/>
        <item x="23"/>
        <item x="10"/>
        <item x="22"/>
        <item x="21"/>
        <item x="15"/>
        <item x="17"/>
        <item x="14"/>
        <item x="16"/>
        <item x="20"/>
        <item t="default"/>
      </items>
    </pivotField>
    <pivotField axis="axisRow" showAll="0">
      <items count="4">
        <item x="0"/>
        <item x="1"/>
        <item x="2"/>
        <item t="default"/>
      </items>
    </pivotField>
  </pivotFields>
  <rowFields count="2">
    <field x="12"/>
    <field x="1"/>
  </rowFields>
  <rowItems count="8">
    <i>
      <x v="1"/>
    </i>
    <i r="1">
      <x v="1"/>
    </i>
    <i r="1">
      <x v="2"/>
    </i>
    <i r="1">
      <x v="3"/>
    </i>
    <i r="1">
      <x v="4"/>
    </i>
    <i r="1">
      <x v="5"/>
    </i>
    <i r="1">
      <x v="6"/>
    </i>
    <i t="grand">
      <x/>
    </i>
  </rowItems>
  <colItems count="1">
    <i/>
  </colItems>
  <dataFields count="1">
    <dataField name="Sum of line_total" fld="8" baseField="0" baseItem="0"/>
  </dataFields>
  <formats count="1">
    <format dxfId="5">
      <pivotArea collapsedLevelsAreSubtotals="1" fieldPosition="0">
        <references count="2">
          <reference field="1" count="1">
            <x v="2"/>
          </reference>
          <reference field="12" count="1" selected="0">
            <x v="1"/>
          </reference>
        </references>
      </pivotArea>
    </format>
  </formats>
  <chartFormats count="1">
    <chartFormat chart="4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145" name="OrderDate">
      <autoFilter ref="A1">
        <filterColumn colId="0">
          <customFilters and="1">
            <customFilter operator="greaterThanOrEqual" val="38718"/>
            <customFilter operator="lessThanOrEqual" val="3889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590AFF-31D2-4188-A662-B2BD889BCB0A}" name="Top Customers"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4" firstHeaderRow="1" firstDataRow="1" firstDataCol="1" rowPageCount="1" colPageCount="1"/>
  <pivotFields count="13">
    <pivotField showAll="0"/>
    <pivotField axis="axisPage" numFmtId="14" showAll="0">
      <items count="15">
        <item x="0"/>
        <item x="1"/>
        <item x="2"/>
        <item x="3"/>
        <item x="4"/>
        <item x="5"/>
        <item x="6"/>
        <item x="7"/>
        <item x="8"/>
        <item x="9"/>
        <item x="10"/>
        <item x="11"/>
        <item x="12"/>
        <item x="13"/>
        <item t="default"/>
      </items>
    </pivotField>
    <pivotField axis="axisRow" showAll="0" measureFilter="1" sortType="descending">
      <items count="16">
        <item x="11"/>
        <item x="5"/>
        <item x="1"/>
        <item x="6"/>
        <item x="9"/>
        <item x="3"/>
        <item x="12"/>
        <item x="8"/>
        <item x="10"/>
        <item x="2"/>
        <item x="13"/>
        <item x="14"/>
        <item x="0"/>
        <item x="7"/>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items count="25">
        <item x="19"/>
        <item x="0"/>
        <item x="11"/>
        <item x="12"/>
        <item x="4"/>
        <item x="7"/>
        <item x="6"/>
        <item x="8"/>
        <item x="5"/>
        <item x="13"/>
        <item x="9"/>
        <item x="3"/>
        <item x="2"/>
        <item x="1"/>
        <item x="18"/>
        <item x="23"/>
        <item x="10"/>
        <item x="22"/>
        <item x="21"/>
        <item x="15"/>
        <item x="17"/>
        <item x="14"/>
        <item x="16"/>
        <item x="20"/>
        <item t="default"/>
      </items>
    </pivotField>
    <pivotField showAll="0">
      <items count="4">
        <item x="0"/>
        <item x="1"/>
        <item x="2"/>
        <item t="default"/>
      </items>
    </pivotField>
  </pivotFields>
  <rowFields count="1">
    <field x="2"/>
  </rowFields>
  <rowItems count="11">
    <i>
      <x v="13"/>
    </i>
    <i>
      <x v="4"/>
    </i>
    <i>
      <x v="3"/>
    </i>
    <i>
      <x v="2"/>
    </i>
    <i>
      <x v="5"/>
    </i>
    <i>
      <x v="6"/>
    </i>
    <i>
      <x v="11"/>
    </i>
    <i>
      <x v="14"/>
    </i>
    <i>
      <x v="1"/>
    </i>
    <i>
      <x/>
    </i>
    <i t="grand">
      <x/>
    </i>
  </rowItems>
  <colItems count="1">
    <i/>
  </colItems>
  <pageFields count="1">
    <pageField fld="1" hier="-1"/>
  </pageFields>
  <dataFields count="1">
    <dataField name="Sum of line_total" fld="8" baseField="0" baseItem="0" numFmtId="164"/>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154" name="OrderDate">
      <autoFilter ref="A1">
        <filterColumn colId="0">
          <customFilters and="1">
            <customFilter operator="greaterThanOrEqual" val="38718"/>
            <customFilter operator="lessThanOrEqual" val="38898"/>
          </customFilters>
        </filterColumn>
      </autoFilter>
      <extLst>
        <ext xmlns:x15="http://schemas.microsoft.com/office/spreadsheetml/2010/11/main" uri="{0605FD5F-26C8-4aeb-8148-2DB25E43C511}">
          <x15:pivotFilter useWholeDay="1"/>
        </ext>
      </extLst>
    </filter>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3BC966-E514-4B9A-B99A-5B42EEA244AB}" name="Top Products"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28" firstHeaderRow="1" firstDataRow="1" firstDataCol="1" rowPageCount="1" colPageCount="1"/>
  <pivotFields count="13">
    <pivotField showAll="0"/>
    <pivotField axis="axisPage"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dataField="1" showAll="0"/>
    <pivotField showAll="0"/>
    <pivotField showAll="0"/>
    <pivotField axis="axisRow" showAll="0" sortType="descending">
      <items count="25">
        <item x="19"/>
        <item x="0"/>
        <item x="11"/>
        <item x="12"/>
        <item x="4"/>
        <item x="7"/>
        <item x="6"/>
        <item x="8"/>
        <item x="5"/>
        <item x="13"/>
        <item x="9"/>
        <item x="3"/>
        <item x="2"/>
        <item x="1"/>
        <item x="18"/>
        <item x="23"/>
        <item x="10"/>
        <item x="22"/>
        <item x="21"/>
        <item x="15"/>
        <item x="17"/>
        <item x="14"/>
        <item x="16"/>
        <item x="2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s>
  <rowFields count="1">
    <field x="11"/>
  </rowFields>
  <rowItems count="25">
    <i>
      <x v="8"/>
    </i>
    <i>
      <x v="1"/>
    </i>
    <i>
      <x v="18"/>
    </i>
    <i>
      <x v="19"/>
    </i>
    <i>
      <x v="7"/>
    </i>
    <i>
      <x v="10"/>
    </i>
    <i>
      <x v="5"/>
    </i>
    <i>
      <x v="2"/>
    </i>
    <i>
      <x v="9"/>
    </i>
    <i>
      <x v="11"/>
    </i>
    <i>
      <x v="21"/>
    </i>
    <i>
      <x v="14"/>
    </i>
    <i>
      <x v="12"/>
    </i>
    <i>
      <x v="3"/>
    </i>
    <i>
      <x v="16"/>
    </i>
    <i>
      <x v="6"/>
    </i>
    <i>
      <x v="4"/>
    </i>
    <i>
      <x v="20"/>
    </i>
    <i>
      <x v="23"/>
    </i>
    <i>
      <x v="15"/>
    </i>
    <i>
      <x v="17"/>
    </i>
    <i>
      <x v="13"/>
    </i>
    <i>
      <x v="22"/>
    </i>
    <i>
      <x/>
    </i>
    <i t="grand">
      <x/>
    </i>
  </rowItems>
  <colItems count="1">
    <i/>
  </colItems>
  <pageFields count="1">
    <pageField fld="1" hier="-1"/>
  </pageFields>
  <dataFields count="1">
    <dataField name="Sum of line_total" fld="8" baseField="0" baseItem="0" numFmtId="164"/>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155" name="OrderDate">
      <autoFilter ref="A1">
        <filterColumn colId="0">
          <customFilters and="1">
            <customFilter operator="greaterThanOrEqual" val="38718"/>
            <customFilter operator="lessThanOrEqual" val="38898"/>
          </customFilters>
        </filterColumn>
      </autoFilter>
      <extLst>
        <ext xmlns:x15="http://schemas.microsoft.com/office/spreadsheetml/2010/11/main" uri="{0605FD5F-26C8-4aeb-8148-2DB25E43C511}">
          <x15:pivotFilter useWholeDay="1"/>
        </ext>
      </extLst>
    </filter>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1369DF-1785-4D92-BC9E-5C75E7F623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
    <pivotField dataField="1" subtotalTop="0" showAll="0" defaultSubtotal="0"/>
  </pivotFields>
  <rowItems count="1">
    <i/>
  </rowItems>
  <colItems count="1">
    <i/>
  </colItems>
  <dataFields count="1">
    <dataField name="Customers" fld="0" subtotal="count" baseField="0" baseItem="0">
      <extLst>
        <ext xmlns:x15="http://schemas.microsoft.com/office/spreadsheetml/2010/11/main" uri="{FABC7310-3BB5-11E1-824E-6D434824019B}">
          <x15:dataField isCountDistinct="1"/>
        </ext>
      </extLst>
    </dataField>
  </dataFields>
  <formats count="1">
    <format dxfId="4">
      <pivotArea dataOnly="0" labelOnly="1" outline="0" axis="axisValues" fieldPosition="0"/>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ustomer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northwind analysis.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FEFEB1-8DCF-40C2-920A-D3B31351F01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Orders" fld="0" subtotal="count" baseField="0" baseItem="0" numFmtId="1">
      <extLst>
        <ext xmlns:x15="http://schemas.microsoft.com/office/spreadsheetml/2010/11/main" uri="{FABC7310-3BB5-11E1-824E-6D434824019B}">
          <x15:dataField isCountDistinct="1"/>
        </ext>
      </extLst>
    </dataField>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OrderID"/>
    <pivotHierarchy dragToData="1"/>
    <pivotHierarchy dragToData="1" caption="Order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northwind analysis.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3383EA-EDE9-4E1D-BF4A-255B4F2B2FFD}" name="ptWeekDay"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1"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pivotField axis="axisRow" showAll="0">
      <items count="8">
        <item x="2"/>
        <item x="6"/>
        <item x="4"/>
        <item x="3"/>
        <item x="1"/>
        <item x="5"/>
        <item x="0"/>
        <item t="default"/>
      </items>
    </pivotField>
    <pivotField showAll="0"/>
    <pivotField showAll="0" defaultSubtotal="0"/>
  </pivotFields>
  <rowFields count="1">
    <field x="10"/>
  </rowFields>
  <rowItems count="8">
    <i>
      <x/>
    </i>
    <i>
      <x v="1"/>
    </i>
    <i>
      <x v="2"/>
    </i>
    <i>
      <x v="3"/>
    </i>
    <i>
      <x v="4"/>
    </i>
    <i>
      <x v="5"/>
    </i>
    <i>
      <x v="6"/>
    </i>
    <i t="grand">
      <x/>
    </i>
  </rowItems>
  <colItems count="1">
    <i/>
  </colItems>
  <dataFields count="1">
    <dataField name="Sum of line_total" fld="8"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51" name="OrderDate">
      <autoFilter ref="A1">
        <filterColumn colId="0">
          <customFilters and="1">
            <customFilter operator="greaterThanOrEqual" val="38718"/>
            <customFilter operator="lessThanOrEqual" val="3889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ED5E1F-0135-4374-A3F9-6150A4E54CBA}"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8" firstHeaderRow="0" firstDataRow="1" firstDataCol="1"/>
  <pivotFields count="4">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i="1">
      <x v="1"/>
    </i>
    <i i="2">
      <x v="2"/>
    </i>
  </colItems>
  <dataFields count="3">
    <dataField name="Sales" fld="1" baseField="0" baseItem="0" numFmtId="164"/>
    <dataField name="Units" fld="2" baseField="0" baseItem="0" numFmtId="1"/>
    <dataField name="Distinct Count of OrderID" fld="3" subtotal="count" baseField="0" baseItem="0" numFmtId="1">
      <extLst>
        <ext xmlns:x15="http://schemas.microsoft.com/office/spreadsheetml/2010/11/main" uri="{FABC7310-3BB5-11E1-824E-6D434824019B}">
          <x15:dataField isCountDistinct="1"/>
        </ext>
      </extLst>
    </dataField>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OrderID"/>
    <pivotHierarchy dragToData="1"/>
    <pivotHierarchy dragToData="1"/>
    <pivotHierarchy dragToData="1" caption="Sales"/>
    <pivotHierarchy dragToData="1" caption="Units"/>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northwind analysis.xlsx!FactSale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hort" xr10:uid="{FD2B4A4C-710D-470D-9686-E04465D65A8F}" sourceName="ProductShort">
  <pivotTables>
    <pivotTable tabId="5" name="Top Products"/>
    <pivotTable tabId="2" name="PivotTable1"/>
    <pivotTable tabId="4" name="Top Customers"/>
  </pivotTables>
  <data>
    <tabular pivotCacheId="1947719085">
      <items count="24">
        <i x="19" s="1"/>
        <i x="0" s="1"/>
        <i x="11" s="1"/>
        <i x="12" s="1"/>
        <i x="4" s="1"/>
        <i x="7" s="1"/>
        <i x="6" s="1"/>
        <i x="8" s="1"/>
        <i x="5" s="1"/>
        <i x="13" s="1"/>
        <i x="9" s="1"/>
        <i x="3" s="1"/>
        <i x="2" s="1"/>
        <i x="1" s="1"/>
        <i x="18" s="1"/>
        <i x="23" s="1"/>
        <i x="10" s="1"/>
        <i x="22" s="1"/>
        <i x="21" s="1"/>
        <i x="15" s="1"/>
        <i x="17" s="1"/>
        <i x="14" s="1"/>
        <i x="16"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hort" xr10:uid="{5F307247-42E2-4680-B573-DFE7AA2378E8}" cache="Slicer_ProductShort" caption="ProductShort" startItem="17"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015A97-9FE8-493A-80DD-64A4E8DB7D00}" name="FactSales" displayName="FactSales" ref="A1:L59" totalsRowShown="0">
  <autoFilter ref="A1:L59" xr:uid="{C5015A97-9FE8-493A-80DD-64A4E8DB7D00}"/>
  <tableColumns count="12">
    <tableColumn id="1" xr3:uid="{38B8B45B-167D-49B7-A261-A71C8D244C9C}" name="OrderID"/>
    <tableColumn id="2" xr3:uid="{18EE0F2E-8C09-4378-B602-E0E8F10E5066}" name="OrderDate" dataDxfId="3"/>
    <tableColumn id="3" xr3:uid="{63C8DE0F-41AC-4423-851C-9EB082B36061}" name="CustomerID"/>
    <tableColumn id="4" xr3:uid="{518A96C2-C37B-4ED5-A880-56C49C61C1DE}" name="ProductID"/>
    <tableColumn id="5" xr3:uid="{0B4224BF-558F-44BC-8528-E6C267437E1B}" name="UnitPrice"/>
    <tableColumn id="6" xr3:uid="{E3CF98AA-F9FF-4E38-AB42-8282CAF2669E}" name="Quantity"/>
    <tableColumn id="7" xr3:uid="{BA044CFA-49C1-4528-AB62-63B002876D5F}" name="Discount"/>
    <tableColumn id="8" xr3:uid="{04098457-33D0-457F-B073-C6EC8FADFD57}" name="ProductName"/>
    <tableColumn id="9" xr3:uid="{57EB5F8E-7510-49E5-9935-0C1703BFE703}" name="line_total"/>
    <tableColumn id="10" xr3:uid="{57CFFCDC-CCE2-4FA1-A4A7-283A3FED32EC}" name="WeekdayNum" dataDxfId="2">
      <calculatedColumnFormula>WEEKDAY(FactSales[[#This Row],[OrderDate]],2)</calculatedColumnFormula>
    </tableColumn>
    <tableColumn id="11" xr3:uid="{369ABFBD-8EA9-490C-85FE-8FAC9FA8E14F}" name="WeekDay" dataDxfId="1">
      <calculatedColumnFormula>TEXT(FactSales[[#This Row],[OrderDate]],"ddd")</calculatedColumnFormula>
    </tableColumn>
    <tableColumn id="14" xr3:uid="{ACB67C0B-EA63-4494-890F-65F882309FF7}" name="ProductShort" dataDxfId="0">
      <calculatedColumnFormula>TRIM(SUBSTITUTE(SUBSTITUTE(FactSales[[#This Row],[ProductName]],"Northwind Traders - ",""),"Northwind Traders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72FC29C7-4A23-44E1-A8A7-7279FCF95C6B}" sourceName="OrderDate">
  <pivotTables>
    <pivotTable tabId="4" name="Top Customers"/>
    <pivotTable tabId="5" name="Top Products"/>
    <pivotTable tabId="2" name="PivotTable1"/>
    <pivotTable tabId="25" name="ptWeekDay"/>
  </pivotTables>
  <state minimalRefreshVersion="6" lastRefreshVersion="6" pivotCacheId="1947719085" filterType="dateBetween">
    <selection startDate="2006-01-01T00:00:00" endDate="2006-06-30T00:00:00"/>
    <bounds startDate="2006-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114515B4-1602-471F-9F2C-03D340FAA57D}" cache="NativeTimeline_OrderDate" caption="OrderDate" level="2" selectionLevel="1" scrollPosition="2006-01-01T00:00:00" style="TimeSlicerStyleLight1 2"/>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069E1-9F37-4041-9F0E-4245D5342ED5}">
  <dimension ref="A3:B11"/>
  <sheetViews>
    <sheetView topLeftCell="A4" workbookViewId="0">
      <selection activeCell="E15" sqref="E15"/>
    </sheetView>
  </sheetViews>
  <sheetFormatPr defaultRowHeight="15" x14ac:dyDescent="0.25"/>
  <cols>
    <col min="1" max="1" width="13.140625" bestFit="1" customWidth="1"/>
    <col min="2" max="2" width="16.28515625" bestFit="1" customWidth="1"/>
  </cols>
  <sheetData>
    <row r="3" spans="1:2" x14ac:dyDescent="0.25">
      <c r="A3" s="2" t="s">
        <v>33</v>
      </c>
      <c r="B3" t="s">
        <v>36</v>
      </c>
    </row>
    <row r="4" spans="1:2" x14ac:dyDescent="0.25">
      <c r="A4" s="3" t="s">
        <v>37</v>
      </c>
      <c r="B4">
        <v>68137</v>
      </c>
    </row>
    <row r="5" spans="1:2" x14ac:dyDescent="0.25">
      <c r="A5" s="7" t="s">
        <v>35</v>
      </c>
      <c r="B5">
        <v>3836</v>
      </c>
    </row>
    <row r="6" spans="1:2" x14ac:dyDescent="0.25">
      <c r="A6" s="7" t="s">
        <v>82</v>
      </c>
      <c r="B6" s="4">
        <v>2241.5</v>
      </c>
    </row>
    <row r="7" spans="1:2" x14ac:dyDescent="0.25">
      <c r="A7" s="7" t="s">
        <v>73</v>
      </c>
      <c r="B7">
        <v>32609.25</v>
      </c>
    </row>
    <row r="8" spans="1:2" x14ac:dyDescent="0.25">
      <c r="A8" s="7" t="s">
        <v>96</v>
      </c>
      <c r="B8">
        <v>19355.25</v>
      </c>
    </row>
    <row r="9" spans="1:2" x14ac:dyDescent="0.25">
      <c r="A9" s="7" t="s">
        <v>98</v>
      </c>
      <c r="B9">
        <v>1788.5</v>
      </c>
    </row>
    <row r="10" spans="1:2" x14ac:dyDescent="0.25">
      <c r="A10" s="7" t="s">
        <v>100</v>
      </c>
      <c r="B10">
        <v>8306.5</v>
      </c>
    </row>
    <row r="11" spans="1:2" x14ac:dyDescent="0.25">
      <c r="A11" s="3" t="s">
        <v>34</v>
      </c>
      <c r="B11">
        <v>68137</v>
      </c>
    </row>
  </sheetData>
  <pageMargins left="0.7" right="0.7" top="0.75" bottom="0.75" header="0.3" footer="0.3"/>
  <pageSetup orientation="portrait" horizontalDpi="4294967293"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E0774-29B3-4B8F-A482-E2A731B4DD5C}">
  <dimension ref="A1:C15"/>
  <sheetViews>
    <sheetView workbookViewId="0">
      <selection activeCell="C15" sqref="C15"/>
    </sheetView>
  </sheetViews>
  <sheetFormatPr defaultRowHeight="15" x14ac:dyDescent="0.25"/>
  <sheetData>
    <row r="1" spans="1:3" x14ac:dyDescent="0.25">
      <c r="A1" t="s">
        <v>54</v>
      </c>
      <c r="B1" t="s">
        <v>55</v>
      </c>
    </row>
    <row r="2" spans="1:3" x14ac:dyDescent="0.25">
      <c r="A2" t="s">
        <v>56</v>
      </c>
      <c r="B2" s="5">
        <f>COUNTBLANK(FactSales[OrderDate])</f>
        <v>0</v>
      </c>
    </row>
    <row r="3" spans="1:3" x14ac:dyDescent="0.25">
      <c r="A3" t="s">
        <v>57</v>
      </c>
      <c r="B3" s="5">
        <f>COUNTBLANK(FactSales[CustomerID])</f>
        <v>0</v>
      </c>
    </row>
    <row r="4" spans="1:3" x14ac:dyDescent="0.25">
      <c r="A4" t="s">
        <v>58</v>
      </c>
      <c r="B4" s="5">
        <f>COUNTBLANK(FactSales[ProductID])</f>
        <v>0</v>
      </c>
    </row>
    <row r="5" spans="1:3" x14ac:dyDescent="0.25">
      <c r="A5" t="s">
        <v>59</v>
      </c>
      <c r="B5" s="5">
        <f>COUNTBLANK(FactSales[Discount])</f>
        <v>0</v>
      </c>
    </row>
    <row r="6" spans="1:3" x14ac:dyDescent="0.25">
      <c r="A6" t="s">
        <v>60</v>
      </c>
      <c r="B6" s="5">
        <f>COUNTIFS(FactSales[Quantity],"&lt;0")</f>
        <v>0</v>
      </c>
    </row>
    <row r="7" spans="1:3" x14ac:dyDescent="0.25">
      <c r="A7" t="s">
        <v>61</v>
      </c>
      <c r="B7" s="5">
        <f>COUNTIFS(FactSales[Quantity],"&lt;0")</f>
        <v>0</v>
      </c>
    </row>
    <row r="8" spans="1:3" x14ac:dyDescent="0.25">
      <c r="A8" t="s">
        <v>62</v>
      </c>
      <c r="B8" s="5">
        <f>COUNTIFS(FactSales[UnitPrice],"&lt;=0")</f>
        <v>0</v>
      </c>
    </row>
    <row r="9" spans="1:3" x14ac:dyDescent="0.25">
      <c r="A9" t="s">
        <v>63</v>
      </c>
      <c r="B9" s="5">
        <f>COUNTIFS(FactSales[line_total],"&lt;0")</f>
        <v>0</v>
      </c>
    </row>
    <row r="10" spans="1:3" x14ac:dyDescent="0.25">
      <c r="A10" t="s">
        <v>64</v>
      </c>
      <c r="B10" s="5">
        <f>SUMPRODUCT(--(COUNTIFS(FactSales[OrderID],FactSales[OrderID],FactSales[ProductID],FactSales[ProductID])&gt;1))</f>
        <v>0</v>
      </c>
    </row>
    <row r="11" spans="1:3" x14ac:dyDescent="0.25">
      <c r="A11" t="s">
        <v>65</v>
      </c>
      <c r="B11" s="4">
        <f>SUM(FactSales[line_total])</f>
        <v>68137</v>
      </c>
      <c r="C11" s="6"/>
    </row>
    <row r="12" spans="1:3" x14ac:dyDescent="0.25">
      <c r="A12" t="s">
        <v>66</v>
      </c>
      <c r="B12" s="4">
        <f>Overview!B2</f>
        <v>68137</v>
      </c>
    </row>
    <row r="13" spans="1:3" x14ac:dyDescent="0.25">
      <c r="A13" t="s">
        <v>67</v>
      </c>
      <c r="B13" s="4">
        <f>B11-B12</f>
        <v>0</v>
      </c>
    </row>
    <row r="14" spans="1:3" x14ac:dyDescent="0.25">
      <c r="A14" t="s">
        <v>68</v>
      </c>
      <c r="B14" s="4">
        <f>Overview!B3</f>
        <v>40</v>
      </c>
    </row>
    <row r="15" spans="1:3" x14ac:dyDescent="0.25">
      <c r="A15" t="s">
        <v>69</v>
      </c>
      <c r="B15" s="4">
        <f>Overview!B4</f>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0E906-117B-44F7-8B0E-60B805DDABCA}">
  <dimension ref="A1:B14"/>
  <sheetViews>
    <sheetView zoomScale="85" zoomScaleNormal="85" workbookViewId="0">
      <selection activeCell="B7" activeCellId="1" sqref="A1:B1 A3:B7"/>
    </sheetView>
  </sheetViews>
  <sheetFormatPr defaultRowHeight="15" x14ac:dyDescent="0.25"/>
  <cols>
    <col min="1" max="1" width="13.28515625" bestFit="1" customWidth="1"/>
    <col min="2" max="2" width="16.28515625" bestFit="1" customWidth="1"/>
  </cols>
  <sheetData>
    <row r="1" spans="1:2" x14ac:dyDescent="0.25">
      <c r="A1" s="2" t="s">
        <v>1</v>
      </c>
      <c r="B1" t="s">
        <v>71</v>
      </c>
    </row>
    <row r="3" spans="1:2" x14ac:dyDescent="0.25">
      <c r="A3" s="2" t="s">
        <v>33</v>
      </c>
      <c r="B3" t="s">
        <v>36</v>
      </c>
    </row>
    <row r="4" spans="1:2" x14ac:dyDescent="0.25">
      <c r="A4" s="3">
        <v>28</v>
      </c>
      <c r="B4" s="4">
        <v>15432.5</v>
      </c>
    </row>
    <row r="5" spans="1:2" x14ac:dyDescent="0.25">
      <c r="A5" s="3">
        <v>7</v>
      </c>
      <c r="B5" s="4">
        <v>13800</v>
      </c>
    </row>
    <row r="6" spans="1:2" x14ac:dyDescent="0.25">
      <c r="A6" s="3">
        <v>6</v>
      </c>
      <c r="B6" s="4">
        <v>8007.5</v>
      </c>
    </row>
    <row r="7" spans="1:2" x14ac:dyDescent="0.25">
      <c r="A7" s="3">
        <v>4</v>
      </c>
      <c r="B7" s="4">
        <v>4949</v>
      </c>
    </row>
    <row r="8" spans="1:2" x14ac:dyDescent="0.25">
      <c r="A8" s="3">
        <v>8</v>
      </c>
      <c r="B8" s="4">
        <v>4683</v>
      </c>
    </row>
    <row r="9" spans="1:2" x14ac:dyDescent="0.25">
      <c r="A9" s="3">
        <v>9</v>
      </c>
      <c r="B9" s="4">
        <v>3786.5</v>
      </c>
    </row>
    <row r="10" spans="1:2" x14ac:dyDescent="0.25">
      <c r="A10" s="3">
        <v>26</v>
      </c>
      <c r="B10" s="4">
        <v>3625.25</v>
      </c>
    </row>
    <row r="11" spans="1:2" x14ac:dyDescent="0.25">
      <c r="A11" s="3">
        <v>29</v>
      </c>
      <c r="B11" s="4">
        <v>2905.5</v>
      </c>
    </row>
    <row r="12" spans="1:2" x14ac:dyDescent="0.25">
      <c r="A12" s="3">
        <v>3</v>
      </c>
      <c r="B12" s="4">
        <v>2550</v>
      </c>
    </row>
    <row r="13" spans="1:2" x14ac:dyDescent="0.25">
      <c r="A13" s="3">
        <v>1</v>
      </c>
      <c r="B13" s="4">
        <v>2410.75</v>
      </c>
    </row>
    <row r="14" spans="1:2" x14ac:dyDescent="0.25">
      <c r="A14" s="3" t="s">
        <v>34</v>
      </c>
      <c r="B14" s="4">
        <v>62150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ADF15-08CA-40BE-8571-80B76B727E19}">
  <dimension ref="A1:B28"/>
  <sheetViews>
    <sheetView workbookViewId="0">
      <selection activeCell="J23" sqref="J23"/>
    </sheetView>
  </sheetViews>
  <sheetFormatPr defaultRowHeight="15" x14ac:dyDescent="0.25"/>
  <cols>
    <col min="1" max="1" width="21" bestFit="1" customWidth="1"/>
    <col min="2" max="2" width="16.28515625" bestFit="1" customWidth="1"/>
  </cols>
  <sheetData>
    <row r="1" spans="1:2" x14ac:dyDescent="0.25">
      <c r="A1" s="2" t="s">
        <v>1</v>
      </c>
      <c r="B1" t="s">
        <v>71</v>
      </c>
    </row>
    <row r="3" spans="1:2" x14ac:dyDescent="0.25">
      <c r="A3" s="2" t="s">
        <v>33</v>
      </c>
      <c r="B3" t="s">
        <v>36</v>
      </c>
    </row>
    <row r="4" spans="1:2" x14ac:dyDescent="0.25">
      <c r="A4" s="3" t="s">
        <v>72</v>
      </c>
      <c r="B4" s="4">
        <v>29900</v>
      </c>
    </row>
    <row r="5" spans="1:2" x14ac:dyDescent="0.25">
      <c r="A5" s="3" t="s">
        <v>74</v>
      </c>
      <c r="B5" s="4">
        <v>6818</v>
      </c>
    </row>
    <row r="6" spans="1:2" x14ac:dyDescent="0.25">
      <c r="A6" s="3" t="s">
        <v>87</v>
      </c>
      <c r="B6" s="4">
        <v>3240</v>
      </c>
    </row>
    <row r="7" spans="1:2" x14ac:dyDescent="0.25">
      <c r="A7" s="3" t="s">
        <v>88</v>
      </c>
      <c r="B7" s="4">
        <v>3132</v>
      </c>
    </row>
    <row r="8" spans="1:2" x14ac:dyDescent="0.25">
      <c r="A8" s="3" t="s">
        <v>80</v>
      </c>
      <c r="B8" s="4">
        <v>2798.5</v>
      </c>
    </row>
    <row r="9" spans="1:2" x14ac:dyDescent="0.25">
      <c r="A9" s="3" t="s">
        <v>84</v>
      </c>
      <c r="B9" s="4">
        <v>2600</v>
      </c>
    </row>
    <row r="10" spans="1:2" x14ac:dyDescent="0.25">
      <c r="A10" s="3" t="s">
        <v>81</v>
      </c>
      <c r="B10" s="4">
        <v>2550</v>
      </c>
    </row>
    <row r="11" spans="1:2" x14ac:dyDescent="0.25">
      <c r="A11" s="3" t="s">
        <v>85</v>
      </c>
      <c r="B11" s="4">
        <v>2500</v>
      </c>
    </row>
    <row r="12" spans="1:2" x14ac:dyDescent="0.25">
      <c r="A12" s="3" t="s">
        <v>90</v>
      </c>
      <c r="B12" s="4">
        <v>2208</v>
      </c>
    </row>
    <row r="13" spans="1:2" x14ac:dyDescent="0.25">
      <c r="A13" s="3" t="s">
        <v>75</v>
      </c>
      <c r="B13" s="4">
        <v>2120</v>
      </c>
    </row>
    <row r="14" spans="1:2" x14ac:dyDescent="0.25">
      <c r="A14" s="3" t="s">
        <v>89</v>
      </c>
      <c r="B14" s="4">
        <v>1950</v>
      </c>
    </row>
    <row r="15" spans="1:2" x14ac:dyDescent="0.25">
      <c r="A15" s="3" t="s">
        <v>99</v>
      </c>
      <c r="B15" s="4">
        <v>1560</v>
      </c>
    </row>
    <row r="16" spans="1:2" x14ac:dyDescent="0.25">
      <c r="A16" s="3" t="s">
        <v>76</v>
      </c>
      <c r="B16" s="4">
        <v>1200</v>
      </c>
    </row>
    <row r="17" spans="1:2" x14ac:dyDescent="0.25">
      <c r="A17" s="3" t="s">
        <v>86</v>
      </c>
      <c r="B17" s="4">
        <v>880</v>
      </c>
    </row>
    <row r="18" spans="1:2" x14ac:dyDescent="0.25">
      <c r="A18" s="3" t="s">
        <v>83</v>
      </c>
      <c r="B18" s="4">
        <v>822.25</v>
      </c>
    </row>
    <row r="19" spans="1:2" x14ac:dyDescent="0.25">
      <c r="A19" s="3" t="s">
        <v>77</v>
      </c>
      <c r="B19" s="4">
        <v>782</v>
      </c>
    </row>
    <row r="20" spans="1:2" x14ac:dyDescent="0.25">
      <c r="A20" s="3" t="s">
        <v>78</v>
      </c>
      <c r="B20" s="4">
        <v>720</v>
      </c>
    </row>
    <row r="21" spans="1:2" x14ac:dyDescent="0.25">
      <c r="A21" s="3" t="s">
        <v>91</v>
      </c>
      <c r="B21" s="4">
        <v>533.75</v>
      </c>
    </row>
    <row r="22" spans="1:2" x14ac:dyDescent="0.25">
      <c r="A22" s="3" t="s">
        <v>92</v>
      </c>
      <c r="B22" s="4">
        <v>500</v>
      </c>
    </row>
    <row r="23" spans="1:2" x14ac:dyDescent="0.25">
      <c r="A23" s="3" t="s">
        <v>93</v>
      </c>
      <c r="B23" s="4">
        <v>380</v>
      </c>
    </row>
    <row r="24" spans="1:2" x14ac:dyDescent="0.25">
      <c r="A24" s="3" t="s">
        <v>94</v>
      </c>
      <c r="B24" s="4">
        <v>280</v>
      </c>
    </row>
    <row r="25" spans="1:2" x14ac:dyDescent="0.25">
      <c r="A25" s="3" t="s">
        <v>79</v>
      </c>
      <c r="B25" s="4">
        <v>262.5</v>
      </c>
    </row>
    <row r="26" spans="1:2" x14ac:dyDescent="0.25">
      <c r="A26" s="3" t="s">
        <v>95</v>
      </c>
      <c r="B26" s="4">
        <v>200</v>
      </c>
    </row>
    <row r="27" spans="1:2" x14ac:dyDescent="0.25">
      <c r="A27" s="3" t="s">
        <v>97</v>
      </c>
      <c r="B27" s="4">
        <v>200</v>
      </c>
    </row>
    <row r="28" spans="1:2" x14ac:dyDescent="0.25">
      <c r="A28" s="3" t="s">
        <v>34</v>
      </c>
      <c r="B28" s="4">
        <v>68137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E6434-3D16-4DE6-A063-5F0C61F379B5}">
  <sheetPr>
    <pageSetUpPr fitToPage="1"/>
  </sheetPr>
  <dimension ref="A2:B5"/>
  <sheetViews>
    <sheetView showGridLines="0" tabSelected="1" zoomScale="85" zoomScaleNormal="85" workbookViewId="0">
      <selection activeCell="Y18" sqref="Y18"/>
    </sheetView>
  </sheetViews>
  <sheetFormatPr defaultRowHeight="15" x14ac:dyDescent="0.25"/>
  <sheetData>
    <row r="2" spans="1:2" x14ac:dyDescent="0.25">
      <c r="A2" t="s">
        <v>38</v>
      </c>
      <c r="B2" s="4">
        <f>SUM(FactSales[line_total])</f>
        <v>68137</v>
      </c>
    </row>
    <row r="3" spans="1:2" x14ac:dyDescent="0.25">
      <c r="A3" t="s">
        <v>39</v>
      </c>
      <c r="B3" s="5">
        <f>'KPI Pivots'!$A$4</f>
        <v>40</v>
      </c>
    </row>
    <row r="4" spans="1:2" x14ac:dyDescent="0.25">
      <c r="A4" s="5" t="s">
        <v>40</v>
      </c>
      <c r="B4" s="8">
        <f>'KPI Pivots'!$A$11</f>
        <v>15</v>
      </c>
    </row>
    <row r="5" spans="1:2" x14ac:dyDescent="0.25">
      <c r="A5" t="s">
        <v>41</v>
      </c>
      <c r="B5" s="4">
        <f>B2/B3</f>
        <v>1703.425</v>
      </c>
    </row>
  </sheetData>
  <pageMargins left="0.25" right="0.25" top="0.75" bottom="0.75" header="0.3" footer="0.3"/>
  <pageSetup paperSize="9" scale="70" orientation="landscape"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EAD78-B0FF-44C9-91E9-FE3DBEEAED2B}">
  <dimension ref="A3:A11"/>
  <sheetViews>
    <sheetView workbookViewId="0">
      <selection activeCell="A11" sqref="A11"/>
    </sheetView>
  </sheetViews>
  <sheetFormatPr defaultRowHeight="15" x14ac:dyDescent="0.25"/>
  <cols>
    <col min="1" max="1" width="10.42578125" bestFit="1" customWidth="1"/>
  </cols>
  <sheetData>
    <row r="3" spans="1:1" x14ac:dyDescent="0.25">
      <c r="A3" t="s">
        <v>39</v>
      </c>
    </row>
    <row r="4" spans="1:1" x14ac:dyDescent="0.25">
      <c r="A4" s="5">
        <v>40</v>
      </c>
    </row>
    <row r="10" spans="1:1" x14ac:dyDescent="0.25">
      <c r="A10" s="5" t="s">
        <v>40</v>
      </c>
    </row>
    <row r="11" spans="1:1" x14ac:dyDescent="0.25">
      <c r="A11">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E552E-5D8A-4CF6-8AD1-CB59E6E813BD}">
  <dimension ref="A3:B11"/>
  <sheetViews>
    <sheetView workbookViewId="0">
      <selection activeCell="A4" sqref="A4"/>
    </sheetView>
  </sheetViews>
  <sheetFormatPr defaultRowHeight="15" x14ac:dyDescent="0.25"/>
  <cols>
    <col min="1" max="1" width="13.140625" bestFit="1" customWidth="1"/>
    <col min="2" max="2" width="16.28515625" bestFit="1" customWidth="1"/>
  </cols>
  <sheetData>
    <row r="3" spans="1:2" x14ac:dyDescent="0.25">
      <c r="A3" s="2" t="s">
        <v>33</v>
      </c>
      <c r="B3" t="s">
        <v>36</v>
      </c>
    </row>
    <row r="4" spans="1:2" x14ac:dyDescent="0.25">
      <c r="A4" s="3" t="s">
        <v>46</v>
      </c>
      <c r="B4">
        <v>6344</v>
      </c>
    </row>
    <row r="5" spans="1:2" x14ac:dyDescent="0.25">
      <c r="A5" s="3" t="s">
        <v>47</v>
      </c>
      <c r="B5">
        <v>1000</v>
      </c>
    </row>
    <row r="6" spans="1:2" x14ac:dyDescent="0.25">
      <c r="A6" s="3" t="s">
        <v>48</v>
      </c>
      <c r="B6">
        <v>11006.75</v>
      </c>
    </row>
    <row r="7" spans="1:2" x14ac:dyDescent="0.25">
      <c r="A7" s="3" t="s">
        <v>49</v>
      </c>
      <c r="B7">
        <v>2440</v>
      </c>
    </row>
    <row r="8" spans="1:2" x14ac:dyDescent="0.25">
      <c r="A8" s="3" t="s">
        <v>50</v>
      </c>
      <c r="B8">
        <v>35539.25</v>
      </c>
    </row>
    <row r="9" spans="1:2" x14ac:dyDescent="0.25">
      <c r="A9" s="3" t="s">
        <v>51</v>
      </c>
      <c r="B9">
        <v>7720</v>
      </c>
    </row>
    <row r="10" spans="1:2" x14ac:dyDescent="0.25">
      <c r="A10" s="3" t="s">
        <v>52</v>
      </c>
      <c r="B10">
        <v>4087</v>
      </c>
    </row>
    <row r="11" spans="1:2" x14ac:dyDescent="0.25">
      <c r="A11" s="3" t="s">
        <v>34</v>
      </c>
      <c r="B11">
        <v>68137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9"/>
  <sheetViews>
    <sheetView topLeftCell="A2" workbookViewId="0">
      <selection activeCell="G5" sqref="G5"/>
    </sheetView>
  </sheetViews>
  <sheetFormatPr defaultRowHeight="15" x14ac:dyDescent="0.25"/>
  <cols>
    <col min="1" max="1" width="10.140625" customWidth="1"/>
    <col min="2" max="2" width="12.42578125" customWidth="1"/>
    <col min="3" max="3" width="13.5703125" customWidth="1"/>
    <col min="4" max="4" width="11.85546875" customWidth="1"/>
    <col min="5" max="5" width="11.42578125" customWidth="1"/>
    <col min="6" max="7" width="10.85546875" customWidth="1"/>
    <col min="8" max="8" width="15.28515625" customWidth="1"/>
    <col min="9" max="9" width="11.7109375" customWidth="1"/>
  </cols>
  <sheetData>
    <row r="1" spans="1:12" x14ac:dyDescent="0.25">
      <c r="A1" t="s">
        <v>0</v>
      </c>
      <c r="B1" t="s">
        <v>1</v>
      </c>
      <c r="C1" t="s">
        <v>2</v>
      </c>
      <c r="D1" t="s">
        <v>3</v>
      </c>
      <c r="E1" t="s">
        <v>4</v>
      </c>
      <c r="F1" t="s">
        <v>5</v>
      </c>
      <c r="G1" t="s">
        <v>6</v>
      </c>
      <c r="H1" t="s">
        <v>7</v>
      </c>
      <c r="I1" t="s">
        <v>8</v>
      </c>
      <c r="J1" t="s">
        <v>43</v>
      </c>
      <c r="K1" t="s">
        <v>44</v>
      </c>
      <c r="L1" t="s">
        <v>70</v>
      </c>
    </row>
    <row r="2" spans="1:12" x14ac:dyDescent="0.25">
      <c r="A2">
        <v>30</v>
      </c>
      <c r="B2" s="1">
        <v>38732</v>
      </c>
      <c r="C2">
        <v>27</v>
      </c>
      <c r="D2">
        <v>34</v>
      </c>
      <c r="E2">
        <v>14</v>
      </c>
      <c r="F2">
        <v>100</v>
      </c>
      <c r="G2">
        <v>0</v>
      </c>
      <c r="H2" t="s">
        <v>9</v>
      </c>
      <c r="I2">
        <v>1400</v>
      </c>
      <c r="J2">
        <f>WEEKDAY(FactSales[[#This Row],[OrderDate]],2)</f>
        <v>7</v>
      </c>
      <c r="K2" t="str">
        <f>TEXT(FactSales[[#This Row],[OrderDate]],"ddd")</f>
        <v>Sun</v>
      </c>
      <c r="L2" t="str">
        <f>TRIM(SUBSTITUTE(SUBSTITUTE(FactSales[[#This Row],[ProductName]],"Northwind Traders - ",""),"Northwind Traders ",""))</f>
        <v>Beer</v>
      </c>
    </row>
    <row r="3" spans="1:12" x14ac:dyDescent="0.25">
      <c r="A3">
        <v>30</v>
      </c>
      <c r="B3" s="1">
        <v>38732</v>
      </c>
      <c r="C3">
        <v>27</v>
      </c>
      <c r="D3">
        <v>80</v>
      </c>
      <c r="E3">
        <v>3.5</v>
      </c>
      <c r="F3">
        <v>30</v>
      </c>
      <c r="G3">
        <v>0</v>
      </c>
      <c r="H3" t="s">
        <v>10</v>
      </c>
      <c r="I3">
        <v>105</v>
      </c>
      <c r="J3">
        <f>WEEKDAY(FactSales[[#This Row],[OrderDate]],2)</f>
        <v>7</v>
      </c>
      <c r="K3" t="str">
        <f>TEXT(FactSales[[#This Row],[OrderDate]],"ddd")</f>
        <v>Sun</v>
      </c>
      <c r="L3" t="str">
        <f>TRIM(SUBSTITUTE(SUBSTITUTE(FactSales[[#This Row],[ProductName]],"Northwind Traders - ",""),"Northwind Traders ",""))</f>
        <v>Dried Plums</v>
      </c>
    </row>
    <row r="4" spans="1:12" x14ac:dyDescent="0.25">
      <c r="A4">
        <v>31</v>
      </c>
      <c r="B4" s="1">
        <v>38737</v>
      </c>
      <c r="C4">
        <v>4</v>
      </c>
      <c r="D4">
        <v>7</v>
      </c>
      <c r="E4">
        <v>30</v>
      </c>
      <c r="F4">
        <v>10</v>
      </c>
      <c r="G4">
        <v>0</v>
      </c>
      <c r="H4" t="s">
        <v>11</v>
      </c>
      <c r="I4">
        <v>300</v>
      </c>
      <c r="J4">
        <f>WEEKDAY(FactSales[[#This Row],[OrderDate]],2)</f>
        <v>5</v>
      </c>
      <c r="K4" t="str">
        <f>TEXT(FactSales[[#This Row],[OrderDate]],"ddd")</f>
        <v>Fri</v>
      </c>
      <c r="L4" t="str">
        <f>TRIM(SUBSTITUTE(SUBSTITUTE(FactSales[[#This Row],[ProductName]],"Northwind Traders - ",""),"Northwind Traders ",""))</f>
        <v>Dried Pears</v>
      </c>
    </row>
    <row r="5" spans="1:12" x14ac:dyDescent="0.25">
      <c r="A5">
        <v>31</v>
      </c>
      <c r="B5" s="1">
        <v>38737</v>
      </c>
      <c r="C5">
        <v>4</v>
      </c>
      <c r="D5">
        <v>51</v>
      </c>
      <c r="E5">
        <v>53</v>
      </c>
      <c r="F5">
        <v>10</v>
      </c>
      <c r="G5">
        <v>0</v>
      </c>
      <c r="H5" t="s">
        <v>12</v>
      </c>
      <c r="I5">
        <v>530</v>
      </c>
      <c r="J5">
        <f>WEEKDAY(FactSales[[#This Row],[OrderDate]],2)</f>
        <v>5</v>
      </c>
      <c r="K5" t="str">
        <f>TEXT(FactSales[[#This Row],[OrderDate]],"ddd")</f>
        <v>Fri</v>
      </c>
      <c r="L5" t="str">
        <f>TRIM(SUBSTITUTE(SUBSTITUTE(FactSales[[#This Row],[ProductName]],"Northwind Traders - ",""),"Northwind Traders ",""))</f>
        <v>Dried Apples</v>
      </c>
    </row>
    <row r="6" spans="1:12" x14ac:dyDescent="0.25">
      <c r="A6">
        <v>31</v>
      </c>
      <c r="B6" s="1">
        <v>38737</v>
      </c>
      <c r="C6">
        <v>4</v>
      </c>
      <c r="D6">
        <v>80</v>
      </c>
      <c r="E6">
        <v>3.5</v>
      </c>
      <c r="F6">
        <v>10</v>
      </c>
      <c r="G6">
        <v>0</v>
      </c>
      <c r="H6" t="s">
        <v>10</v>
      </c>
      <c r="I6">
        <v>35</v>
      </c>
      <c r="J6">
        <f>WEEKDAY(FactSales[[#This Row],[OrderDate]],2)</f>
        <v>5</v>
      </c>
      <c r="K6" t="str">
        <f>TEXT(FactSales[[#This Row],[OrderDate]],"ddd")</f>
        <v>Fri</v>
      </c>
      <c r="L6" t="str">
        <f>TRIM(SUBSTITUTE(SUBSTITUTE(FactSales[[#This Row],[ProductName]],"Northwind Traders - ",""),"Northwind Traders ",""))</f>
        <v>Dried Plums</v>
      </c>
    </row>
    <row r="7" spans="1:12" x14ac:dyDescent="0.25">
      <c r="A7">
        <v>32</v>
      </c>
      <c r="B7" s="1">
        <v>38739</v>
      </c>
      <c r="C7">
        <v>12</v>
      </c>
      <c r="D7">
        <v>1</v>
      </c>
      <c r="E7">
        <v>18</v>
      </c>
      <c r="F7">
        <v>15</v>
      </c>
      <c r="G7">
        <v>0</v>
      </c>
      <c r="H7" t="s">
        <v>13</v>
      </c>
      <c r="I7">
        <v>270</v>
      </c>
      <c r="J7">
        <f>WEEKDAY(FactSales[[#This Row],[OrderDate]],2)</f>
        <v>7</v>
      </c>
      <c r="K7" t="str">
        <f>TEXT(FactSales[[#This Row],[OrderDate]],"ddd")</f>
        <v>Sun</v>
      </c>
      <c r="L7" t="str">
        <f>TRIM(SUBSTITUTE(SUBSTITUTE(FactSales[[#This Row],[ProductName]],"Northwind Traders - ",""),"Northwind Traders ",""))</f>
        <v>Chai</v>
      </c>
    </row>
    <row r="8" spans="1:12" x14ac:dyDescent="0.25">
      <c r="A8">
        <v>32</v>
      </c>
      <c r="B8" s="1">
        <v>38739</v>
      </c>
      <c r="C8">
        <v>12</v>
      </c>
      <c r="D8">
        <v>43</v>
      </c>
      <c r="E8">
        <v>46</v>
      </c>
      <c r="F8">
        <v>20</v>
      </c>
      <c r="G8">
        <v>0</v>
      </c>
      <c r="H8" t="s">
        <v>14</v>
      </c>
      <c r="I8">
        <v>920</v>
      </c>
      <c r="J8">
        <f>WEEKDAY(FactSales[[#This Row],[OrderDate]],2)</f>
        <v>7</v>
      </c>
      <c r="K8" t="str">
        <f>TEXT(FactSales[[#This Row],[OrderDate]],"ddd")</f>
        <v>Sun</v>
      </c>
      <c r="L8" t="str">
        <f>TRIM(SUBSTITUTE(SUBSTITUTE(FactSales[[#This Row],[ProductName]],"Northwind Traders - ",""),"Northwind Traders ",""))</f>
        <v>Coffee</v>
      </c>
    </row>
    <row r="9" spans="1:12" x14ac:dyDescent="0.25">
      <c r="A9">
        <v>33</v>
      </c>
      <c r="B9" s="1">
        <v>38747</v>
      </c>
      <c r="C9">
        <v>8</v>
      </c>
      <c r="D9">
        <v>19</v>
      </c>
      <c r="E9">
        <v>9.1999999999999993</v>
      </c>
      <c r="F9">
        <v>30</v>
      </c>
      <c r="G9">
        <v>0</v>
      </c>
      <c r="H9" t="s">
        <v>15</v>
      </c>
      <c r="I9">
        <v>276</v>
      </c>
      <c r="J9">
        <f>WEEKDAY(FactSales[[#This Row],[OrderDate]],2)</f>
        <v>1</v>
      </c>
      <c r="K9" t="str">
        <f>TEXT(FactSales[[#This Row],[OrderDate]],"ddd")</f>
        <v>Mon</v>
      </c>
      <c r="L9" t="str">
        <f>TRIM(SUBSTITUTE(SUBSTITUTE(FactSales[[#This Row],[ProductName]],"Northwind Traders - ",""),"Northwind Traders ",""))</f>
        <v>Chocolate Biscuits Mix</v>
      </c>
    </row>
    <row r="10" spans="1:12" x14ac:dyDescent="0.25">
      <c r="A10">
        <v>34</v>
      </c>
      <c r="B10" s="1">
        <v>38754</v>
      </c>
      <c r="C10">
        <v>4</v>
      </c>
      <c r="D10">
        <v>19</v>
      </c>
      <c r="E10">
        <v>9.1999999999999993</v>
      </c>
      <c r="F10">
        <v>20</v>
      </c>
      <c r="G10">
        <v>0</v>
      </c>
      <c r="H10" t="s">
        <v>15</v>
      </c>
      <c r="I10">
        <v>184</v>
      </c>
      <c r="J10">
        <f>WEEKDAY(FactSales[[#This Row],[OrderDate]],2)</f>
        <v>1</v>
      </c>
      <c r="K10" t="str">
        <f>TEXT(FactSales[[#This Row],[OrderDate]],"ddd")</f>
        <v>Mon</v>
      </c>
      <c r="L10" t="str">
        <f>TRIM(SUBSTITUTE(SUBSTITUTE(FactSales[[#This Row],[ProductName]],"Northwind Traders - ",""),"Northwind Traders ",""))</f>
        <v>Chocolate Biscuits Mix</v>
      </c>
    </row>
    <row r="11" spans="1:12" x14ac:dyDescent="0.25">
      <c r="A11">
        <v>35</v>
      </c>
      <c r="B11" s="1">
        <v>38758</v>
      </c>
      <c r="C11">
        <v>29</v>
      </c>
      <c r="D11">
        <v>48</v>
      </c>
      <c r="E11">
        <v>12.75</v>
      </c>
      <c r="F11">
        <v>10</v>
      </c>
      <c r="G11">
        <v>0</v>
      </c>
      <c r="H11" t="s">
        <v>16</v>
      </c>
      <c r="I11">
        <v>127.5</v>
      </c>
      <c r="J11">
        <f>WEEKDAY(FactSales[[#This Row],[OrderDate]],2)</f>
        <v>5</v>
      </c>
      <c r="K11" t="str">
        <f>TEXT(FactSales[[#This Row],[OrderDate]],"ddd")</f>
        <v>Fri</v>
      </c>
      <c r="L11" t="str">
        <f>TRIM(SUBSTITUTE(SUBSTITUTE(FactSales[[#This Row],[ProductName]],"Northwind Traders - ",""),"Northwind Traders ",""))</f>
        <v>Chocolate</v>
      </c>
    </row>
    <row r="12" spans="1:12" x14ac:dyDescent="0.25">
      <c r="A12">
        <v>36</v>
      </c>
      <c r="B12" s="1">
        <v>38771</v>
      </c>
      <c r="C12">
        <v>3</v>
      </c>
      <c r="D12">
        <v>41</v>
      </c>
      <c r="E12">
        <v>9.65</v>
      </c>
      <c r="F12">
        <v>200</v>
      </c>
      <c r="G12">
        <v>0</v>
      </c>
      <c r="H12" t="s">
        <v>17</v>
      </c>
      <c r="I12">
        <v>1930</v>
      </c>
      <c r="J12">
        <f>WEEKDAY(FactSales[[#This Row],[OrderDate]],2)</f>
        <v>4</v>
      </c>
      <c r="K12" t="str">
        <f>TEXT(FactSales[[#This Row],[OrderDate]],"ddd")</f>
        <v>Thu</v>
      </c>
      <c r="L12" t="str">
        <f>TRIM(SUBSTITUTE(SUBSTITUTE(FactSales[[#This Row],[ProductName]],"Northwind Traders - ",""),"Northwind Traders ",""))</f>
        <v>Clam Chowder</v>
      </c>
    </row>
    <row r="13" spans="1:12" x14ac:dyDescent="0.25">
      <c r="A13">
        <v>37</v>
      </c>
      <c r="B13" s="1">
        <v>38782</v>
      </c>
      <c r="C13">
        <v>6</v>
      </c>
      <c r="D13">
        <v>8</v>
      </c>
      <c r="E13">
        <v>40</v>
      </c>
      <c r="F13">
        <v>17</v>
      </c>
      <c r="G13">
        <v>0</v>
      </c>
      <c r="H13" t="s">
        <v>18</v>
      </c>
      <c r="I13">
        <v>680</v>
      </c>
      <c r="J13">
        <f>WEEKDAY(FactSales[[#This Row],[OrderDate]],2)</f>
        <v>1</v>
      </c>
      <c r="K13" t="str">
        <f>TEXT(FactSales[[#This Row],[OrderDate]],"ddd")</f>
        <v>Mon</v>
      </c>
      <c r="L13" t="str">
        <f>TRIM(SUBSTITUTE(SUBSTITUTE(FactSales[[#This Row],[ProductName]],"Northwind Traders - ",""),"Northwind Traders ",""))</f>
        <v>Curry Sauce</v>
      </c>
    </row>
    <row r="14" spans="1:12" x14ac:dyDescent="0.25">
      <c r="A14">
        <v>38</v>
      </c>
      <c r="B14" s="1">
        <v>38786</v>
      </c>
      <c r="C14">
        <v>28</v>
      </c>
      <c r="D14">
        <v>43</v>
      </c>
      <c r="E14">
        <v>46</v>
      </c>
      <c r="F14">
        <v>300</v>
      </c>
      <c r="G14">
        <v>0</v>
      </c>
      <c r="H14" t="s">
        <v>14</v>
      </c>
      <c r="I14">
        <v>13800</v>
      </c>
      <c r="J14">
        <f>WEEKDAY(FactSales[[#This Row],[OrderDate]],2)</f>
        <v>5</v>
      </c>
      <c r="K14" t="str">
        <f>TEXT(FactSales[[#This Row],[OrderDate]],"ddd")</f>
        <v>Fri</v>
      </c>
      <c r="L14" t="str">
        <f>TRIM(SUBSTITUTE(SUBSTITUTE(FactSales[[#This Row],[ProductName]],"Northwind Traders - ",""),"Northwind Traders ",""))</f>
        <v>Coffee</v>
      </c>
    </row>
    <row r="15" spans="1:12" x14ac:dyDescent="0.25">
      <c r="A15">
        <v>39</v>
      </c>
      <c r="B15" s="1">
        <v>38798</v>
      </c>
      <c r="C15">
        <v>8</v>
      </c>
      <c r="D15">
        <v>48</v>
      </c>
      <c r="E15">
        <v>12.75</v>
      </c>
      <c r="F15">
        <v>100</v>
      </c>
      <c r="G15">
        <v>0</v>
      </c>
      <c r="H15" t="s">
        <v>16</v>
      </c>
      <c r="I15">
        <v>1275</v>
      </c>
      <c r="J15">
        <f>WEEKDAY(FactSales[[#This Row],[OrderDate]],2)</f>
        <v>3</v>
      </c>
      <c r="K15" t="str">
        <f>TEXT(FactSales[[#This Row],[OrderDate]],"ddd")</f>
        <v>Wed</v>
      </c>
      <c r="L15" t="str">
        <f>TRIM(SUBSTITUTE(SUBSTITUTE(FactSales[[#This Row],[ProductName]],"Northwind Traders - ",""),"Northwind Traders ",""))</f>
        <v>Chocolate</v>
      </c>
    </row>
    <row r="16" spans="1:12" x14ac:dyDescent="0.25">
      <c r="A16">
        <v>40</v>
      </c>
      <c r="B16" s="1">
        <v>38800</v>
      </c>
      <c r="C16">
        <v>10</v>
      </c>
      <c r="D16">
        <v>81</v>
      </c>
      <c r="E16">
        <v>2.99</v>
      </c>
      <c r="F16">
        <v>200</v>
      </c>
      <c r="G16">
        <v>0</v>
      </c>
      <c r="H16" t="s">
        <v>19</v>
      </c>
      <c r="I16">
        <v>598</v>
      </c>
      <c r="J16">
        <f>WEEKDAY(FactSales[[#This Row],[OrderDate]],2)</f>
        <v>5</v>
      </c>
      <c r="K16" t="str">
        <f>TEXT(FactSales[[#This Row],[OrderDate]],"ddd")</f>
        <v>Fri</v>
      </c>
      <c r="L16" t="str">
        <f>TRIM(SUBSTITUTE(SUBSTITUTE(FactSales[[#This Row],[ProductName]],"Northwind Traders - ",""),"Northwind Traders ",""))</f>
        <v>Green Tea</v>
      </c>
    </row>
    <row r="17" spans="1:12" x14ac:dyDescent="0.25">
      <c r="A17">
        <v>41</v>
      </c>
      <c r="B17" s="1">
        <v>38800</v>
      </c>
      <c r="C17">
        <v>7</v>
      </c>
      <c r="D17">
        <v>43</v>
      </c>
      <c r="E17">
        <v>46</v>
      </c>
      <c r="F17">
        <v>300</v>
      </c>
      <c r="G17">
        <v>0</v>
      </c>
      <c r="H17" t="s">
        <v>14</v>
      </c>
      <c r="I17">
        <v>13800</v>
      </c>
      <c r="J17">
        <f>WEEKDAY(FactSales[[#This Row],[OrderDate]],2)</f>
        <v>5</v>
      </c>
      <c r="K17" t="str">
        <f>TEXT(FactSales[[#This Row],[OrderDate]],"ddd")</f>
        <v>Fri</v>
      </c>
      <c r="L17" t="str">
        <f>TRIM(SUBSTITUTE(SUBSTITUTE(FactSales[[#This Row],[ProductName]],"Northwind Traders - ",""),"Northwind Traders ",""))</f>
        <v>Coffee</v>
      </c>
    </row>
    <row r="18" spans="1:12" x14ac:dyDescent="0.25">
      <c r="A18">
        <v>42</v>
      </c>
      <c r="B18" s="1">
        <v>38800</v>
      </c>
      <c r="C18">
        <v>10</v>
      </c>
      <c r="D18">
        <v>6</v>
      </c>
      <c r="E18">
        <v>25</v>
      </c>
      <c r="F18">
        <v>10</v>
      </c>
      <c r="G18">
        <v>0</v>
      </c>
      <c r="H18" t="s">
        <v>20</v>
      </c>
      <c r="I18">
        <v>250</v>
      </c>
      <c r="J18">
        <f>WEEKDAY(FactSales[[#This Row],[OrderDate]],2)</f>
        <v>5</v>
      </c>
      <c r="K18" t="str">
        <f>TEXT(FactSales[[#This Row],[OrderDate]],"ddd")</f>
        <v>Fri</v>
      </c>
      <c r="L18" t="str">
        <f>TRIM(SUBSTITUTE(SUBSTITUTE(FactSales[[#This Row],[ProductName]],"Northwind Traders - ",""),"Northwind Traders ",""))</f>
        <v>Boysenberry Spread</v>
      </c>
    </row>
    <row r="19" spans="1:12" x14ac:dyDescent="0.25">
      <c r="A19">
        <v>42</v>
      </c>
      <c r="B19" s="1">
        <v>38800</v>
      </c>
      <c r="C19">
        <v>10</v>
      </c>
      <c r="D19">
        <v>4</v>
      </c>
      <c r="E19">
        <v>22</v>
      </c>
      <c r="F19">
        <v>10</v>
      </c>
      <c r="G19">
        <v>0</v>
      </c>
      <c r="H19" t="s">
        <v>21</v>
      </c>
      <c r="I19">
        <v>220</v>
      </c>
      <c r="J19">
        <f>WEEKDAY(FactSales[[#This Row],[OrderDate]],2)</f>
        <v>5</v>
      </c>
      <c r="K19" t="str">
        <f>TEXT(FactSales[[#This Row],[OrderDate]],"ddd")</f>
        <v>Fri</v>
      </c>
      <c r="L19" t="str">
        <f>TRIM(SUBSTITUTE(SUBSTITUTE(FactSales[[#This Row],[ProductName]],"Northwind Traders - ",""),"Northwind Traders ",""))</f>
        <v>Cajun Seasoning</v>
      </c>
    </row>
    <row r="20" spans="1:12" x14ac:dyDescent="0.25">
      <c r="A20">
        <v>42</v>
      </c>
      <c r="B20" s="1">
        <v>38800</v>
      </c>
      <c r="C20">
        <v>10</v>
      </c>
      <c r="D20">
        <v>19</v>
      </c>
      <c r="E20">
        <v>9.1999999999999993</v>
      </c>
      <c r="F20">
        <v>10</v>
      </c>
      <c r="G20">
        <v>0</v>
      </c>
      <c r="H20" t="s">
        <v>15</v>
      </c>
      <c r="I20">
        <v>92</v>
      </c>
      <c r="J20">
        <f>WEEKDAY(FactSales[[#This Row],[OrderDate]],2)</f>
        <v>5</v>
      </c>
      <c r="K20" t="str">
        <f>TEXT(FactSales[[#This Row],[OrderDate]],"ddd")</f>
        <v>Fri</v>
      </c>
      <c r="L20" t="str">
        <f>TRIM(SUBSTITUTE(SUBSTITUTE(FactSales[[#This Row],[ProductName]],"Northwind Traders - ",""),"Northwind Traders ",""))</f>
        <v>Chocolate Biscuits Mix</v>
      </c>
    </row>
    <row r="21" spans="1:12" x14ac:dyDescent="0.25">
      <c r="A21">
        <v>43</v>
      </c>
      <c r="B21" s="1">
        <v>38800</v>
      </c>
      <c r="C21">
        <v>11</v>
      </c>
      <c r="D21">
        <v>80</v>
      </c>
      <c r="E21">
        <v>3.5</v>
      </c>
      <c r="F21">
        <v>20</v>
      </c>
      <c r="G21">
        <v>0</v>
      </c>
      <c r="H21" t="s">
        <v>10</v>
      </c>
      <c r="I21">
        <v>70</v>
      </c>
      <c r="J21">
        <f>WEEKDAY(FactSales[[#This Row],[OrderDate]],2)</f>
        <v>5</v>
      </c>
      <c r="K21" t="str">
        <f>TEXT(FactSales[[#This Row],[OrderDate]],"ddd")</f>
        <v>Fri</v>
      </c>
      <c r="L21" t="str">
        <f>TRIM(SUBSTITUTE(SUBSTITUTE(FactSales[[#This Row],[ProductName]],"Northwind Traders - ",""),"Northwind Traders ",""))</f>
        <v>Dried Plums</v>
      </c>
    </row>
    <row r="22" spans="1:12" x14ac:dyDescent="0.25">
      <c r="A22">
        <v>43</v>
      </c>
      <c r="B22" s="1">
        <v>38800</v>
      </c>
      <c r="C22">
        <v>11</v>
      </c>
      <c r="D22">
        <v>81</v>
      </c>
      <c r="E22">
        <v>2.99</v>
      </c>
      <c r="F22">
        <v>50</v>
      </c>
      <c r="G22">
        <v>0</v>
      </c>
      <c r="H22" t="s">
        <v>19</v>
      </c>
      <c r="I22">
        <v>149.5</v>
      </c>
      <c r="J22">
        <f>WEEKDAY(FactSales[[#This Row],[OrderDate]],2)</f>
        <v>5</v>
      </c>
      <c r="K22" t="str">
        <f>TEXT(FactSales[[#This Row],[OrderDate]],"ddd")</f>
        <v>Fri</v>
      </c>
      <c r="L22" t="str">
        <f>TRIM(SUBSTITUTE(SUBSTITUTE(FactSales[[#This Row],[ProductName]],"Northwind Traders - ",""),"Northwind Traders ",""))</f>
        <v>Green Tea</v>
      </c>
    </row>
    <row r="23" spans="1:12" x14ac:dyDescent="0.25">
      <c r="A23">
        <v>44</v>
      </c>
      <c r="B23" s="1">
        <v>38800</v>
      </c>
      <c r="C23">
        <v>1</v>
      </c>
      <c r="D23">
        <v>1</v>
      </c>
      <c r="E23">
        <v>18</v>
      </c>
      <c r="F23">
        <v>25</v>
      </c>
      <c r="G23">
        <v>0</v>
      </c>
      <c r="H23" t="s">
        <v>13</v>
      </c>
      <c r="I23">
        <v>450</v>
      </c>
      <c r="J23">
        <f>WEEKDAY(FactSales[[#This Row],[OrderDate]],2)</f>
        <v>5</v>
      </c>
      <c r="K23" t="str">
        <f>TEXT(FactSales[[#This Row],[OrderDate]],"ddd")</f>
        <v>Fri</v>
      </c>
      <c r="L23" t="str">
        <f>TRIM(SUBSTITUTE(SUBSTITUTE(FactSales[[#This Row],[ProductName]],"Northwind Traders - ",""),"Northwind Traders ",""))</f>
        <v>Chai</v>
      </c>
    </row>
    <row r="24" spans="1:12" x14ac:dyDescent="0.25">
      <c r="A24">
        <v>44</v>
      </c>
      <c r="B24" s="1">
        <v>38800</v>
      </c>
      <c r="C24">
        <v>1</v>
      </c>
      <c r="D24">
        <v>43</v>
      </c>
      <c r="E24">
        <v>46</v>
      </c>
      <c r="F24">
        <v>25</v>
      </c>
      <c r="G24">
        <v>0</v>
      </c>
      <c r="H24" t="s">
        <v>14</v>
      </c>
      <c r="I24">
        <v>1150</v>
      </c>
      <c r="J24">
        <f>WEEKDAY(FactSales[[#This Row],[OrderDate]],2)</f>
        <v>5</v>
      </c>
      <c r="K24" t="str">
        <f>TEXT(FactSales[[#This Row],[OrderDate]],"ddd")</f>
        <v>Fri</v>
      </c>
      <c r="L24" t="str">
        <f>TRIM(SUBSTITUTE(SUBSTITUTE(FactSales[[#This Row],[ProductName]],"Northwind Traders - ",""),"Northwind Traders ",""))</f>
        <v>Coffee</v>
      </c>
    </row>
    <row r="25" spans="1:12" x14ac:dyDescent="0.25">
      <c r="A25">
        <v>44</v>
      </c>
      <c r="B25" s="1">
        <v>38800</v>
      </c>
      <c r="C25">
        <v>1</v>
      </c>
      <c r="D25">
        <v>81</v>
      </c>
      <c r="E25">
        <v>2.99</v>
      </c>
      <c r="F25">
        <v>25</v>
      </c>
      <c r="G25">
        <v>0</v>
      </c>
      <c r="H25" t="s">
        <v>19</v>
      </c>
      <c r="I25">
        <v>74.75</v>
      </c>
      <c r="J25">
        <f>WEEKDAY(FactSales[[#This Row],[OrderDate]],2)</f>
        <v>5</v>
      </c>
      <c r="K25" t="str">
        <f>TEXT(FactSales[[#This Row],[OrderDate]],"ddd")</f>
        <v>Fri</v>
      </c>
      <c r="L25" t="str">
        <f>TRIM(SUBSTITUTE(SUBSTITUTE(FactSales[[#This Row],[ProductName]],"Northwind Traders - ",""),"Northwind Traders ",""))</f>
        <v>Green Tea</v>
      </c>
    </row>
    <row r="26" spans="1:12" x14ac:dyDescent="0.25">
      <c r="A26">
        <v>45</v>
      </c>
      <c r="B26" s="1">
        <v>38814</v>
      </c>
      <c r="C26">
        <v>28</v>
      </c>
      <c r="D26">
        <v>41</v>
      </c>
      <c r="E26">
        <v>9.65</v>
      </c>
      <c r="F26">
        <v>50</v>
      </c>
      <c r="G26">
        <v>0</v>
      </c>
      <c r="H26" t="s">
        <v>17</v>
      </c>
      <c r="I26">
        <v>482.5</v>
      </c>
      <c r="J26">
        <f>WEEKDAY(FactSales[[#This Row],[OrderDate]],2)</f>
        <v>5</v>
      </c>
      <c r="K26" t="str">
        <f>TEXT(FactSales[[#This Row],[OrderDate]],"ddd")</f>
        <v>Fri</v>
      </c>
      <c r="L26" t="str">
        <f>TRIM(SUBSTITUTE(SUBSTITUTE(FactSales[[#This Row],[ProductName]],"Northwind Traders - ",""),"Northwind Traders ",""))</f>
        <v>Clam Chowder</v>
      </c>
    </row>
    <row r="27" spans="1:12" x14ac:dyDescent="0.25">
      <c r="A27">
        <v>45</v>
      </c>
      <c r="B27" s="1">
        <v>38814</v>
      </c>
      <c r="C27">
        <v>28</v>
      </c>
      <c r="D27">
        <v>40</v>
      </c>
      <c r="E27">
        <v>18.399999999999999</v>
      </c>
      <c r="F27">
        <v>50</v>
      </c>
      <c r="G27">
        <v>0</v>
      </c>
      <c r="H27" t="s">
        <v>22</v>
      </c>
      <c r="I27">
        <v>920</v>
      </c>
      <c r="J27">
        <f>WEEKDAY(FactSales[[#This Row],[OrderDate]],2)</f>
        <v>5</v>
      </c>
      <c r="K27" t="str">
        <f>TEXT(FactSales[[#This Row],[OrderDate]],"ddd")</f>
        <v>Fri</v>
      </c>
      <c r="L27" t="str">
        <f>TRIM(SUBSTITUTE(SUBSTITUTE(FactSales[[#This Row],[ProductName]],"Northwind Traders - ",""),"Northwind Traders ",""))</f>
        <v>Crab Meat</v>
      </c>
    </row>
    <row r="28" spans="1:12" x14ac:dyDescent="0.25">
      <c r="A28">
        <v>46</v>
      </c>
      <c r="B28" s="1">
        <v>38812</v>
      </c>
      <c r="C28">
        <v>9</v>
      </c>
      <c r="D28">
        <v>57</v>
      </c>
      <c r="E28">
        <v>19.5</v>
      </c>
      <c r="F28">
        <v>100</v>
      </c>
      <c r="G28">
        <v>0</v>
      </c>
      <c r="H28" t="s">
        <v>23</v>
      </c>
      <c r="I28">
        <v>1950</v>
      </c>
      <c r="J28">
        <f>WEEKDAY(FactSales[[#This Row],[OrderDate]],2)</f>
        <v>3</v>
      </c>
      <c r="K28" t="str">
        <f>TEXT(FactSales[[#This Row],[OrderDate]],"ddd")</f>
        <v>Wed</v>
      </c>
      <c r="L28" t="str">
        <f>TRIM(SUBSTITUTE(SUBSTITUTE(FactSales[[#This Row],[ProductName]],"Northwind Traders - ",""),"Northwind Traders ",""))</f>
        <v>Ravioli</v>
      </c>
    </row>
    <row r="29" spans="1:12" x14ac:dyDescent="0.25">
      <c r="A29">
        <v>46</v>
      </c>
      <c r="B29" s="1">
        <v>38812</v>
      </c>
      <c r="C29">
        <v>9</v>
      </c>
      <c r="D29">
        <v>72</v>
      </c>
      <c r="E29">
        <v>34.799999999999997</v>
      </c>
      <c r="F29">
        <v>50</v>
      </c>
      <c r="G29">
        <v>0</v>
      </c>
      <c r="H29" t="s">
        <v>24</v>
      </c>
      <c r="I29">
        <v>1740</v>
      </c>
      <c r="J29">
        <f>WEEKDAY(FactSales[[#This Row],[OrderDate]],2)</f>
        <v>3</v>
      </c>
      <c r="K29" t="str">
        <f>TEXT(FactSales[[#This Row],[OrderDate]],"ddd")</f>
        <v>Wed</v>
      </c>
      <c r="L29" t="str">
        <f>TRIM(SUBSTITUTE(SUBSTITUTE(FactSales[[#This Row],[ProductName]],"Northwind Traders - ",""),"Northwind Traders ",""))</f>
        <v>Mozzarella</v>
      </c>
    </row>
    <row r="30" spans="1:12" x14ac:dyDescent="0.25">
      <c r="A30">
        <v>47</v>
      </c>
      <c r="B30" s="1">
        <v>38815</v>
      </c>
      <c r="C30">
        <v>6</v>
      </c>
      <c r="D30">
        <v>34</v>
      </c>
      <c r="E30">
        <v>14</v>
      </c>
      <c r="F30">
        <v>300</v>
      </c>
      <c r="G30">
        <v>0</v>
      </c>
      <c r="H30" t="s">
        <v>9</v>
      </c>
      <c r="I30">
        <v>4200</v>
      </c>
      <c r="J30">
        <f>WEEKDAY(FactSales[[#This Row],[OrderDate]],2)</f>
        <v>6</v>
      </c>
      <c r="K30" t="str">
        <f>TEXT(FactSales[[#This Row],[OrderDate]],"ddd")</f>
        <v>Sat</v>
      </c>
      <c r="L30" t="str">
        <f>TRIM(SUBSTITUTE(SUBSTITUTE(FactSales[[#This Row],[ProductName]],"Northwind Traders - ",""),"Northwind Traders ",""))</f>
        <v>Beer</v>
      </c>
    </row>
    <row r="31" spans="1:12" x14ac:dyDescent="0.25">
      <c r="A31">
        <v>48</v>
      </c>
      <c r="B31" s="1">
        <v>38812</v>
      </c>
      <c r="C31">
        <v>8</v>
      </c>
      <c r="D31">
        <v>8</v>
      </c>
      <c r="E31">
        <v>40</v>
      </c>
      <c r="F31">
        <v>25</v>
      </c>
      <c r="G31">
        <v>0</v>
      </c>
      <c r="H31" t="s">
        <v>18</v>
      </c>
      <c r="I31">
        <v>1000</v>
      </c>
      <c r="J31">
        <f>WEEKDAY(FactSales[[#This Row],[OrderDate]],2)</f>
        <v>3</v>
      </c>
      <c r="K31" t="str">
        <f>TEXT(FactSales[[#This Row],[OrderDate]],"ddd")</f>
        <v>Wed</v>
      </c>
      <c r="L31" t="str">
        <f>TRIM(SUBSTITUTE(SUBSTITUTE(FactSales[[#This Row],[ProductName]],"Northwind Traders - ",""),"Northwind Traders ",""))</f>
        <v>Curry Sauce</v>
      </c>
    </row>
    <row r="32" spans="1:12" x14ac:dyDescent="0.25">
      <c r="A32">
        <v>48</v>
      </c>
      <c r="B32" s="1">
        <v>38812</v>
      </c>
      <c r="C32">
        <v>8</v>
      </c>
      <c r="D32">
        <v>19</v>
      </c>
      <c r="E32">
        <v>9.1999999999999993</v>
      </c>
      <c r="F32">
        <v>25</v>
      </c>
      <c r="G32">
        <v>0</v>
      </c>
      <c r="H32" t="s">
        <v>15</v>
      </c>
      <c r="I32">
        <v>230</v>
      </c>
      <c r="J32">
        <f>WEEKDAY(FactSales[[#This Row],[OrderDate]],2)</f>
        <v>3</v>
      </c>
      <c r="K32" t="str">
        <f>TEXT(FactSales[[#This Row],[OrderDate]],"ddd")</f>
        <v>Wed</v>
      </c>
      <c r="L32" t="str">
        <f>TRIM(SUBSTITUTE(SUBSTITUTE(FactSales[[#This Row],[ProductName]],"Northwind Traders - ",""),"Northwind Traders ",""))</f>
        <v>Chocolate Biscuits Mix</v>
      </c>
    </row>
    <row r="33" spans="1:12" x14ac:dyDescent="0.25">
      <c r="A33">
        <v>50</v>
      </c>
      <c r="B33" s="1">
        <v>38812</v>
      </c>
      <c r="C33">
        <v>25</v>
      </c>
      <c r="D33">
        <v>21</v>
      </c>
      <c r="E33">
        <v>10</v>
      </c>
      <c r="F33">
        <v>20</v>
      </c>
      <c r="G33">
        <v>0</v>
      </c>
      <c r="H33" t="s">
        <v>25</v>
      </c>
      <c r="I33">
        <v>200</v>
      </c>
      <c r="J33">
        <f>WEEKDAY(FactSales[[#This Row],[OrderDate]],2)</f>
        <v>3</v>
      </c>
      <c r="K33" t="str">
        <f>TEXT(FactSales[[#This Row],[OrderDate]],"ddd")</f>
        <v>Wed</v>
      </c>
      <c r="L33" t="str">
        <f>TRIM(SUBSTITUTE(SUBSTITUTE(FactSales[[#This Row],[ProductName]],"Northwind Traders - ",""),"Northwind Traders ",""))</f>
        <v>Scones</v>
      </c>
    </row>
    <row r="34" spans="1:12" x14ac:dyDescent="0.25">
      <c r="A34">
        <v>51</v>
      </c>
      <c r="B34" s="1">
        <v>38812</v>
      </c>
      <c r="C34">
        <v>26</v>
      </c>
      <c r="D34">
        <v>5</v>
      </c>
      <c r="E34">
        <v>21.35</v>
      </c>
      <c r="F34">
        <v>25</v>
      </c>
      <c r="G34">
        <v>0</v>
      </c>
      <c r="H34" t="s">
        <v>26</v>
      </c>
      <c r="I34">
        <v>533.75</v>
      </c>
      <c r="J34">
        <f>WEEKDAY(FactSales[[#This Row],[OrderDate]],2)</f>
        <v>3</v>
      </c>
      <c r="K34" t="str">
        <f>TEXT(FactSales[[#This Row],[OrderDate]],"ddd")</f>
        <v>Wed</v>
      </c>
      <c r="L34" t="str">
        <f>TRIM(SUBSTITUTE(SUBSTITUTE(FactSales[[#This Row],[ProductName]],"Northwind Traders - ",""),"Northwind Traders ",""))</f>
        <v>Olive Oil</v>
      </c>
    </row>
    <row r="35" spans="1:12" x14ac:dyDescent="0.25">
      <c r="A35">
        <v>51</v>
      </c>
      <c r="B35" s="1">
        <v>38812</v>
      </c>
      <c r="C35">
        <v>26</v>
      </c>
      <c r="D35">
        <v>41</v>
      </c>
      <c r="E35">
        <v>9.65</v>
      </c>
      <c r="F35">
        <v>30</v>
      </c>
      <c r="G35">
        <v>0</v>
      </c>
      <c r="H35" t="s">
        <v>17</v>
      </c>
      <c r="I35">
        <v>289.5</v>
      </c>
      <c r="J35">
        <f>WEEKDAY(FactSales[[#This Row],[OrderDate]],2)</f>
        <v>3</v>
      </c>
      <c r="K35" t="str">
        <f>TEXT(FactSales[[#This Row],[OrderDate]],"ddd")</f>
        <v>Wed</v>
      </c>
      <c r="L35" t="str">
        <f>TRIM(SUBSTITUTE(SUBSTITUTE(FactSales[[#This Row],[ProductName]],"Northwind Traders - ",""),"Northwind Traders ",""))</f>
        <v>Clam Chowder</v>
      </c>
    </row>
    <row r="36" spans="1:12" x14ac:dyDescent="0.25">
      <c r="A36">
        <v>51</v>
      </c>
      <c r="B36" s="1">
        <v>38812</v>
      </c>
      <c r="C36">
        <v>26</v>
      </c>
      <c r="D36">
        <v>40</v>
      </c>
      <c r="E36">
        <v>18.399999999999999</v>
      </c>
      <c r="F36">
        <v>30</v>
      </c>
      <c r="G36">
        <v>0</v>
      </c>
      <c r="H36" t="s">
        <v>22</v>
      </c>
      <c r="I36">
        <v>552</v>
      </c>
      <c r="J36">
        <f>WEEKDAY(FactSales[[#This Row],[OrderDate]],2)</f>
        <v>3</v>
      </c>
      <c r="K36" t="str">
        <f>TEXT(FactSales[[#This Row],[OrderDate]],"ddd")</f>
        <v>Wed</v>
      </c>
      <c r="L36" t="str">
        <f>TRIM(SUBSTITUTE(SUBSTITUTE(FactSales[[#This Row],[ProductName]],"Northwind Traders - ",""),"Northwind Traders ",""))</f>
        <v>Crab Meat</v>
      </c>
    </row>
    <row r="37" spans="1:12" x14ac:dyDescent="0.25">
      <c r="A37">
        <v>56</v>
      </c>
      <c r="B37" s="1">
        <v>38810</v>
      </c>
      <c r="C37">
        <v>6</v>
      </c>
      <c r="D37">
        <v>48</v>
      </c>
      <c r="E37">
        <v>12.75</v>
      </c>
      <c r="F37">
        <v>10</v>
      </c>
      <c r="G37">
        <v>0</v>
      </c>
      <c r="H37" t="s">
        <v>16</v>
      </c>
      <c r="I37">
        <v>127.5</v>
      </c>
      <c r="J37">
        <f>WEEKDAY(FactSales[[#This Row],[OrderDate]],2)</f>
        <v>1</v>
      </c>
      <c r="K37" t="str">
        <f>TEXT(FactSales[[#This Row],[OrderDate]],"ddd")</f>
        <v>Mon</v>
      </c>
      <c r="L37" t="str">
        <f>TRIM(SUBSTITUTE(SUBSTITUTE(FactSales[[#This Row],[ProductName]],"Northwind Traders - ",""),"Northwind Traders ",""))</f>
        <v>Chocolate</v>
      </c>
    </row>
    <row r="38" spans="1:12" x14ac:dyDescent="0.25">
      <c r="A38">
        <v>55</v>
      </c>
      <c r="B38" s="1">
        <v>38812</v>
      </c>
      <c r="C38">
        <v>29</v>
      </c>
      <c r="D38">
        <v>34</v>
      </c>
      <c r="E38">
        <v>14</v>
      </c>
      <c r="F38">
        <v>87</v>
      </c>
      <c r="G38">
        <v>0</v>
      </c>
      <c r="H38" t="s">
        <v>9</v>
      </c>
      <c r="I38">
        <v>1218</v>
      </c>
      <c r="J38">
        <f>WEEKDAY(FactSales[[#This Row],[OrderDate]],2)</f>
        <v>3</v>
      </c>
      <c r="K38" t="str">
        <f>TEXT(FactSales[[#This Row],[OrderDate]],"ddd")</f>
        <v>Wed</v>
      </c>
      <c r="L38" t="str">
        <f>TRIM(SUBSTITUTE(SUBSTITUTE(FactSales[[#This Row],[ProductName]],"Northwind Traders - ",""),"Northwind Traders ",""))</f>
        <v>Beer</v>
      </c>
    </row>
    <row r="39" spans="1:12" x14ac:dyDescent="0.25">
      <c r="A39">
        <v>79</v>
      </c>
      <c r="B39" s="1">
        <v>38891</v>
      </c>
      <c r="C39">
        <v>6</v>
      </c>
      <c r="D39">
        <v>7</v>
      </c>
      <c r="E39">
        <v>30</v>
      </c>
      <c r="F39">
        <v>30</v>
      </c>
      <c r="G39">
        <v>0</v>
      </c>
      <c r="H39" t="s">
        <v>11</v>
      </c>
      <c r="I39">
        <v>900</v>
      </c>
      <c r="J39">
        <f>WEEKDAY(FactSales[[#This Row],[OrderDate]],2)</f>
        <v>5</v>
      </c>
      <c r="K39" t="str">
        <f>TEXT(FactSales[[#This Row],[OrderDate]],"ddd")</f>
        <v>Fri</v>
      </c>
      <c r="L39" t="str">
        <f>TRIM(SUBSTITUTE(SUBSTITUTE(FactSales[[#This Row],[ProductName]],"Northwind Traders - ",""),"Northwind Traders ",""))</f>
        <v>Dried Pears</v>
      </c>
    </row>
    <row r="40" spans="1:12" x14ac:dyDescent="0.25">
      <c r="A40">
        <v>79</v>
      </c>
      <c r="B40" s="1">
        <v>38891</v>
      </c>
      <c r="C40">
        <v>6</v>
      </c>
      <c r="D40">
        <v>51</v>
      </c>
      <c r="E40">
        <v>53</v>
      </c>
      <c r="F40">
        <v>30</v>
      </c>
      <c r="G40">
        <v>0</v>
      </c>
      <c r="H40" t="s">
        <v>12</v>
      </c>
      <c r="I40">
        <v>1590</v>
      </c>
      <c r="J40">
        <f>WEEKDAY(FactSales[[#This Row],[OrderDate]],2)</f>
        <v>5</v>
      </c>
      <c r="K40" t="str">
        <f>TEXT(FactSales[[#This Row],[OrderDate]],"ddd")</f>
        <v>Fri</v>
      </c>
      <c r="L40" t="str">
        <f>TRIM(SUBSTITUTE(SUBSTITUTE(FactSales[[#This Row],[ProductName]],"Northwind Traders - ",""),"Northwind Traders ",""))</f>
        <v>Dried Apples</v>
      </c>
    </row>
    <row r="41" spans="1:12" x14ac:dyDescent="0.25">
      <c r="A41">
        <v>78</v>
      </c>
      <c r="B41" s="1">
        <v>38873</v>
      </c>
      <c r="C41">
        <v>29</v>
      </c>
      <c r="D41">
        <v>17</v>
      </c>
      <c r="E41">
        <v>39</v>
      </c>
      <c r="F41">
        <v>40</v>
      </c>
      <c r="G41">
        <v>0</v>
      </c>
      <c r="H41" t="s">
        <v>27</v>
      </c>
      <c r="I41">
        <v>1560</v>
      </c>
      <c r="J41">
        <f>WEEKDAY(FactSales[[#This Row],[OrderDate]],2)</f>
        <v>1</v>
      </c>
      <c r="K41" t="str">
        <f>TEXT(FactSales[[#This Row],[OrderDate]],"ddd")</f>
        <v>Mon</v>
      </c>
      <c r="L41" t="str">
        <f>TRIM(SUBSTITUTE(SUBSTITUTE(FactSales[[#This Row],[ProductName]],"Northwind Traders - ",""),"Northwind Traders ",""))</f>
        <v>Fruit Cocktail</v>
      </c>
    </row>
    <row r="42" spans="1:12" x14ac:dyDescent="0.25">
      <c r="A42">
        <v>77</v>
      </c>
      <c r="B42" s="1">
        <v>38873</v>
      </c>
      <c r="C42">
        <v>26</v>
      </c>
      <c r="D42">
        <v>6</v>
      </c>
      <c r="E42">
        <v>25</v>
      </c>
      <c r="F42">
        <v>90</v>
      </c>
      <c r="G42">
        <v>0</v>
      </c>
      <c r="H42" t="s">
        <v>20</v>
      </c>
      <c r="I42">
        <v>2250</v>
      </c>
      <c r="J42">
        <f>WEEKDAY(FactSales[[#This Row],[OrderDate]],2)</f>
        <v>1</v>
      </c>
      <c r="K42" t="str">
        <f>TEXT(FactSales[[#This Row],[OrderDate]],"ddd")</f>
        <v>Mon</v>
      </c>
      <c r="L42" t="str">
        <f>TRIM(SUBSTITUTE(SUBSTITUTE(FactSales[[#This Row],[ProductName]],"Northwind Traders - ",""),"Northwind Traders ",""))</f>
        <v>Boysenberry Spread</v>
      </c>
    </row>
    <row r="43" spans="1:12" x14ac:dyDescent="0.25">
      <c r="A43">
        <v>76</v>
      </c>
      <c r="B43" s="1">
        <v>38873</v>
      </c>
      <c r="C43">
        <v>25</v>
      </c>
      <c r="D43">
        <v>4</v>
      </c>
      <c r="E43">
        <v>22</v>
      </c>
      <c r="F43">
        <v>30</v>
      </c>
      <c r="G43">
        <v>0</v>
      </c>
      <c r="H43" t="s">
        <v>21</v>
      </c>
      <c r="I43">
        <v>660</v>
      </c>
      <c r="J43">
        <f>WEEKDAY(FactSales[[#This Row],[OrderDate]],2)</f>
        <v>1</v>
      </c>
      <c r="K43" t="str">
        <f>TEXT(FactSales[[#This Row],[OrderDate]],"ddd")</f>
        <v>Mon</v>
      </c>
      <c r="L43" t="str">
        <f>TRIM(SUBSTITUTE(SUBSTITUTE(FactSales[[#This Row],[ProductName]],"Northwind Traders - ",""),"Northwind Traders ",""))</f>
        <v>Cajun Seasoning</v>
      </c>
    </row>
    <row r="44" spans="1:12" x14ac:dyDescent="0.25">
      <c r="A44">
        <v>75</v>
      </c>
      <c r="B44" s="1">
        <v>38873</v>
      </c>
      <c r="C44">
        <v>8</v>
      </c>
      <c r="D44">
        <v>48</v>
      </c>
      <c r="E44">
        <v>12.75</v>
      </c>
      <c r="F44">
        <v>40</v>
      </c>
      <c r="G44">
        <v>0</v>
      </c>
      <c r="H44" t="s">
        <v>16</v>
      </c>
      <c r="I44">
        <v>510</v>
      </c>
      <c r="J44">
        <f>WEEKDAY(FactSales[[#This Row],[OrderDate]],2)</f>
        <v>1</v>
      </c>
      <c r="K44" t="str">
        <f>TEXT(FactSales[[#This Row],[OrderDate]],"ddd")</f>
        <v>Mon</v>
      </c>
      <c r="L44" t="str">
        <f>TRIM(SUBSTITUTE(SUBSTITUTE(FactSales[[#This Row],[ProductName]],"Northwind Traders - ",""),"Northwind Traders ",""))</f>
        <v>Chocolate</v>
      </c>
    </row>
    <row r="45" spans="1:12" x14ac:dyDescent="0.25">
      <c r="A45">
        <v>74</v>
      </c>
      <c r="B45" s="1">
        <v>38876</v>
      </c>
      <c r="C45">
        <v>6</v>
      </c>
      <c r="D45">
        <v>48</v>
      </c>
      <c r="E45">
        <v>12.75</v>
      </c>
      <c r="F45">
        <v>40</v>
      </c>
      <c r="G45">
        <v>0</v>
      </c>
      <c r="H45" t="s">
        <v>16</v>
      </c>
      <c r="I45">
        <v>510</v>
      </c>
      <c r="J45">
        <f>WEEKDAY(FactSales[[#This Row],[OrderDate]],2)</f>
        <v>4</v>
      </c>
      <c r="K45" t="str">
        <f>TEXT(FactSales[[#This Row],[OrderDate]],"ddd")</f>
        <v>Thu</v>
      </c>
      <c r="L45" t="str">
        <f>TRIM(SUBSTITUTE(SUBSTITUTE(FactSales[[#This Row],[ProductName]],"Northwind Traders - ",""),"Northwind Traders ",""))</f>
        <v>Chocolate</v>
      </c>
    </row>
    <row r="46" spans="1:12" x14ac:dyDescent="0.25">
      <c r="A46">
        <v>73</v>
      </c>
      <c r="B46" s="1">
        <v>38873</v>
      </c>
      <c r="C46">
        <v>9</v>
      </c>
      <c r="D46">
        <v>41</v>
      </c>
      <c r="E46">
        <v>9.65</v>
      </c>
      <c r="F46">
        <v>10</v>
      </c>
      <c r="G46">
        <v>0</v>
      </c>
      <c r="H46" t="s">
        <v>17</v>
      </c>
      <c r="I46">
        <v>96.5</v>
      </c>
      <c r="J46">
        <f>WEEKDAY(FactSales[[#This Row],[OrderDate]],2)</f>
        <v>1</v>
      </c>
      <c r="K46" t="str">
        <f>TEXT(FactSales[[#This Row],[OrderDate]],"ddd")</f>
        <v>Mon</v>
      </c>
      <c r="L46" t="str">
        <f>TRIM(SUBSTITUTE(SUBSTITUTE(FactSales[[#This Row],[ProductName]],"Northwind Traders - ",""),"Northwind Traders ",""))</f>
        <v>Clam Chowder</v>
      </c>
    </row>
    <row r="47" spans="1:12" x14ac:dyDescent="0.25">
      <c r="A47">
        <v>72</v>
      </c>
      <c r="B47" s="1">
        <v>38875</v>
      </c>
      <c r="C47">
        <v>28</v>
      </c>
      <c r="D47">
        <v>43</v>
      </c>
      <c r="E47">
        <v>46</v>
      </c>
      <c r="F47">
        <v>5</v>
      </c>
      <c r="G47">
        <v>0</v>
      </c>
      <c r="H47" t="s">
        <v>14</v>
      </c>
      <c r="I47">
        <v>230</v>
      </c>
      <c r="J47">
        <f>WEEKDAY(FactSales[[#This Row],[OrderDate]],2)</f>
        <v>3</v>
      </c>
      <c r="K47" t="str">
        <f>TEXT(FactSales[[#This Row],[OrderDate]],"ddd")</f>
        <v>Wed</v>
      </c>
      <c r="L47" t="str">
        <f>TRIM(SUBSTITUTE(SUBSTITUTE(FactSales[[#This Row],[ProductName]],"Northwind Traders - ",""),"Northwind Traders ",""))</f>
        <v>Coffee</v>
      </c>
    </row>
    <row r="48" spans="1:12" x14ac:dyDescent="0.25">
      <c r="A48">
        <v>71</v>
      </c>
      <c r="B48" s="1">
        <v>38861</v>
      </c>
      <c r="C48">
        <v>1</v>
      </c>
      <c r="D48">
        <v>40</v>
      </c>
      <c r="E48">
        <v>18.399999999999999</v>
      </c>
      <c r="F48">
        <v>40</v>
      </c>
      <c r="G48">
        <v>0</v>
      </c>
      <c r="H48" t="s">
        <v>22</v>
      </c>
      <c r="I48">
        <v>736</v>
      </c>
      <c r="J48">
        <f>WEEKDAY(FactSales[[#This Row],[OrderDate]],2)</f>
        <v>3</v>
      </c>
      <c r="K48" t="str">
        <f>TEXT(FactSales[[#This Row],[OrderDate]],"ddd")</f>
        <v>Wed</v>
      </c>
      <c r="L48" t="str">
        <f>TRIM(SUBSTITUTE(SUBSTITUTE(FactSales[[#This Row],[ProductName]],"Northwind Traders - ",""),"Northwind Traders ",""))</f>
        <v>Crab Meat</v>
      </c>
    </row>
    <row r="49" spans="1:12" x14ac:dyDescent="0.25">
      <c r="A49">
        <v>70</v>
      </c>
      <c r="B49" s="1">
        <v>38861</v>
      </c>
      <c r="C49">
        <v>11</v>
      </c>
      <c r="D49">
        <v>8</v>
      </c>
      <c r="E49">
        <v>40</v>
      </c>
      <c r="F49">
        <v>20</v>
      </c>
      <c r="G49">
        <v>0</v>
      </c>
      <c r="H49" t="s">
        <v>18</v>
      </c>
      <c r="I49">
        <v>800</v>
      </c>
      <c r="J49">
        <f>WEEKDAY(FactSales[[#This Row],[OrderDate]],2)</f>
        <v>3</v>
      </c>
      <c r="K49" t="str">
        <f>TEXT(FactSales[[#This Row],[OrderDate]],"ddd")</f>
        <v>Wed</v>
      </c>
      <c r="L49" t="str">
        <f>TRIM(SUBSTITUTE(SUBSTITUTE(FactSales[[#This Row],[ProductName]],"Northwind Traders - ",""),"Northwind Traders ",""))</f>
        <v>Curry Sauce</v>
      </c>
    </row>
    <row r="50" spans="1:12" x14ac:dyDescent="0.25">
      <c r="A50">
        <v>69</v>
      </c>
      <c r="B50" s="1">
        <v>38861</v>
      </c>
      <c r="C50">
        <v>10</v>
      </c>
      <c r="D50">
        <v>80</v>
      </c>
      <c r="E50">
        <v>3.5</v>
      </c>
      <c r="F50">
        <v>15</v>
      </c>
      <c r="G50">
        <v>0</v>
      </c>
      <c r="H50" t="s">
        <v>10</v>
      </c>
      <c r="I50">
        <v>52.5</v>
      </c>
      <c r="J50">
        <f>WEEKDAY(FactSales[[#This Row],[OrderDate]],2)</f>
        <v>3</v>
      </c>
      <c r="K50" t="str">
        <f>TEXT(FactSales[[#This Row],[OrderDate]],"ddd")</f>
        <v>Wed</v>
      </c>
      <c r="L50" t="str">
        <f>TRIM(SUBSTITUTE(SUBSTITUTE(FactSales[[#This Row],[ProductName]],"Northwind Traders - ",""),"Northwind Traders ",""))</f>
        <v>Dried Plums</v>
      </c>
    </row>
    <row r="51" spans="1:12" x14ac:dyDescent="0.25">
      <c r="A51">
        <v>67</v>
      </c>
      <c r="B51" s="1">
        <v>38861</v>
      </c>
      <c r="C51">
        <v>10</v>
      </c>
      <c r="D51">
        <v>74</v>
      </c>
      <c r="E51">
        <v>10</v>
      </c>
      <c r="F51">
        <v>20</v>
      </c>
      <c r="G51">
        <v>0</v>
      </c>
      <c r="H51" t="s">
        <v>28</v>
      </c>
      <c r="I51">
        <v>200</v>
      </c>
      <c r="J51">
        <f>WEEKDAY(FactSales[[#This Row],[OrderDate]],2)</f>
        <v>3</v>
      </c>
      <c r="K51" t="str">
        <f>TEXT(FactSales[[#This Row],[OrderDate]],"ddd")</f>
        <v>Wed</v>
      </c>
      <c r="L51" t="str">
        <f>TRIM(SUBSTITUTE(SUBSTITUTE(FactSales[[#This Row],[ProductName]],"Northwind Traders - ",""),"Northwind Traders ",""))</f>
        <v>Almonds</v>
      </c>
    </row>
    <row r="52" spans="1:12" x14ac:dyDescent="0.25">
      <c r="A52">
        <v>60</v>
      </c>
      <c r="B52" s="1">
        <v>38837</v>
      </c>
      <c r="C52">
        <v>8</v>
      </c>
      <c r="D52">
        <v>72</v>
      </c>
      <c r="E52">
        <v>34.799999999999997</v>
      </c>
      <c r="F52">
        <v>40</v>
      </c>
      <c r="G52">
        <v>0</v>
      </c>
      <c r="H52" t="s">
        <v>24</v>
      </c>
      <c r="I52">
        <v>1392</v>
      </c>
      <c r="J52">
        <f>WEEKDAY(FactSales[[#This Row],[OrderDate]],2)</f>
        <v>7</v>
      </c>
      <c r="K52" t="str">
        <f>TEXT(FactSales[[#This Row],[OrderDate]],"ddd")</f>
        <v>Sun</v>
      </c>
      <c r="L52" t="str">
        <f>TRIM(SUBSTITUTE(SUBSTITUTE(FactSales[[#This Row],[ProductName]],"Northwind Traders - ",""),"Northwind Traders ",""))</f>
        <v>Mozzarella</v>
      </c>
    </row>
    <row r="53" spans="1:12" x14ac:dyDescent="0.25">
      <c r="A53">
        <v>63</v>
      </c>
      <c r="B53" s="1">
        <v>38832</v>
      </c>
      <c r="C53">
        <v>3</v>
      </c>
      <c r="D53">
        <v>3</v>
      </c>
      <c r="E53">
        <v>10</v>
      </c>
      <c r="F53">
        <v>50</v>
      </c>
      <c r="G53">
        <v>0</v>
      </c>
      <c r="H53" t="s">
        <v>29</v>
      </c>
      <c r="I53">
        <v>500</v>
      </c>
      <c r="J53">
        <f>WEEKDAY(FactSales[[#This Row],[OrderDate]],2)</f>
        <v>2</v>
      </c>
      <c r="K53" t="str">
        <f>TEXT(FactSales[[#This Row],[OrderDate]],"ddd")</f>
        <v>Tue</v>
      </c>
      <c r="L53" t="str">
        <f>TRIM(SUBSTITUTE(SUBSTITUTE(FactSales[[#This Row],[ProductName]],"Northwind Traders - ",""),"Northwind Traders ",""))</f>
        <v>Syrup</v>
      </c>
    </row>
    <row r="54" spans="1:12" x14ac:dyDescent="0.25">
      <c r="A54">
        <v>63</v>
      </c>
      <c r="B54" s="1">
        <v>38832</v>
      </c>
      <c r="C54">
        <v>3</v>
      </c>
      <c r="D54">
        <v>8</v>
      </c>
      <c r="E54">
        <v>40</v>
      </c>
      <c r="F54">
        <v>3</v>
      </c>
      <c r="G54">
        <v>0</v>
      </c>
      <c r="H54" t="s">
        <v>18</v>
      </c>
      <c r="I54">
        <v>120</v>
      </c>
      <c r="J54">
        <f>WEEKDAY(FactSales[[#This Row],[OrderDate]],2)</f>
        <v>2</v>
      </c>
      <c r="K54" t="str">
        <f>TEXT(FactSales[[#This Row],[OrderDate]],"ddd")</f>
        <v>Tue</v>
      </c>
      <c r="L54" t="str">
        <f>TRIM(SUBSTITUTE(SUBSTITUTE(FactSales[[#This Row],[ProductName]],"Northwind Traders - ",""),"Northwind Traders ",""))</f>
        <v>Curry Sauce</v>
      </c>
    </row>
    <row r="55" spans="1:12" x14ac:dyDescent="0.25">
      <c r="A55">
        <v>58</v>
      </c>
      <c r="B55" s="1">
        <v>38829</v>
      </c>
      <c r="C55">
        <v>4</v>
      </c>
      <c r="D55">
        <v>20</v>
      </c>
      <c r="E55">
        <v>81</v>
      </c>
      <c r="F55">
        <v>40</v>
      </c>
      <c r="G55">
        <v>0</v>
      </c>
      <c r="H55" t="s">
        <v>30</v>
      </c>
      <c r="I55">
        <v>3240</v>
      </c>
      <c r="J55">
        <f>WEEKDAY(FactSales[[#This Row],[OrderDate]],2)</f>
        <v>6</v>
      </c>
      <c r="K55" t="str">
        <f>TEXT(FactSales[[#This Row],[OrderDate]],"ddd")</f>
        <v>Sat</v>
      </c>
      <c r="L55" t="str">
        <f>TRIM(SUBSTITUTE(SUBSTITUTE(FactSales[[#This Row],[ProductName]],"Northwind Traders - ",""),"Northwind Traders ",""))</f>
        <v>Marmalade</v>
      </c>
    </row>
    <row r="56" spans="1:12" x14ac:dyDescent="0.25">
      <c r="A56">
        <v>58</v>
      </c>
      <c r="B56" s="1">
        <v>38829</v>
      </c>
      <c r="C56">
        <v>4</v>
      </c>
      <c r="D56">
        <v>52</v>
      </c>
      <c r="E56">
        <v>7</v>
      </c>
      <c r="F56">
        <v>40</v>
      </c>
      <c r="G56">
        <v>0</v>
      </c>
      <c r="H56" t="s">
        <v>31</v>
      </c>
      <c r="I56">
        <v>280</v>
      </c>
      <c r="J56">
        <f>WEEKDAY(FactSales[[#This Row],[OrderDate]],2)</f>
        <v>6</v>
      </c>
      <c r="K56" t="str">
        <f>TEXT(FactSales[[#This Row],[OrderDate]],"ddd")</f>
        <v>Sat</v>
      </c>
      <c r="L56" t="str">
        <f>TRIM(SUBSTITUTE(SUBSTITUTE(FactSales[[#This Row],[ProductName]],"Northwind Traders - ",""),"Northwind Traders ",""))</f>
        <v>Long Grain Rice</v>
      </c>
    </row>
    <row r="57" spans="1:12" x14ac:dyDescent="0.25">
      <c r="A57">
        <v>80</v>
      </c>
      <c r="B57" s="1">
        <v>38832</v>
      </c>
      <c r="C57">
        <v>4</v>
      </c>
      <c r="D57">
        <v>56</v>
      </c>
      <c r="E57">
        <v>38</v>
      </c>
      <c r="F57">
        <v>10</v>
      </c>
      <c r="G57">
        <v>0</v>
      </c>
      <c r="H57" t="s">
        <v>32</v>
      </c>
      <c r="I57">
        <v>380</v>
      </c>
      <c r="J57">
        <f>WEEKDAY(FactSales[[#This Row],[OrderDate]],2)</f>
        <v>2</v>
      </c>
      <c r="K57" t="str">
        <f>TEXT(FactSales[[#This Row],[OrderDate]],"ddd")</f>
        <v>Tue</v>
      </c>
      <c r="L57" t="str">
        <f>TRIM(SUBSTITUTE(SUBSTITUTE(FactSales[[#This Row],[ProductName]],"Northwind Traders - ",""),"Northwind Traders ",""))</f>
        <v>Gnocchi</v>
      </c>
    </row>
    <row r="58" spans="1:12" x14ac:dyDescent="0.25">
      <c r="A58">
        <v>81</v>
      </c>
      <c r="B58" s="1">
        <v>38832</v>
      </c>
      <c r="C58">
        <v>3</v>
      </c>
      <c r="D58">
        <v>81</v>
      </c>
      <c r="E58">
        <v>2.99</v>
      </c>
      <c r="F58">
        <v>0</v>
      </c>
      <c r="G58">
        <v>0</v>
      </c>
      <c r="H58" t="s">
        <v>19</v>
      </c>
      <c r="I58">
        <v>0</v>
      </c>
      <c r="J58">
        <f>WEEKDAY(FactSales[[#This Row],[OrderDate]],2)</f>
        <v>2</v>
      </c>
      <c r="K58" t="str">
        <f>TEXT(FactSales[[#This Row],[OrderDate]],"ddd")</f>
        <v>Tue</v>
      </c>
      <c r="L58" t="str">
        <f>TRIM(SUBSTITUTE(SUBSTITUTE(FactSales[[#This Row],[ProductName]],"Northwind Traders - ",""),"Northwind Traders ",""))</f>
        <v>Green Tea</v>
      </c>
    </row>
    <row r="59" spans="1:12" x14ac:dyDescent="0.25">
      <c r="A59">
        <v>81</v>
      </c>
      <c r="B59" s="1">
        <v>38832</v>
      </c>
      <c r="C59">
        <v>3</v>
      </c>
      <c r="D59">
        <v>56</v>
      </c>
      <c r="E59">
        <v>38</v>
      </c>
      <c r="F59">
        <v>0</v>
      </c>
      <c r="G59">
        <v>0</v>
      </c>
      <c r="H59" t="s">
        <v>32</v>
      </c>
      <c r="I59">
        <v>0</v>
      </c>
      <c r="J59">
        <f>WEEKDAY(FactSales[[#This Row],[OrderDate]],2)</f>
        <v>2</v>
      </c>
      <c r="K59" t="str">
        <f>TEXT(FactSales[[#This Row],[OrderDate]],"ddd")</f>
        <v>Tue</v>
      </c>
      <c r="L59" t="str">
        <f>TRIM(SUBSTITUTE(SUBSTITUTE(FactSales[[#This Row],[ProductName]],"Northwind Traders - ",""),"Northwind Traders ",""))</f>
        <v>Gnocchi</v>
      </c>
    </row>
  </sheetData>
  <pageMargins left="0.7" right="0.7" top="0.75" bottom="0.75" header="0.3" footer="0.3"/>
  <pageSetup orientation="portrait"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0F74B-F4B7-47CA-97AE-24152D4281A4}">
  <dimension ref="A1:C8"/>
  <sheetViews>
    <sheetView workbookViewId="0">
      <selection activeCell="D8" sqref="D8"/>
    </sheetView>
  </sheetViews>
  <sheetFormatPr defaultRowHeight="15" x14ac:dyDescent="0.25"/>
  <sheetData>
    <row r="1" spans="1:3" x14ac:dyDescent="0.25">
      <c r="A1" t="s">
        <v>43</v>
      </c>
      <c r="B1" t="s">
        <v>45</v>
      </c>
      <c r="C1" t="s">
        <v>38</v>
      </c>
    </row>
    <row r="2" spans="1:3" x14ac:dyDescent="0.25">
      <c r="A2">
        <v>1</v>
      </c>
      <c r="B2" t="s">
        <v>46</v>
      </c>
      <c r="C2">
        <f>SUMIFS(FactSales[line_total],FactSales[WeekdayNum],A2)</f>
        <v>6344</v>
      </c>
    </row>
    <row r="3" spans="1:3" x14ac:dyDescent="0.25">
      <c r="A3">
        <v>2</v>
      </c>
      <c r="B3" t="s">
        <v>47</v>
      </c>
      <c r="C3">
        <f>SUMIFS(FactSales[line_total],FactSales[WeekdayNum],A3)</f>
        <v>1000</v>
      </c>
    </row>
    <row r="4" spans="1:3" x14ac:dyDescent="0.25">
      <c r="A4">
        <v>3</v>
      </c>
      <c r="B4" t="s">
        <v>48</v>
      </c>
      <c r="C4">
        <f>SUMIFS(FactSales[line_total],FactSales[WeekdayNum],A4)</f>
        <v>11006.75</v>
      </c>
    </row>
    <row r="5" spans="1:3" x14ac:dyDescent="0.25">
      <c r="A5">
        <v>4</v>
      </c>
      <c r="B5" t="s">
        <v>49</v>
      </c>
      <c r="C5">
        <f>SUMIFS(FactSales[line_total],FactSales[WeekdayNum],A5)</f>
        <v>2440</v>
      </c>
    </row>
    <row r="6" spans="1:3" x14ac:dyDescent="0.25">
      <c r="A6">
        <v>5</v>
      </c>
      <c r="B6" t="s">
        <v>50</v>
      </c>
      <c r="C6">
        <f>SUMIFS(FactSales[line_total],FactSales[WeekdayNum],A6)</f>
        <v>35539.25</v>
      </c>
    </row>
    <row r="7" spans="1:3" x14ac:dyDescent="0.25">
      <c r="A7">
        <v>6</v>
      </c>
      <c r="B7" t="s">
        <v>51</v>
      </c>
      <c r="C7">
        <f>SUMIFS(FactSales[line_total],FactSales[WeekdayNum],A7)</f>
        <v>7720</v>
      </c>
    </row>
    <row r="8" spans="1:3" x14ac:dyDescent="0.25">
      <c r="A8">
        <v>7</v>
      </c>
      <c r="B8" t="s">
        <v>52</v>
      </c>
      <c r="C8">
        <f>SUMIFS(FactSales[line_total],FactSales[WeekdayNum],A8)</f>
        <v>4087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6A8B-C081-4064-8756-C8E9E435B453}">
  <dimension ref="A3:D28"/>
  <sheetViews>
    <sheetView workbookViewId="0">
      <selection activeCell="A32" sqref="A32"/>
    </sheetView>
  </sheetViews>
  <sheetFormatPr defaultRowHeight="15" x14ac:dyDescent="0.25"/>
  <cols>
    <col min="1" max="1" width="38.7109375" bestFit="1" customWidth="1"/>
    <col min="2" max="2" width="7.5703125" bestFit="1" customWidth="1"/>
    <col min="3" max="3" width="5.7109375" bestFit="1" customWidth="1"/>
    <col min="4" max="4" width="23.5703125" bestFit="1" customWidth="1"/>
  </cols>
  <sheetData>
    <row r="3" spans="1:4" x14ac:dyDescent="0.25">
      <c r="A3" s="2" t="s">
        <v>33</v>
      </c>
      <c r="B3" t="s">
        <v>38</v>
      </c>
      <c r="C3" t="s">
        <v>53</v>
      </c>
      <c r="D3" t="s">
        <v>42</v>
      </c>
    </row>
    <row r="4" spans="1:4" x14ac:dyDescent="0.25">
      <c r="A4" s="3" t="s">
        <v>28</v>
      </c>
      <c r="B4" s="4">
        <v>200</v>
      </c>
      <c r="C4" s="5">
        <v>20</v>
      </c>
      <c r="D4" s="5">
        <v>1</v>
      </c>
    </row>
    <row r="5" spans="1:4" x14ac:dyDescent="0.25">
      <c r="A5" s="3" t="s">
        <v>9</v>
      </c>
      <c r="B5" s="4">
        <v>6818</v>
      </c>
      <c r="C5" s="5">
        <v>487</v>
      </c>
      <c r="D5" s="5">
        <v>3</v>
      </c>
    </row>
    <row r="6" spans="1:4" x14ac:dyDescent="0.25">
      <c r="A6" s="3" t="s">
        <v>20</v>
      </c>
      <c r="B6" s="4">
        <v>2500</v>
      </c>
      <c r="C6" s="5">
        <v>100</v>
      </c>
      <c r="D6" s="5">
        <v>2</v>
      </c>
    </row>
    <row r="7" spans="1:4" x14ac:dyDescent="0.25">
      <c r="A7" s="3" t="s">
        <v>21</v>
      </c>
      <c r="B7" s="4">
        <v>880</v>
      </c>
      <c r="C7" s="5">
        <v>40</v>
      </c>
      <c r="D7" s="5">
        <v>2</v>
      </c>
    </row>
    <row r="8" spans="1:4" x14ac:dyDescent="0.25">
      <c r="A8" s="3" t="s">
        <v>13</v>
      </c>
      <c r="B8" s="4">
        <v>720</v>
      </c>
      <c r="C8" s="5">
        <v>40</v>
      </c>
      <c r="D8" s="5">
        <v>2</v>
      </c>
    </row>
    <row r="9" spans="1:4" x14ac:dyDescent="0.25">
      <c r="A9" s="3" t="s">
        <v>16</v>
      </c>
      <c r="B9" s="4">
        <v>2550</v>
      </c>
      <c r="C9" s="5">
        <v>200</v>
      </c>
      <c r="D9" s="5">
        <v>5</v>
      </c>
    </row>
    <row r="10" spans="1:4" x14ac:dyDescent="0.25">
      <c r="A10" s="3" t="s">
        <v>15</v>
      </c>
      <c r="B10" s="4">
        <v>782</v>
      </c>
      <c r="C10" s="5">
        <v>85</v>
      </c>
      <c r="D10" s="5">
        <v>4</v>
      </c>
    </row>
    <row r="11" spans="1:4" x14ac:dyDescent="0.25">
      <c r="A11" s="3" t="s">
        <v>17</v>
      </c>
      <c r="B11" s="4">
        <v>2798.5</v>
      </c>
      <c r="C11" s="5">
        <v>290</v>
      </c>
      <c r="D11" s="5">
        <v>4</v>
      </c>
    </row>
    <row r="12" spans="1:4" x14ac:dyDescent="0.25">
      <c r="A12" s="3" t="s">
        <v>14</v>
      </c>
      <c r="B12" s="4">
        <v>29900</v>
      </c>
      <c r="C12" s="5">
        <v>650</v>
      </c>
      <c r="D12" s="5">
        <v>5</v>
      </c>
    </row>
    <row r="13" spans="1:4" x14ac:dyDescent="0.25">
      <c r="A13" s="3" t="s">
        <v>22</v>
      </c>
      <c r="B13" s="4">
        <v>2208</v>
      </c>
      <c r="C13" s="5">
        <v>120</v>
      </c>
      <c r="D13" s="5">
        <v>3</v>
      </c>
    </row>
    <row r="14" spans="1:4" x14ac:dyDescent="0.25">
      <c r="A14" s="3" t="s">
        <v>18</v>
      </c>
      <c r="B14" s="4">
        <v>2600</v>
      </c>
      <c r="C14" s="5">
        <v>65</v>
      </c>
      <c r="D14" s="5">
        <v>4</v>
      </c>
    </row>
    <row r="15" spans="1:4" x14ac:dyDescent="0.25">
      <c r="A15" s="3" t="s">
        <v>12</v>
      </c>
      <c r="B15" s="4">
        <v>2120</v>
      </c>
      <c r="C15" s="5">
        <v>40</v>
      </c>
      <c r="D15" s="5">
        <v>2</v>
      </c>
    </row>
    <row r="16" spans="1:4" x14ac:dyDescent="0.25">
      <c r="A16" s="3" t="s">
        <v>11</v>
      </c>
      <c r="B16" s="4">
        <v>1200</v>
      </c>
      <c r="C16" s="5">
        <v>40</v>
      </c>
      <c r="D16" s="5">
        <v>2</v>
      </c>
    </row>
    <row r="17" spans="1:4" x14ac:dyDescent="0.25">
      <c r="A17" s="3" t="s">
        <v>10</v>
      </c>
      <c r="B17" s="4">
        <v>262.5</v>
      </c>
      <c r="C17" s="5">
        <v>75</v>
      </c>
      <c r="D17" s="5">
        <v>4</v>
      </c>
    </row>
    <row r="18" spans="1:4" x14ac:dyDescent="0.25">
      <c r="A18" s="3" t="s">
        <v>27</v>
      </c>
      <c r="B18" s="4">
        <v>1560</v>
      </c>
      <c r="C18" s="5">
        <v>40</v>
      </c>
      <c r="D18" s="5">
        <v>1</v>
      </c>
    </row>
    <row r="19" spans="1:4" x14ac:dyDescent="0.25">
      <c r="A19" s="3" t="s">
        <v>32</v>
      </c>
      <c r="B19" s="4">
        <v>380</v>
      </c>
      <c r="C19" s="5">
        <v>10</v>
      </c>
      <c r="D19" s="5">
        <v>2</v>
      </c>
    </row>
    <row r="20" spans="1:4" x14ac:dyDescent="0.25">
      <c r="A20" s="3" t="s">
        <v>19</v>
      </c>
      <c r="B20" s="4">
        <v>822.25</v>
      </c>
      <c r="C20" s="5">
        <v>275</v>
      </c>
      <c r="D20" s="5">
        <v>4</v>
      </c>
    </row>
    <row r="21" spans="1:4" x14ac:dyDescent="0.25">
      <c r="A21" s="3" t="s">
        <v>31</v>
      </c>
      <c r="B21" s="4">
        <v>280</v>
      </c>
      <c r="C21" s="5">
        <v>40</v>
      </c>
      <c r="D21" s="5">
        <v>1</v>
      </c>
    </row>
    <row r="22" spans="1:4" x14ac:dyDescent="0.25">
      <c r="A22" s="3" t="s">
        <v>30</v>
      </c>
      <c r="B22" s="4">
        <v>3240</v>
      </c>
      <c r="C22" s="5">
        <v>40</v>
      </c>
      <c r="D22" s="5">
        <v>1</v>
      </c>
    </row>
    <row r="23" spans="1:4" x14ac:dyDescent="0.25">
      <c r="A23" s="3" t="s">
        <v>24</v>
      </c>
      <c r="B23" s="4">
        <v>3132</v>
      </c>
      <c r="C23" s="5">
        <v>90</v>
      </c>
      <c r="D23" s="5">
        <v>2</v>
      </c>
    </row>
    <row r="24" spans="1:4" x14ac:dyDescent="0.25">
      <c r="A24" s="3" t="s">
        <v>26</v>
      </c>
      <c r="B24" s="4">
        <v>533.75</v>
      </c>
      <c r="C24" s="5">
        <v>25</v>
      </c>
      <c r="D24" s="5">
        <v>1</v>
      </c>
    </row>
    <row r="25" spans="1:4" x14ac:dyDescent="0.25">
      <c r="A25" s="3" t="s">
        <v>23</v>
      </c>
      <c r="B25" s="4">
        <v>1950</v>
      </c>
      <c r="C25" s="5">
        <v>100</v>
      </c>
      <c r="D25" s="5">
        <v>1</v>
      </c>
    </row>
    <row r="26" spans="1:4" x14ac:dyDescent="0.25">
      <c r="A26" s="3" t="s">
        <v>25</v>
      </c>
      <c r="B26" s="4">
        <v>200</v>
      </c>
      <c r="C26" s="5">
        <v>20</v>
      </c>
      <c r="D26" s="5">
        <v>1</v>
      </c>
    </row>
    <row r="27" spans="1:4" x14ac:dyDescent="0.25">
      <c r="A27" s="3" t="s">
        <v>29</v>
      </c>
      <c r="B27" s="4">
        <v>500</v>
      </c>
      <c r="C27" s="5">
        <v>50</v>
      </c>
      <c r="D27" s="5">
        <v>1</v>
      </c>
    </row>
    <row r="28" spans="1:4" x14ac:dyDescent="0.25">
      <c r="A28" s="3" t="s">
        <v>34</v>
      </c>
      <c r="B28" s="4">
        <v>68137</v>
      </c>
      <c r="C28" s="5">
        <v>2942</v>
      </c>
      <c r="D28" s="5">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Monthly Sales</vt:lpstr>
      <vt:lpstr>Top 10 Customers</vt:lpstr>
      <vt:lpstr>Top 10 Products</vt:lpstr>
      <vt:lpstr>Overview</vt:lpstr>
      <vt:lpstr>KPI Pivots</vt:lpstr>
      <vt:lpstr>WeekDay</vt:lpstr>
      <vt:lpstr>order_lines</vt:lpstr>
      <vt:lpstr>WeekDay Pattern</vt:lpstr>
      <vt:lpstr>Product Performance</vt:lpstr>
      <vt:lpstr>QA</vt:lpstr>
      <vt:lpstr>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Alexandru Sima</dc:creator>
  <cp:lastModifiedBy>Alexandru Sima</cp:lastModifiedBy>
  <cp:lastPrinted>2025-10-31T20:10:48Z</cp:lastPrinted>
  <dcterms:created xsi:type="dcterms:W3CDTF">2025-10-29T13:58:25Z</dcterms:created>
  <dcterms:modified xsi:type="dcterms:W3CDTF">2025-10-31T20:23:46Z</dcterms:modified>
</cp:coreProperties>
</file>