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 codeName="ЭтаКнига"/>
  <mc:AlternateContent xmlns:mc="http://schemas.openxmlformats.org/markup-compatibility/2006">
    <mc:Choice Requires="x15">
      <x15ac:absPath xmlns:x15ac="http://schemas.microsoft.com/office/spreadsheetml/2010/11/ac" url="/Users/Evgenij/Desktop/"/>
    </mc:Choice>
  </mc:AlternateContent>
  <bookViews>
    <workbookView xWindow="0" yWindow="480" windowWidth="21840" windowHeight="12680"/>
  </bookViews>
  <sheets>
    <sheet name="февраль 2019" sheetId="88" r:id="rId1"/>
    <sheet name="январь 2019" sheetId="87" r:id="rId2"/>
    <sheet name="декабрь 2018" sheetId="86" r:id="rId3"/>
    <sheet name="ноябрь 2018" sheetId="8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88" l="1"/>
  <c r="F20" i="88"/>
  <c r="F17" i="88"/>
  <c r="F15" i="88"/>
  <c r="F14" i="88"/>
  <c r="F13" i="88"/>
  <c r="F12" i="88"/>
  <c r="F11" i="88"/>
  <c r="H24" i="88"/>
  <c r="H24" i="87"/>
  <c r="H4" i="88"/>
  <c r="H8" i="88"/>
  <c r="F11" i="87"/>
  <c r="F9" i="87"/>
  <c r="F20" i="87"/>
  <c r="F15" i="87"/>
  <c r="F14" i="87"/>
  <c r="F13" i="87"/>
  <c r="F12" i="87"/>
  <c r="H8" i="87"/>
  <c r="H24" i="86"/>
  <c r="H24" i="85"/>
  <c r="H4" i="87"/>
  <c r="F20" i="86"/>
  <c r="F14" i="86"/>
  <c r="F12" i="86"/>
  <c r="F11" i="86"/>
  <c r="F10" i="86"/>
  <c r="F9" i="86"/>
  <c r="F13" i="86"/>
  <c r="H8" i="86"/>
  <c r="H8" i="85"/>
</calcChain>
</file>

<file path=xl/sharedStrings.xml><?xml version="1.0" encoding="utf-8"?>
<sst xmlns="http://schemas.openxmlformats.org/spreadsheetml/2006/main" count="76" uniqueCount="33">
  <si>
    <t>Поступило в счет оплаты содержания и ремонта жилья,коммунальных услуг</t>
  </si>
  <si>
    <t>Содержание и ремонт жилья</t>
  </si>
  <si>
    <t>Горячая вода</t>
  </si>
  <si>
    <t>Холодная вода</t>
  </si>
  <si>
    <t>Водоотведение</t>
  </si>
  <si>
    <t>Электроэнергия</t>
  </si>
  <si>
    <t>Домофон</t>
  </si>
  <si>
    <t>Пеня</t>
  </si>
  <si>
    <t>Отопление Гкл</t>
  </si>
  <si>
    <t>Антенна</t>
  </si>
  <si>
    <t>Капитальный ремонт</t>
  </si>
  <si>
    <t>Судебные расходы</t>
  </si>
  <si>
    <t>С уважением, ООО "Розенталь Групп "Ботейн"</t>
  </si>
  <si>
    <t>Платные услуги</t>
  </si>
  <si>
    <t>Задолженность собственников на 01.11.2018</t>
  </si>
  <si>
    <t>Начислено за ноябрь 2018г</t>
  </si>
  <si>
    <t>Просроченная задолженность на 30.11.2018</t>
  </si>
  <si>
    <t>Отчет  по ул. Ким Ю Чена 63                                                          за период 01.11.2018-30.11.2018гг.</t>
  </si>
  <si>
    <t xml:space="preserve">Выполненные работы: 1. Установлены урны и информационные стенды. 2. Начали работы по монтажу уличного освещения. </t>
  </si>
  <si>
    <t>Отчет  по ул. Ким Ю Чена 63                                                          за период 01.12.2018-31.12.2018гг.</t>
  </si>
  <si>
    <t>Задолженность собственников на 01.12.2018</t>
  </si>
  <si>
    <t>Начислено за декабрь 2018г</t>
  </si>
  <si>
    <t>Просроченная задолженность на 31.12.2018</t>
  </si>
  <si>
    <t xml:space="preserve">Выполненные работы: 1. Завершены работы по монтажу уличного освещения. </t>
  </si>
  <si>
    <t>Отчет  по ул. Ким Ю Чена 63                                                          за период 01.01.2018-31.01.2019гг.</t>
  </si>
  <si>
    <t>Задолженность собственников на 01.01.2019</t>
  </si>
  <si>
    <t>Начислено за январь 2019г</t>
  </si>
  <si>
    <t>Просроченная задолженность на 31.01.2019</t>
  </si>
  <si>
    <t>Отчет  по ул. Ким Ю Чена 63                                                          за период 01.02.2018-28.02.2019гг.</t>
  </si>
  <si>
    <t>Задолженность собственников на 01.02.2019</t>
  </si>
  <si>
    <t>Начислено за февраль 2019г</t>
  </si>
  <si>
    <t>Просроченная задолженность на 28.02.2019</t>
  </si>
  <si>
    <t xml:space="preserve">Выполненные работы: 1. Ведется подготовка к проведениию работ по замене электрооборудования в первом подъезде, ремонту подъезда, яможному ремонту дороги во дворе дома.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</si>
</sst>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2" fontId="2" fillId="0" borderId="2" xfId="0" applyNumberFormat="1" applyFont="1" applyBorder="1"/>
    <xf numFmtId="0" fontId="3" fillId="0" borderId="0" xfId="0" applyFont="1" applyBorder="1" applyAlignment="1">
      <alignment horizontal="left"/>
    </xf>
    <xf numFmtId="2" fontId="2" fillId="2" borderId="5" xfId="0" applyNumberFormat="1" applyFont="1" applyFill="1" applyBorder="1"/>
    <xf numFmtId="2" fontId="2" fillId="0" borderId="0" xfId="0" applyNumberFormat="1" applyFont="1"/>
    <xf numFmtId="0" fontId="2" fillId="0" borderId="2" xfId="0" applyFont="1" applyBorder="1"/>
    <xf numFmtId="2" fontId="0" fillId="0" borderId="0" xfId="0" applyNumberFormat="1"/>
    <xf numFmtId="2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2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horizontal="right" vertical="top"/>
    </xf>
    <xf numFmtId="0" fontId="4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2" fontId="5" fillId="0" borderId="12" xfId="0" applyNumberFormat="1" applyFont="1" applyBorder="1" applyAlignment="1"/>
    <xf numFmtId="2" fontId="5" fillId="0" borderId="10" xfId="0" applyNumberFormat="1" applyFont="1" applyBorder="1" applyAlignment="1"/>
    <xf numFmtId="2" fontId="5" fillId="0" borderId="13" xfId="0" applyNumberFormat="1" applyFont="1" applyBorder="1" applyAlignment="1"/>
    <xf numFmtId="0" fontId="5" fillId="0" borderId="10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2" fontId="5" fillId="0" borderId="12" xfId="0" applyNumberFormat="1" applyFont="1" applyBorder="1" applyAlignment="1">
      <alignment horizontal="right"/>
    </xf>
    <xf numFmtId="2" fontId="5" fillId="0" borderId="10" xfId="0" applyNumberFormat="1" applyFont="1" applyBorder="1" applyAlignment="1">
      <alignment horizontal="right"/>
    </xf>
    <xf numFmtId="2" fontId="5" fillId="0" borderId="13" xfId="0" applyNumberFormat="1" applyFont="1" applyBorder="1" applyAlignment="1">
      <alignment horizontal="right"/>
    </xf>
    <xf numFmtId="0" fontId="4" fillId="0" borderId="11" xfId="0" applyFont="1" applyBorder="1" applyAlignment="1">
      <alignment wrapText="1"/>
    </xf>
    <xf numFmtId="0" fontId="5" fillId="0" borderId="11" xfId="0" applyFont="1" applyBorder="1" applyAlignment="1"/>
    <xf numFmtId="0" fontId="5" fillId="0" borderId="12" xfId="0" applyFont="1" applyBorder="1" applyAlignment="1"/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1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tabSelected="1" topLeftCell="A16" workbookViewId="0">
      <selection activeCell="A21" sqref="A21:G22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42" t="s">
        <v>28</v>
      </c>
      <c r="B2" s="42"/>
      <c r="C2" s="42"/>
      <c r="D2" s="42"/>
      <c r="E2" s="42"/>
      <c r="F2" s="42"/>
      <c r="G2" s="42"/>
      <c r="H2" s="42"/>
    </row>
    <row r="3" spans="1:9" ht="58.5" customHeight="1" x14ac:dyDescent="0.2">
      <c r="A3" s="43"/>
      <c r="B3" s="43"/>
      <c r="C3" s="43"/>
      <c r="D3" s="43"/>
      <c r="E3" s="43"/>
      <c r="F3" s="43"/>
      <c r="G3" s="43"/>
      <c r="H3" s="43"/>
    </row>
    <row r="4" spans="1:9" ht="27.75" customHeight="1" x14ac:dyDescent="0.2">
      <c r="A4" s="44" t="s">
        <v>29</v>
      </c>
      <c r="B4" s="45"/>
      <c r="C4" s="45"/>
      <c r="D4" s="45"/>
      <c r="E4" s="45"/>
      <c r="F4" s="45"/>
      <c r="G4" s="45"/>
      <c r="H4" s="8">
        <f>'январь 2019'!H24</f>
        <v>348479.20999999996</v>
      </c>
    </row>
    <row r="5" spans="1:9" ht="18" x14ac:dyDescent="0.2">
      <c r="A5" s="15"/>
      <c r="B5" s="16"/>
      <c r="C5" s="16"/>
      <c r="D5" s="16"/>
      <c r="E5" s="16"/>
      <c r="F5" s="16"/>
      <c r="G5" s="16"/>
      <c r="H5" s="6"/>
    </row>
    <row r="6" spans="1:9" ht="26.25" customHeight="1" x14ac:dyDescent="0.2">
      <c r="A6" s="15"/>
      <c r="B6" s="16"/>
      <c r="C6" s="16"/>
      <c r="D6" s="16"/>
      <c r="E6" s="16"/>
      <c r="F6" s="16"/>
      <c r="G6" s="16"/>
      <c r="H6" s="6"/>
    </row>
    <row r="7" spans="1:9" ht="15" customHeight="1" x14ac:dyDescent="0.2">
      <c r="A7" s="31" t="s">
        <v>30</v>
      </c>
      <c r="B7" s="32"/>
      <c r="C7" s="32"/>
      <c r="D7" s="32"/>
      <c r="E7" s="32"/>
      <c r="F7" s="32"/>
      <c r="G7" s="32"/>
      <c r="H7" s="2">
        <v>817783.25</v>
      </c>
    </row>
    <row r="8" spans="1:9" ht="39" customHeight="1" x14ac:dyDescent="0.2">
      <c r="A8" s="29" t="s">
        <v>0</v>
      </c>
      <c r="B8" s="30"/>
      <c r="C8" s="30"/>
      <c r="D8" s="30"/>
      <c r="E8" s="30"/>
      <c r="F8" s="30"/>
      <c r="G8" s="30"/>
      <c r="H8" s="2">
        <f>SUM(F9:H20)</f>
        <v>836590.07000000007</v>
      </c>
    </row>
    <row r="9" spans="1:9" ht="15" customHeight="1" x14ac:dyDescent="0.2">
      <c r="A9" s="46" t="s">
        <v>1</v>
      </c>
      <c r="B9" s="40"/>
      <c r="C9" s="40"/>
      <c r="D9" s="40"/>
      <c r="E9" s="41"/>
      <c r="F9" s="25">
        <f>234773.7+2271.6+1142.06+699.17+698.2</f>
        <v>239584.73000000004</v>
      </c>
      <c r="G9" s="26"/>
      <c r="H9" s="27"/>
      <c r="I9" s="7"/>
    </row>
    <row r="10" spans="1:9" ht="15" customHeight="1" x14ac:dyDescent="0.2">
      <c r="A10" s="33" t="s">
        <v>13</v>
      </c>
      <c r="B10" s="34"/>
      <c r="C10" s="34"/>
      <c r="D10" s="34"/>
      <c r="E10" s="35"/>
      <c r="F10" s="36"/>
      <c r="G10" s="37"/>
      <c r="H10" s="38"/>
      <c r="I10" s="7"/>
    </row>
    <row r="11" spans="1:9" ht="15" customHeight="1" x14ac:dyDescent="0.2">
      <c r="A11" s="39" t="s">
        <v>2</v>
      </c>
      <c r="B11" s="40"/>
      <c r="C11" s="40"/>
      <c r="D11" s="40"/>
      <c r="E11" s="41"/>
      <c r="F11" s="25">
        <f>83534.82</f>
        <v>83534.820000000007</v>
      </c>
      <c r="G11" s="26"/>
      <c r="H11" s="27"/>
    </row>
    <row r="12" spans="1:9" ht="15" customHeight="1" x14ac:dyDescent="0.2">
      <c r="A12" s="22" t="s">
        <v>3</v>
      </c>
      <c r="B12" s="28"/>
      <c r="C12" s="28"/>
      <c r="D12" s="28"/>
      <c r="E12" s="28"/>
      <c r="F12" s="25">
        <f>44387.76</f>
        <v>44387.76</v>
      </c>
      <c r="G12" s="26"/>
      <c r="H12" s="27"/>
    </row>
    <row r="13" spans="1:9" ht="15" customHeight="1" x14ac:dyDescent="0.2">
      <c r="A13" s="22" t="s">
        <v>4</v>
      </c>
      <c r="B13" s="28"/>
      <c r="C13" s="28"/>
      <c r="D13" s="28"/>
      <c r="E13" s="28"/>
      <c r="F13" s="25">
        <f>46668.04</f>
        <v>46668.04</v>
      </c>
      <c r="G13" s="26"/>
      <c r="H13" s="27"/>
    </row>
    <row r="14" spans="1:9" ht="15" customHeight="1" x14ac:dyDescent="0.2">
      <c r="A14" s="22" t="s">
        <v>5</v>
      </c>
      <c r="B14" s="28"/>
      <c r="C14" s="28"/>
      <c r="D14" s="28"/>
      <c r="E14" s="28"/>
      <c r="F14" s="25">
        <f>84862.73</f>
        <v>84862.73</v>
      </c>
      <c r="G14" s="26"/>
      <c r="H14" s="27"/>
    </row>
    <row r="15" spans="1:9" ht="15" customHeight="1" x14ac:dyDescent="0.2">
      <c r="A15" s="22" t="s">
        <v>6</v>
      </c>
      <c r="B15" s="28"/>
      <c r="C15" s="28"/>
      <c r="D15" s="28"/>
      <c r="E15" s="28"/>
      <c r="F15" s="25">
        <f>6070.14</f>
        <v>6070.14</v>
      </c>
      <c r="G15" s="26"/>
      <c r="H15" s="27"/>
    </row>
    <row r="16" spans="1:9" ht="15" customHeight="1" x14ac:dyDescent="0.2">
      <c r="A16" s="22" t="s">
        <v>7</v>
      </c>
      <c r="B16" s="28"/>
      <c r="C16" s="28"/>
      <c r="D16" s="28"/>
      <c r="E16" s="28"/>
      <c r="F16" s="25"/>
      <c r="G16" s="26"/>
      <c r="H16" s="27"/>
    </row>
    <row r="17" spans="1:9" ht="15" customHeight="1" x14ac:dyDescent="0.2">
      <c r="A17" s="22" t="s">
        <v>9</v>
      </c>
      <c r="B17" s="28"/>
      <c r="C17" s="28"/>
      <c r="D17" s="28"/>
      <c r="E17" s="28"/>
      <c r="F17" s="25">
        <f>20855.49</f>
        <v>20855.490000000002</v>
      </c>
      <c r="G17" s="26"/>
      <c r="H17" s="27"/>
    </row>
    <row r="18" spans="1:9" ht="15" customHeight="1" x14ac:dyDescent="0.2">
      <c r="A18" s="22" t="s">
        <v>10</v>
      </c>
      <c r="B18" s="23"/>
      <c r="C18" s="23"/>
      <c r="D18" s="23"/>
      <c r="E18" s="24"/>
      <c r="F18" s="25"/>
      <c r="G18" s="26"/>
      <c r="H18" s="27"/>
    </row>
    <row r="19" spans="1:9" ht="15" customHeight="1" x14ac:dyDescent="0.2">
      <c r="A19" s="22" t="s">
        <v>11</v>
      </c>
      <c r="B19" s="23"/>
      <c r="C19" s="23"/>
      <c r="D19" s="23"/>
      <c r="E19" s="24"/>
      <c r="F19" s="25"/>
      <c r="G19" s="26"/>
      <c r="H19" s="27"/>
    </row>
    <row r="20" spans="1:9" ht="15" customHeight="1" x14ac:dyDescent="0.2">
      <c r="A20" s="22" t="s">
        <v>8</v>
      </c>
      <c r="B20" s="28"/>
      <c r="C20" s="28"/>
      <c r="D20" s="28"/>
      <c r="E20" s="28"/>
      <c r="F20" s="25">
        <f>310626.36</f>
        <v>310626.36</v>
      </c>
      <c r="G20" s="26"/>
      <c r="H20" s="27"/>
      <c r="I20" s="7"/>
    </row>
    <row r="21" spans="1:9" ht="15" customHeight="1" x14ac:dyDescent="0.2">
      <c r="A21" s="29"/>
      <c r="B21" s="30"/>
      <c r="C21" s="30"/>
      <c r="D21" s="30"/>
      <c r="E21" s="30"/>
      <c r="F21" s="30"/>
      <c r="G21" s="30"/>
      <c r="H21" s="2"/>
      <c r="I21" s="7"/>
    </row>
    <row r="22" spans="1:9" ht="15" customHeight="1" x14ac:dyDescent="0.25">
      <c r="A22" s="15"/>
      <c r="B22" s="16"/>
      <c r="C22" s="16"/>
      <c r="D22" s="16"/>
      <c r="E22" s="16"/>
      <c r="F22" s="3"/>
      <c r="G22" s="3"/>
      <c r="H22" s="2"/>
    </row>
    <row r="23" spans="1:9" ht="15" customHeight="1" x14ac:dyDescent="0.2">
      <c r="A23" s="31"/>
      <c r="B23" s="32"/>
      <c r="C23" s="32"/>
      <c r="D23" s="32"/>
      <c r="E23" s="32"/>
      <c r="F23" s="32"/>
      <c r="G23" s="32"/>
      <c r="H23" s="2"/>
    </row>
    <row r="24" spans="1:9" ht="15" customHeight="1" x14ac:dyDescent="0.2">
      <c r="A24" s="17" t="s">
        <v>31</v>
      </c>
      <c r="B24" s="18"/>
      <c r="C24" s="18"/>
      <c r="D24" s="18"/>
      <c r="E24" s="18"/>
      <c r="F24" s="18"/>
      <c r="G24" s="18"/>
      <c r="H24" s="4">
        <f>1294464.32-H7</f>
        <v>476681.07000000007</v>
      </c>
    </row>
    <row r="25" spans="1:9" ht="15" customHeight="1" x14ac:dyDescent="0.2">
      <c r="A25" s="1"/>
      <c r="B25" s="1"/>
      <c r="C25" s="1"/>
      <c r="D25" s="1"/>
      <c r="E25" s="1"/>
      <c r="F25" s="1"/>
      <c r="G25" s="5"/>
      <c r="H25" s="5"/>
    </row>
    <row r="26" spans="1:9" ht="36.75" customHeight="1" x14ac:dyDescent="0.2">
      <c r="A26" s="19" t="s">
        <v>32</v>
      </c>
      <c r="B26" s="19"/>
      <c r="C26" s="19"/>
      <c r="D26" s="19"/>
      <c r="E26" s="19"/>
      <c r="F26" s="19"/>
      <c r="G26" s="19"/>
      <c r="H26" s="19"/>
    </row>
    <row r="27" spans="1:9" ht="45.75" customHeight="1" x14ac:dyDescent="0.2">
      <c r="A27" s="19"/>
      <c r="B27" s="19"/>
      <c r="C27" s="19"/>
      <c r="D27" s="19"/>
      <c r="E27" s="19"/>
      <c r="F27" s="19"/>
      <c r="G27" s="19"/>
      <c r="H27" s="19"/>
    </row>
    <row r="28" spans="1:9" ht="21" customHeight="1" x14ac:dyDescent="0.2">
      <c r="A28" s="20"/>
      <c r="B28" s="20"/>
      <c r="C28" s="20"/>
      <c r="D28" s="20"/>
      <c r="E28" s="20"/>
      <c r="F28" s="20"/>
      <c r="G28" s="20"/>
      <c r="H28" s="20"/>
    </row>
    <row r="29" spans="1:9" ht="22.5" customHeight="1" x14ac:dyDescent="0.2">
      <c r="A29" s="21" t="s">
        <v>12</v>
      </c>
      <c r="B29" s="21"/>
      <c r="C29" s="21"/>
      <c r="D29" s="21"/>
      <c r="E29" s="21"/>
      <c r="F29" s="21"/>
      <c r="G29" s="21"/>
      <c r="H29" s="21"/>
    </row>
    <row r="30" spans="1:9" ht="15" customHeight="1" x14ac:dyDescent="0.2">
      <c r="A30" s="21"/>
      <c r="B30" s="21"/>
      <c r="C30" s="21"/>
      <c r="D30" s="21"/>
      <c r="E30" s="21"/>
      <c r="F30" s="21"/>
      <c r="G30" s="21"/>
      <c r="H30" s="21"/>
    </row>
    <row r="31" spans="1:9" ht="43.5" customHeight="1" x14ac:dyDescent="0.2"/>
    <row r="32" spans="1:9" ht="10.25" customHeight="1" x14ac:dyDescent="0.2"/>
    <row r="33" ht="84" hidden="1" customHeight="1" x14ac:dyDescent="0.2"/>
  </sheetData>
  <mergeCells count="34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4:G24"/>
    <mergeCell ref="A26:H27"/>
    <mergeCell ref="A28:H28"/>
    <mergeCell ref="A29:H30"/>
    <mergeCell ref="A19:E19"/>
    <mergeCell ref="F19:H19"/>
    <mergeCell ref="A20:E20"/>
    <mergeCell ref="F20:H20"/>
    <mergeCell ref="A21:G21"/>
    <mergeCell ref="A23:G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workbookViewId="0">
      <selection activeCell="F12" sqref="F12:H12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42" t="s">
        <v>24</v>
      </c>
      <c r="B2" s="42"/>
      <c r="C2" s="42"/>
      <c r="D2" s="42"/>
      <c r="E2" s="42"/>
      <c r="F2" s="42"/>
      <c r="G2" s="42"/>
      <c r="H2" s="42"/>
    </row>
    <row r="3" spans="1:9" ht="58.5" customHeight="1" x14ac:dyDescent="0.2">
      <c r="A3" s="43"/>
      <c r="B3" s="43"/>
      <c r="C3" s="43"/>
      <c r="D3" s="43"/>
      <c r="E3" s="43"/>
      <c r="F3" s="43"/>
      <c r="G3" s="43"/>
      <c r="H3" s="43"/>
    </row>
    <row r="4" spans="1:9" ht="27.75" customHeight="1" x14ac:dyDescent="0.2">
      <c r="A4" s="44" t="s">
        <v>25</v>
      </c>
      <c r="B4" s="45"/>
      <c r="C4" s="45"/>
      <c r="D4" s="45"/>
      <c r="E4" s="45"/>
      <c r="F4" s="45"/>
      <c r="G4" s="45"/>
      <c r="H4" s="8">
        <f>'декабрь 2018'!H24</f>
        <v>177974.34000000008</v>
      </c>
    </row>
    <row r="5" spans="1:9" ht="18" x14ac:dyDescent="0.2">
      <c r="A5" s="13"/>
      <c r="B5" s="14"/>
      <c r="C5" s="14"/>
      <c r="D5" s="14"/>
      <c r="E5" s="14"/>
      <c r="F5" s="14"/>
      <c r="G5" s="14"/>
      <c r="H5" s="6"/>
    </row>
    <row r="6" spans="1:9" ht="26.25" customHeight="1" x14ac:dyDescent="0.2">
      <c r="A6" s="13"/>
      <c r="B6" s="14"/>
      <c r="C6" s="14"/>
      <c r="D6" s="14"/>
      <c r="E6" s="14"/>
      <c r="F6" s="14"/>
      <c r="G6" s="14"/>
      <c r="H6" s="6"/>
    </row>
    <row r="7" spans="1:9" ht="15" customHeight="1" x14ac:dyDescent="0.2">
      <c r="A7" s="31" t="s">
        <v>26</v>
      </c>
      <c r="B7" s="32"/>
      <c r="C7" s="32"/>
      <c r="D7" s="32"/>
      <c r="E7" s="32"/>
      <c r="F7" s="32"/>
      <c r="G7" s="32"/>
      <c r="H7" s="2">
        <v>969766.21</v>
      </c>
    </row>
    <row r="8" spans="1:9" ht="39" customHeight="1" x14ac:dyDescent="0.2">
      <c r="A8" s="29" t="s">
        <v>0</v>
      </c>
      <c r="B8" s="30"/>
      <c r="C8" s="30"/>
      <c r="D8" s="30"/>
      <c r="E8" s="30"/>
      <c r="F8" s="30"/>
      <c r="G8" s="30"/>
      <c r="H8" s="2">
        <f>SUM(F9:H20)</f>
        <v>706133.15999999992</v>
      </c>
    </row>
    <row r="9" spans="1:9" ht="15" customHeight="1" x14ac:dyDescent="0.2">
      <c r="A9" s="46" t="s">
        <v>1</v>
      </c>
      <c r="B9" s="40"/>
      <c r="C9" s="40"/>
      <c r="D9" s="40"/>
      <c r="E9" s="41"/>
      <c r="F9" s="25">
        <f>172383.18+1502.74+830.22+491.05+452.43</f>
        <v>175659.61999999997</v>
      </c>
      <c r="G9" s="26"/>
      <c r="H9" s="27"/>
      <c r="I9" s="7"/>
    </row>
    <row r="10" spans="1:9" ht="15" customHeight="1" x14ac:dyDescent="0.2">
      <c r="A10" s="33" t="s">
        <v>13</v>
      </c>
      <c r="B10" s="34"/>
      <c r="C10" s="34"/>
      <c r="D10" s="34"/>
      <c r="E10" s="35"/>
      <c r="F10" s="36"/>
      <c r="G10" s="37"/>
      <c r="H10" s="38"/>
      <c r="I10" s="7"/>
    </row>
    <row r="11" spans="1:9" ht="15" customHeight="1" x14ac:dyDescent="0.2">
      <c r="A11" s="39" t="s">
        <v>2</v>
      </c>
      <c r="B11" s="40"/>
      <c r="C11" s="40"/>
      <c r="D11" s="40"/>
      <c r="E11" s="41"/>
      <c r="F11" s="25">
        <f>65253.34</f>
        <v>65253.34</v>
      </c>
      <c r="G11" s="26"/>
      <c r="H11" s="27"/>
    </row>
    <row r="12" spans="1:9" ht="15" customHeight="1" x14ac:dyDescent="0.2">
      <c r="A12" s="22" t="s">
        <v>3</v>
      </c>
      <c r="B12" s="28"/>
      <c r="C12" s="28"/>
      <c r="D12" s="28"/>
      <c r="E12" s="28"/>
      <c r="F12" s="25">
        <f>39916.79</f>
        <v>39916.79</v>
      </c>
      <c r="G12" s="26"/>
      <c r="H12" s="27"/>
    </row>
    <row r="13" spans="1:9" ht="15" customHeight="1" x14ac:dyDescent="0.2">
      <c r="A13" s="22" t="s">
        <v>4</v>
      </c>
      <c r="B13" s="28"/>
      <c r="C13" s="28"/>
      <c r="D13" s="28"/>
      <c r="E13" s="28"/>
      <c r="F13" s="25">
        <f>37178.57</f>
        <v>37178.57</v>
      </c>
      <c r="G13" s="26"/>
      <c r="H13" s="27"/>
    </row>
    <row r="14" spans="1:9" ht="15" customHeight="1" x14ac:dyDescent="0.2">
      <c r="A14" s="22" t="s">
        <v>5</v>
      </c>
      <c r="B14" s="28"/>
      <c r="C14" s="28"/>
      <c r="D14" s="28"/>
      <c r="E14" s="28"/>
      <c r="F14" s="25">
        <f>65998.58</f>
        <v>65998.58</v>
      </c>
      <c r="G14" s="26"/>
      <c r="H14" s="27"/>
    </row>
    <row r="15" spans="1:9" ht="15" customHeight="1" x14ac:dyDescent="0.2">
      <c r="A15" s="22" t="s">
        <v>6</v>
      </c>
      <c r="B15" s="28"/>
      <c r="C15" s="28"/>
      <c r="D15" s="28"/>
      <c r="E15" s="28"/>
      <c r="F15" s="25">
        <f>5968.92</f>
        <v>5968.92</v>
      </c>
      <c r="G15" s="26"/>
      <c r="H15" s="27"/>
    </row>
    <row r="16" spans="1:9" ht="15" customHeight="1" x14ac:dyDescent="0.2">
      <c r="A16" s="22" t="s">
        <v>7</v>
      </c>
      <c r="B16" s="28"/>
      <c r="C16" s="28"/>
      <c r="D16" s="28"/>
      <c r="E16" s="28"/>
      <c r="F16" s="25"/>
      <c r="G16" s="26"/>
      <c r="H16" s="27"/>
    </row>
    <row r="17" spans="1:9" ht="15" customHeight="1" x14ac:dyDescent="0.2">
      <c r="A17" s="22" t="s">
        <v>9</v>
      </c>
      <c r="B17" s="28"/>
      <c r="C17" s="28"/>
      <c r="D17" s="28"/>
      <c r="E17" s="28"/>
      <c r="F17" s="25"/>
      <c r="G17" s="26"/>
      <c r="H17" s="27"/>
    </row>
    <row r="18" spans="1:9" ht="15" customHeight="1" x14ac:dyDescent="0.2">
      <c r="A18" s="22" t="s">
        <v>10</v>
      </c>
      <c r="B18" s="23"/>
      <c r="C18" s="23"/>
      <c r="D18" s="23"/>
      <c r="E18" s="24"/>
      <c r="F18" s="25"/>
      <c r="G18" s="26"/>
      <c r="H18" s="27"/>
    </row>
    <row r="19" spans="1:9" ht="15" customHeight="1" x14ac:dyDescent="0.2">
      <c r="A19" s="22" t="s">
        <v>11</v>
      </c>
      <c r="B19" s="23"/>
      <c r="C19" s="23"/>
      <c r="D19" s="23"/>
      <c r="E19" s="24"/>
      <c r="F19" s="25"/>
      <c r="G19" s="26"/>
      <c r="H19" s="27"/>
    </row>
    <row r="20" spans="1:9" ht="15" customHeight="1" x14ac:dyDescent="0.2">
      <c r="A20" s="22" t="s">
        <v>8</v>
      </c>
      <c r="B20" s="28"/>
      <c r="C20" s="28"/>
      <c r="D20" s="28"/>
      <c r="E20" s="28"/>
      <c r="F20" s="25">
        <f>316157.34</f>
        <v>316157.34000000003</v>
      </c>
      <c r="G20" s="26"/>
      <c r="H20" s="27"/>
      <c r="I20" s="7"/>
    </row>
    <row r="21" spans="1:9" ht="15" customHeight="1" x14ac:dyDescent="0.2">
      <c r="A21" s="29"/>
      <c r="B21" s="30"/>
      <c r="C21" s="30"/>
      <c r="D21" s="30"/>
      <c r="E21" s="30"/>
      <c r="F21" s="30"/>
      <c r="G21" s="30"/>
      <c r="H21" s="2"/>
      <c r="I21" s="7"/>
    </row>
    <row r="22" spans="1:9" ht="15" customHeight="1" x14ac:dyDescent="0.25">
      <c r="A22" s="13"/>
      <c r="B22" s="14"/>
      <c r="C22" s="14"/>
      <c r="D22" s="14"/>
      <c r="E22" s="14"/>
      <c r="F22" s="3"/>
      <c r="G22" s="3"/>
      <c r="H22" s="2"/>
    </row>
    <row r="23" spans="1:9" ht="15" customHeight="1" x14ac:dyDescent="0.2">
      <c r="A23" s="31"/>
      <c r="B23" s="32"/>
      <c r="C23" s="32"/>
      <c r="D23" s="32"/>
      <c r="E23" s="32"/>
      <c r="F23" s="32"/>
      <c r="G23" s="32"/>
      <c r="H23" s="2"/>
    </row>
    <row r="24" spans="1:9" ht="15" customHeight="1" x14ac:dyDescent="0.2">
      <c r="A24" s="17" t="s">
        <v>27</v>
      </c>
      <c r="B24" s="18"/>
      <c r="C24" s="18"/>
      <c r="D24" s="18"/>
      <c r="E24" s="18"/>
      <c r="F24" s="18"/>
      <c r="G24" s="18"/>
      <c r="H24" s="4">
        <f>1318245.42-H7</f>
        <v>348479.20999999996</v>
      </c>
    </row>
    <row r="25" spans="1:9" ht="15" customHeight="1" x14ac:dyDescent="0.2">
      <c r="A25" s="1"/>
      <c r="B25" s="1"/>
      <c r="C25" s="1"/>
      <c r="D25" s="1"/>
      <c r="E25" s="1"/>
      <c r="F25" s="1"/>
      <c r="G25" s="5"/>
      <c r="H25" s="5"/>
    </row>
    <row r="26" spans="1:9" ht="36.75" customHeight="1" x14ac:dyDescent="0.2">
      <c r="A26" s="19" t="s">
        <v>23</v>
      </c>
      <c r="B26" s="19"/>
      <c r="C26" s="19"/>
      <c r="D26" s="19"/>
      <c r="E26" s="19"/>
      <c r="F26" s="19"/>
      <c r="G26" s="19"/>
      <c r="H26" s="19"/>
    </row>
    <row r="27" spans="1:9" ht="45.75" customHeight="1" x14ac:dyDescent="0.2">
      <c r="A27" s="19"/>
      <c r="B27" s="19"/>
      <c r="C27" s="19"/>
      <c r="D27" s="19"/>
      <c r="E27" s="19"/>
      <c r="F27" s="19"/>
      <c r="G27" s="19"/>
      <c r="H27" s="19"/>
    </row>
    <row r="28" spans="1:9" ht="21" customHeight="1" x14ac:dyDescent="0.2">
      <c r="A28" s="20"/>
      <c r="B28" s="20"/>
      <c r="C28" s="20"/>
      <c r="D28" s="20"/>
      <c r="E28" s="20"/>
      <c r="F28" s="20"/>
      <c r="G28" s="20"/>
      <c r="H28" s="20"/>
    </row>
    <row r="29" spans="1:9" ht="22.5" customHeight="1" x14ac:dyDescent="0.2">
      <c r="A29" s="21" t="s">
        <v>12</v>
      </c>
      <c r="B29" s="21"/>
      <c r="C29" s="21"/>
      <c r="D29" s="21"/>
      <c r="E29" s="21"/>
      <c r="F29" s="21"/>
      <c r="G29" s="21"/>
      <c r="H29" s="21"/>
    </row>
    <row r="30" spans="1:9" ht="15" customHeight="1" x14ac:dyDescent="0.2">
      <c r="A30" s="21"/>
      <c r="B30" s="21"/>
      <c r="C30" s="21"/>
      <c r="D30" s="21"/>
      <c r="E30" s="21"/>
      <c r="F30" s="21"/>
      <c r="G30" s="21"/>
      <c r="H30" s="21"/>
    </row>
    <row r="31" spans="1:9" ht="43.5" customHeight="1" x14ac:dyDescent="0.2"/>
    <row r="32" spans="1:9" ht="10.25" customHeight="1" x14ac:dyDescent="0.2"/>
    <row r="33" ht="84" hidden="1" customHeight="1" x14ac:dyDescent="0.2"/>
  </sheetData>
  <mergeCells count="34">
    <mergeCell ref="A24:G24"/>
    <mergeCell ref="A26:H27"/>
    <mergeCell ref="A28:H28"/>
    <mergeCell ref="A29:H30"/>
    <mergeCell ref="A19:E19"/>
    <mergeCell ref="F19:H19"/>
    <mergeCell ref="A20:E20"/>
    <mergeCell ref="F20:H20"/>
    <mergeCell ref="A21:G21"/>
    <mergeCell ref="A23:G23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topLeftCell="A4" workbookViewId="0">
      <selection activeCell="H8" sqref="H8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42" t="s">
        <v>19</v>
      </c>
      <c r="B2" s="42"/>
      <c r="C2" s="42"/>
      <c r="D2" s="42"/>
      <c r="E2" s="42"/>
      <c r="F2" s="42"/>
      <c r="G2" s="42"/>
      <c r="H2" s="42"/>
    </row>
    <row r="3" spans="1:9" ht="58.5" customHeight="1" x14ac:dyDescent="0.2">
      <c r="A3" s="43"/>
      <c r="B3" s="43"/>
      <c r="C3" s="43"/>
      <c r="D3" s="43"/>
      <c r="E3" s="43"/>
      <c r="F3" s="43"/>
      <c r="G3" s="43"/>
      <c r="H3" s="43"/>
    </row>
    <row r="4" spans="1:9" ht="27.75" customHeight="1" x14ac:dyDescent="0.2">
      <c r="A4" s="44" t="s">
        <v>20</v>
      </c>
      <c r="B4" s="45"/>
      <c r="C4" s="45"/>
      <c r="D4" s="45"/>
      <c r="E4" s="45"/>
      <c r="F4" s="45"/>
      <c r="G4" s="45"/>
      <c r="H4" s="8">
        <v>0</v>
      </c>
    </row>
    <row r="5" spans="1:9" ht="18" x14ac:dyDescent="0.2">
      <c r="A5" s="11"/>
      <c r="B5" s="12"/>
      <c r="C5" s="12"/>
      <c r="D5" s="12"/>
      <c r="E5" s="12"/>
      <c r="F5" s="12"/>
      <c r="G5" s="12"/>
      <c r="H5" s="6"/>
    </row>
    <row r="6" spans="1:9" ht="26.25" customHeight="1" x14ac:dyDescent="0.2">
      <c r="A6" s="11"/>
      <c r="B6" s="12"/>
      <c r="C6" s="12"/>
      <c r="D6" s="12"/>
      <c r="E6" s="12"/>
      <c r="F6" s="12"/>
      <c r="G6" s="12"/>
      <c r="H6" s="6"/>
    </row>
    <row r="7" spans="1:9" ht="15" customHeight="1" x14ac:dyDescent="0.2">
      <c r="A7" s="31" t="s">
        <v>21</v>
      </c>
      <c r="B7" s="32"/>
      <c r="C7" s="32"/>
      <c r="D7" s="32"/>
      <c r="E7" s="32"/>
      <c r="F7" s="32"/>
      <c r="G7" s="32"/>
      <c r="H7" s="2">
        <v>876638.03</v>
      </c>
    </row>
    <row r="8" spans="1:9" ht="39" customHeight="1" x14ac:dyDescent="0.2">
      <c r="A8" s="29" t="s">
        <v>0</v>
      </c>
      <c r="B8" s="30"/>
      <c r="C8" s="30"/>
      <c r="D8" s="30"/>
      <c r="E8" s="30"/>
      <c r="F8" s="30"/>
      <c r="G8" s="30"/>
      <c r="H8" s="2">
        <f>SUM(F9:H20)</f>
        <v>619953.15999999992</v>
      </c>
    </row>
    <row r="9" spans="1:9" ht="15" customHeight="1" x14ac:dyDescent="0.2">
      <c r="A9" s="46" t="s">
        <v>1</v>
      </c>
      <c r="B9" s="40"/>
      <c r="C9" s="40"/>
      <c r="D9" s="40"/>
      <c r="E9" s="41"/>
      <c r="F9" s="25">
        <f>1665.6+850.67+531.07+520.66+174578.23</f>
        <v>178146.23</v>
      </c>
      <c r="G9" s="26"/>
      <c r="H9" s="27"/>
      <c r="I9" s="7"/>
    </row>
    <row r="10" spans="1:9" ht="15" customHeight="1" x14ac:dyDescent="0.2">
      <c r="A10" s="33" t="s">
        <v>13</v>
      </c>
      <c r="B10" s="34"/>
      <c r="C10" s="34"/>
      <c r="D10" s="34"/>
      <c r="E10" s="35"/>
      <c r="F10" s="36">
        <f>0</f>
        <v>0</v>
      </c>
      <c r="G10" s="37"/>
      <c r="H10" s="38"/>
      <c r="I10" s="7"/>
    </row>
    <row r="11" spans="1:9" ht="15" customHeight="1" x14ac:dyDescent="0.2">
      <c r="A11" s="39" t="s">
        <v>2</v>
      </c>
      <c r="B11" s="40"/>
      <c r="C11" s="40"/>
      <c r="D11" s="40"/>
      <c r="E11" s="41"/>
      <c r="F11" s="25">
        <f>65686.65</f>
        <v>65686.649999999994</v>
      </c>
      <c r="G11" s="26"/>
      <c r="H11" s="27"/>
    </row>
    <row r="12" spans="1:9" ht="15" customHeight="1" x14ac:dyDescent="0.2">
      <c r="A12" s="22" t="s">
        <v>3</v>
      </c>
      <c r="B12" s="28"/>
      <c r="C12" s="28"/>
      <c r="D12" s="28"/>
      <c r="E12" s="28"/>
      <c r="F12" s="25">
        <f>43326.83</f>
        <v>43326.83</v>
      </c>
      <c r="G12" s="26"/>
      <c r="H12" s="27"/>
    </row>
    <row r="13" spans="1:9" ht="15" customHeight="1" x14ac:dyDescent="0.2">
      <c r="A13" s="22" t="s">
        <v>4</v>
      </c>
      <c r="B13" s="28"/>
      <c r="C13" s="28"/>
      <c r="D13" s="28"/>
      <c r="E13" s="28"/>
      <c r="F13" s="25">
        <f>41337.67</f>
        <v>41337.67</v>
      </c>
      <c r="G13" s="26"/>
      <c r="H13" s="27"/>
    </row>
    <row r="14" spans="1:9" ht="15" customHeight="1" x14ac:dyDescent="0.2">
      <c r="A14" s="22" t="s">
        <v>5</v>
      </c>
      <c r="B14" s="28"/>
      <c r="C14" s="28"/>
      <c r="D14" s="28"/>
      <c r="E14" s="28"/>
      <c r="F14" s="25">
        <f>76331.73</f>
        <v>76331.73</v>
      </c>
      <c r="G14" s="26"/>
      <c r="H14" s="27"/>
    </row>
    <row r="15" spans="1:9" ht="15" customHeight="1" x14ac:dyDescent="0.2">
      <c r="A15" s="22" t="s">
        <v>6</v>
      </c>
      <c r="B15" s="28"/>
      <c r="C15" s="28"/>
      <c r="D15" s="28"/>
      <c r="E15" s="28"/>
      <c r="F15" s="25"/>
      <c r="G15" s="26"/>
      <c r="H15" s="27"/>
    </row>
    <row r="16" spans="1:9" ht="15" customHeight="1" x14ac:dyDescent="0.2">
      <c r="A16" s="22" t="s">
        <v>7</v>
      </c>
      <c r="B16" s="28"/>
      <c r="C16" s="28"/>
      <c r="D16" s="28"/>
      <c r="E16" s="28"/>
      <c r="F16" s="25"/>
      <c r="G16" s="26"/>
      <c r="H16" s="27"/>
    </row>
    <row r="17" spans="1:9" ht="15" customHeight="1" x14ac:dyDescent="0.2">
      <c r="A17" s="22" t="s">
        <v>9</v>
      </c>
      <c r="B17" s="28"/>
      <c r="C17" s="28"/>
      <c r="D17" s="28"/>
      <c r="E17" s="28"/>
      <c r="F17" s="25"/>
      <c r="G17" s="26"/>
      <c r="H17" s="27"/>
    </row>
    <row r="18" spans="1:9" ht="15" customHeight="1" x14ac:dyDescent="0.2">
      <c r="A18" s="22" t="s">
        <v>10</v>
      </c>
      <c r="B18" s="23"/>
      <c r="C18" s="23"/>
      <c r="D18" s="23"/>
      <c r="E18" s="24"/>
      <c r="F18" s="25"/>
      <c r="G18" s="26"/>
      <c r="H18" s="27"/>
    </row>
    <row r="19" spans="1:9" ht="15" customHeight="1" x14ac:dyDescent="0.2">
      <c r="A19" s="22" t="s">
        <v>11</v>
      </c>
      <c r="B19" s="23"/>
      <c r="C19" s="23"/>
      <c r="D19" s="23"/>
      <c r="E19" s="24"/>
      <c r="F19" s="25"/>
      <c r="G19" s="26"/>
      <c r="H19" s="27"/>
    </row>
    <row r="20" spans="1:9" ht="15" customHeight="1" x14ac:dyDescent="0.2">
      <c r="A20" s="22" t="s">
        <v>8</v>
      </c>
      <c r="B20" s="28"/>
      <c r="C20" s="28"/>
      <c r="D20" s="28"/>
      <c r="E20" s="28"/>
      <c r="F20" s="25">
        <f>215124.05</f>
        <v>215124.05</v>
      </c>
      <c r="G20" s="26"/>
      <c r="H20" s="27"/>
      <c r="I20" s="7"/>
    </row>
    <row r="21" spans="1:9" ht="15" customHeight="1" x14ac:dyDescent="0.2">
      <c r="A21" s="29"/>
      <c r="B21" s="30"/>
      <c r="C21" s="30"/>
      <c r="D21" s="30"/>
      <c r="E21" s="30"/>
      <c r="F21" s="30"/>
      <c r="G21" s="30"/>
      <c r="H21" s="2"/>
      <c r="I21" s="7"/>
    </row>
    <row r="22" spans="1:9" ht="15" customHeight="1" x14ac:dyDescent="0.25">
      <c r="A22" s="11"/>
      <c r="B22" s="12"/>
      <c r="C22" s="12"/>
      <c r="D22" s="12"/>
      <c r="E22" s="12"/>
      <c r="F22" s="3"/>
      <c r="G22" s="3"/>
      <c r="H22" s="2"/>
    </row>
    <row r="23" spans="1:9" ht="15" customHeight="1" x14ac:dyDescent="0.2">
      <c r="A23" s="31"/>
      <c r="B23" s="32"/>
      <c r="C23" s="32"/>
      <c r="D23" s="32"/>
      <c r="E23" s="32"/>
      <c r="F23" s="32"/>
      <c r="G23" s="32"/>
      <c r="H23" s="2"/>
    </row>
    <row r="24" spans="1:9" ht="15" customHeight="1" x14ac:dyDescent="0.2">
      <c r="A24" s="17" t="s">
        <v>22</v>
      </c>
      <c r="B24" s="18"/>
      <c r="C24" s="18"/>
      <c r="D24" s="18"/>
      <c r="E24" s="18"/>
      <c r="F24" s="18"/>
      <c r="G24" s="18"/>
      <c r="H24" s="4">
        <f>1054612.37-H7</f>
        <v>177974.34000000008</v>
      </c>
    </row>
    <row r="25" spans="1:9" ht="15" customHeight="1" x14ac:dyDescent="0.2">
      <c r="A25" s="1"/>
      <c r="B25" s="1"/>
      <c r="C25" s="1"/>
      <c r="D25" s="1"/>
      <c r="E25" s="1"/>
      <c r="F25" s="1"/>
      <c r="G25" s="5"/>
      <c r="H25" s="5"/>
    </row>
    <row r="26" spans="1:9" ht="36.75" customHeight="1" x14ac:dyDescent="0.2">
      <c r="A26" s="19" t="s">
        <v>23</v>
      </c>
      <c r="B26" s="19"/>
      <c r="C26" s="19"/>
      <c r="D26" s="19"/>
      <c r="E26" s="19"/>
      <c r="F26" s="19"/>
      <c r="G26" s="19"/>
      <c r="H26" s="19"/>
    </row>
    <row r="27" spans="1:9" ht="45.75" customHeight="1" x14ac:dyDescent="0.2">
      <c r="A27" s="19"/>
      <c r="B27" s="19"/>
      <c r="C27" s="19"/>
      <c r="D27" s="19"/>
      <c r="E27" s="19"/>
      <c r="F27" s="19"/>
      <c r="G27" s="19"/>
      <c r="H27" s="19"/>
    </row>
    <row r="28" spans="1:9" ht="21" customHeight="1" x14ac:dyDescent="0.2">
      <c r="A28" s="20"/>
      <c r="B28" s="20"/>
      <c r="C28" s="20"/>
      <c r="D28" s="20"/>
      <c r="E28" s="20"/>
      <c r="F28" s="20"/>
      <c r="G28" s="20"/>
      <c r="H28" s="20"/>
    </row>
    <row r="29" spans="1:9" ht="22.5" customHeight="1" x14ac:dyDescent="0.2">
      <c r="A29" s="21" t="s">
        <v>12</v>
      </c>
      <c r="B29" s="21"/>
      <c r="C29" s="21"/>
      <c r="D29" s="21"/>
      <c r="E29" s="21"/>
      <c r="F29" s="21"/>
      <c r="G29" s="21"/>
      <c r="H29" s="21"/>
    </row>
    <row r="30" spans="1:9" ht="15" customHeight="1" x14ac:dyDescent="0.2">
      <c r="A30" s="21"/>
      <c r="B30" s="21"/>
      <c r="C30" s="21"/>
      <c r="D30" s="21"/>
      <c r="E30" s="21"/>
      <c r="F30" s="21"/>
      <c r="G30" s="21"/>
      <c r="H30" s="21"/>
    </row>
    <row r="31" spans="1:9" ht="43.5" customHeight="1" x14ac:dyDescent="0.2"/>
    <row r="32" spans="1:9" ht="10.25" customHeight="1" x14ac:dyDescent="0.2"/>
    <row r="33" ht="84" hidden="1" customHeight="1" x14ac:dyDescent="0.2"/>
  </sheetData>
  <mergeCells count="34">
    <mergeCell ref="A24:G24"/>
    <mergeCell ref="A26:H27"/>
    <mergeCell ref="A28:H28"/>
    <mergeCell ref="A29:H30"/>
    <mergeCell ref="A19:E19"/>
    <mergeCell ref="F19:H19"/>
    <mergeCell ref="A20:E20"/>
    <mergeCell ref="F20:H20"/>
    <mergeCell ref="A21:G21"/>
    <mergeCell ref="A23:G23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 enableFormatConditionsCalculation="0"/>
  <dimension ref="A2:I33"/>
  <sheetViews>
    <sheetView topLeftCell="A10" workbookViewId="0">
      <selection activeCell="H25" sqref="H25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42" t="s">
        <v>17</v>
      </c>
      <c r="B2" s="42"/>
      <c r="C2" s="42"/>
      <c r="D2" s="42"/>
      <c r="E2" s="42"/>
      <c r="F2" s="42"/>
      <c r="G2" s="42"/>
      <c r="H2" s="42"/>
    </row>
    <row r="3" spans="1:9" ht="58.5" customHeight="1" x14ac:dyDescent="0.2">
      <c r="A3" s="43"/>
      <c r="B3" s="43"/>
      <c r="C3" s="43"/>
      <c r="D3" s="43"/>
      <c r="E3" s="43"/>
      <c r="F3" s="43"/>
      <c r="G3" s="43"/>
      <c r="H3" s="43"/>
    </row>
    <row r="4" spans="1:9" ht="27.75" customHeight="1" x14ac:dyDescent="0.2">
      <c r="A4" s="44" t="s">
        <v>14</v>
      </c>
      <c r="B4" s="45"/>
      <c r="C4" s="45"/>
      <c r="D4" s="45"/>
      <c r="E4" s="45"/>
      <c r="F4" s="45"/>
      <c r="G4" s="45"/>
      <c r="H4" s="8">
        <v>0</v>
      </c>
    </row>
    <row r="5" spans="1:9" ht="18" x14ac:dyDescent="0.2">
      <c r="A5" s="9"/>
      <c r="B5" s="10"/>
      <c r="C5" s="10"/>
      <c r="D5" s="10"/>
      <c r="E5" s="10"/>
      <c r="F5" s="10"/>
      <c r="G5" s="10"/>
      <c r="H5" s="6"/>
    </row>
    <row r="6" spans="1:9" ht="26.25" customHeight="1" x14ac:dyDescent="0.2">
      <c r="A6" s="9"/>
      <c r="B6" s="10"/>
      <c r="C6" s="10"/>
      <c r="D6" s="10"/>
      <c r="E6" s="10"/>
      <c r="F6" s="10"/>
      <c r="G6" s="10"/>
      <c r="H6" s="6"/>
    </row>
    <row r="7" spans="1:9" ht="15" customHeight="1" x14ac:dyDescent="0.2">
      <c r="A7" s="31" t="s">
        <v>15</v>
      </c>
      <c r="B7" s="32"/>
      <c r="C7" s="32"/>
      <c r="D7" s="32"/>
      <c r="E7" s="32"/>
      <c r="F7" s="32"/>
      <c r="G7" s="32"/>
      <c r="H7" s="2">
        <v>797927.5</v>
      </c>
    </row>
    <row r="8" spans="1:9" ht="39" customHeight="1" x14ac:dyDescent="0.2">
      <c r="A8" s="29" t="s">
        <v>0</v>
      </c>
      <c r="B8" s="30"/>
      <c r="C8" s="30"/>
      <c r="D8" s="30"/>
      <c r="E8" s="30"/>
      <c r="F8" s="30"/>
      <c r="G8" s="30"/>
      <c r="H8" s="2">
        <f>SUM(F9:H20)</f>
        <v>0</v>
      </c>
    </row>
    <row r="9" spans="1:9" ht="15" customHeight="1" x14ac:dyDescent="0.2">
      <c r="A9" s="46" t="s">
        <v>1</v>
      </c>
      <c r="B9" s="40"/>
      <c r="C9" s="40"/>
      <c r="D9" s="40"/>
      <c r="E9" s="41"/>
      <c r="F9" s="25"/>
      <c r="G9" s="26"/>
      <c r="H9" s="27"/>
      <c r="I9" s="7"/>
    </row>
    <row r="10" spans="1:9" ht="15" customHeight="1" x14ac:dyDescent="0.2">
      <c r="A10" s="33" t="s">
        <v>13</v>
      </c>
      <c r="B10" s="34"/>
      <c r="C10" s="34"/>
      <c r="D10" s="34"/>
      <c r="E10" s="35"/>
      <c r="F10" s="36"/>
      <c r="G10" s="37"/>
      <c r="H10" s="38"/>
      <c r="I10" s="7"/>
    </row>
    <row r="11" spans="1:9" ht="15" customHeight="1" x14ac:dyDescent="0.2">
      <c r="A11" s="39" t="s">
        <v>2</v>
      </c>
      <c r="B11" s="40"/>
      <c r="C11" s="40"/>
      <c r="D11" s="40"/>
      <c r="E11" s="41"/>
      <c r="F11" s="25"/>
      <c r="G11" s="26"/>
      <c r="H11" s="27"/>
    </row>
    <row r="12" spans="1:9" ht="15" customHeight="1" x14ac:dyDescent="0.2">
      <c r="A12" s="22" t="s">
        <v>3</v>
      </c>
      <c r="B12" s="28"/>
      <c r="C12" s="28"/>
      <c r="D12" s="28"/>
      <c r="E12" s="28"/>
      <c r="F12" s="25"/>
      <c r="G12" s="26"/>
      <c r="H12" s="27"/>
    </row>
    <row r="13" spans="1:9" ht="15" customHeight="1" x14ac:dyDescent="0.2">
      <c r="A13" s="22" t="s">
        <v>4</v>
      </c>
      <c r="B13" s="28"/>
      <c r="C13" s="28"/>
      <c r="D13" s="28"/>
      <c r="E13" s="28"/>
      <c r="F13" s="25"/>
      <c r="G13" s="26"/>
      <c r="H13" s="27"/>
    </row>
    <row r="14" spans="1:9" ht="15" customHeight="1" x14ac:dyDescent="0.2">
      <c r="A14" s="22" t="s">
        <v>5</v>
      </c>
      <c r="B14" s="28"/>
      <c r="C14" s="28"/>
      <c r="D14" s="28"/>
      <c r="E14" s="28"/>
      <c r="F14" s="25"/>
      <c r="G14" s="26"/>
      <c r="H14" s="27"/>
    </row>
    <row r="15" spans="1:9" ht="15" customHeight="1" x14ac:dyDescent="0.2">
      <c r="A15" s="22" t="s">
        <v>6</v>
      </c>
      <c r="B15" s="28"/>
      <c r="C15" s="28"/>
      <c r="D15" s="28"/>
      <c r="E15" s="28"/>
      <c r="F15" s="25"/>
      <c r="G15" s="26"/>
      <c r="H15" s="27"/>
    </row>
    <row r="16" spans="1:9" ht="15" customHeight="1" x14ac:dyDescent="0.2">
      <c r="A16" s="22" t="s">
        <v>7</v>
      </c>
      <c r="B16" s="28"/>
      <c r="C16" s="28"/>
      <c r="D16" s="28"/>
      <c r="E16" s="28"/>
      <c r="F16" s="25"/>
      <c r="G16" s="26"/>
      <c r="H16" s="27"/>
    </row>
    <row r="17" spans="1:9" ht="15" customHeight="1" x14ac:dyDescent="0.2">
      <c r="A17" s="22" t="s">
        <v>9</v>
      </c>
      <c r="B17" s="28"/>
      <c r="C17" s="28"/>
      <c r="D17" s="28"/>
      <c r="E17" s="28"/>
      <c r="F17" s="25"/>
      <c r="G17" s="26"/>
      <c r="H17" s="27"/>
    </row>
    <row r="18" spans="1:9" ht="15" customHeight="1" x14ac:dyDescent="0.2">
      <c r="A18" s="22" t="s">
        <v>10</v>
      </c>
      <c r="B18" s="23"/>
      <c r="C18" s="23"/>
      <c r="D18" s="23"/>
      <c r="E18" s="24"/>
      <c r="F18" s="25"/>
      <c r="G18" s="26"/>
      <c r="H18" s="27"/>
    </row>
    <row r="19" spans="1:9" ht="15" customHeight="1" x14ac:dyDescent="0.2">
      <c r="A19" s="22" t="s">
        <v>11</v>
      </c>
      <c r="B19" s="23"/>
      <c r="C19" s="23"/>
      <c r="D19" s="23"/>
      <c r="E19" s="24"/>
      <c r="F19" s="25"/>
      <c r="G19" s="26"/>
      <c r="H19" s="27"/>
    </row>
    <row r="20" spans="1:9" ht="15" customHeight="1" x14ac:dyDescent="0.2">
      <c r="A20" s="22" t="s">
        <v>8</v>
      </c>
      <c r="B20" s="28"/>
      <c r="C20" s="28"/>
      <c r="D20" s="28"/>
      <c r="E20" s="28"/>
      <c r="F20" s="25"/>
      <c r="G20" s="26"/>
      <c r="H20" s="27"/>
      <c r="I20" s="7"/>
    </row>
    <row r="21" spans="1:9" ht="15" customHeight="1" x14ac:dyDescent="0.2">
      <c r="A21" s="29"/>
      <c r="B21" s="30"/>
      <c r="C21" s="30"/>
      <c r="D21" s="30"/>
      <c r="E21" s="30"/>
      <c r="F21" s="30"/>
      <c r="G21" s="30"/>
      <c r="H21" s="2"/>
      <c r="I21" s="7"/>
    </row>
    <row r="22" spans="1:9" ht="15" customHeight="1" x14ac:dyDescent="0.25">
      <c r="A22" s="9"/>
      <c r="B22" s="10"/>
      <c r="C22" s="10"/>
      <c r="D22" s="10"/>
      <c r="E22" s="10"/>
      <c r="F22" s="3"/>
      <c r="G22" s="3"/>
      <c r="H22" s="2"/>
    </row>
    <row r="23" spans="1:9" ht="15" customHeight="1" x14ac:dyDescent="0.2">
      <c r="A23" s="31"/>
      <c r="B23" s="32"/>
      <c r="C23" s="32"/>
      <c r="D23" s="32"/>
      <c r="E23" s="32"/>
      <c r="F23" s="32"/>
      <c r="G23" s="32"/>
      <c r="H23" s="2"/>
    </row>
    <row r="24" spans="1:9" ht="15" customHeight="1" x14ac:dyDescent="0.2">
      <c r="A24" s="17" t="s">
        <v>16</v>
      </c>
      <c r="B24" s="18"/>
      <c r="C24" s="18"/>
      <c r="D24" s="18"/>
      <c r="E24" s="18"/>
      <c r="F24" s="18"/>
      <c r="G24" s="18"/>
      <c r="H24" s="4">
        <f>797927.5-H7</f>
        <v>0</v>
      </c>
    </row>
    <row r="25" spans="1:9" ht="15" customHeight="1" x14ac:dyDescent="0.2">
      <c r="A25" s="1"/>
      <c r="B25" s="1"/>
      <c r="C25" s="1"/>
      <c r="D25" s="1"/>
      <c r="E25" s="1"/>
      <c r="F25" s="1"/>
      <c r="G25" s="5"/>
      <c r="H25" s="5"/>
    </row>
    <row r="26" spans="1:9" ht="36.75" customHeight="1" x14ac:dyDescent="0.2">
      <c r="A26" s="19" t="s">
        <v>18</v>
      </c>
      <c r="B26" s="19"/>
      <c r="C26" s="19"/>
      <c r="D26" s="19"/>
      <c r="E26" s="19"/>
      <c r="F26" s="19"/>
      <c r="G26" s="19"/>
      <c r="H26" s="19"/>
    </row>
    <row r="27" spans="1:9" ht="45.75" customHeight="1" x14ac:dyDescent="0.2">
      <c r="A27" s="19"/>
      <c r="B27" s="19"/>
      <c r="C27" s="19"/>
      <c r="D27" s="19"/>
      <c r="E27" s="19"/>
      <c r="F27" s="19"/>
      <c r="G27" s="19"/>
      <c r="H27" s="19"/>
    </row>
    <row r="28" spans="1:9" ht="21" customHeight="1" x14ac:dyDescent="0.2">
      <c r="A28" s="20"/>
      <c r="B28" s="20"/>
      <c r="C28" s="20"/>
      <c r="D28" s="20"/>
      <c r="E28" s="20"/>
      <c r="F28" s="20"/>
      <c r="G28" s="20"/>
      <c r="H28" s="20"/>
    </row>
    <row r="29" spans="1:9" ht="22.5" customHeight="1" x14ac:dyDescent="0.2">
      <c r="A29" s="21" t="s">
        <v>12</v>
      </c>
      <c r="B29" s="21"/>
      <c r="C29" s="21"/>
      <c r="D29" s="21"/>
      <c r="E29" s="21"/>
      <c r="F29" s="21"/>
      <c r="G29" s="21"/>
      <c r="H29" s="21"/>
    </row>
    <row r="30" spans="1:9" ht="15" customHeight="1" x14ac:dyDescent="0.2">
      <c r="A30" s="21"/>
      <c r="B30" s="21"/>
      <c r="C30" s="21"/>
      <c r="D30" s="21"/>
      <c r="E30" s="21"/>
      <c r="F30" s="21"/>
      <c r="G30" s="21"/>
      <c r="H30" s="21"/>
    </row>
    <row r="31" spans="1:9" ht="43.5" customHeight="1" x14ac:dyDescent="0.2"/>
    <row r="32" spans="1:9" ht="10.25" customHeight="1" x14ac:dyDescent="0.2"/>
    <row r="33" ht="84" hidden="1" customHeight="1" x14ac:dyDescent="0.2"/>
  </sheetData>
  <mergeCells count="34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4:G24"/>
    <mergeCell ref="A26:H27"/>
    <mergeCell ref="A28:H28"/>
    <mergeCell ref="A29:H30"/>
    <mergeCell ref="A19:E19"/>
    <mergeCell ref="F19:H19"/>
    <mergeCell ref="A20:E20"/>
    <mergeCell ref="F20:H20"/>
    <mergeCell ref="A21:G21"/>
    <mergeCell ref="A23:G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февраль 2019</vt:lpstr>
      <vt:lpstr>январь 2019</vt:lpstr>
      <vt:lpstr>декабрь 2018</vt:lpstr>
      <vt:lpstr>ноябрь 2018</vt:lpstr>
    </vt:vector>
  </TitlesOfParts>
  <Company>DNS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пользователь Microsoft Office</cp:lastModifiedBy>
  <cp:lastPrinted>2017-06-13T06:20:18Z</cp:lastPrinted>
  <dcterms:created xsi:type="dcterms:W3CDTF">2011-02-07T06:28:49Z</dcterms:created>
  <dcterms:modified xsi:type="dcterms:W3CDTF">2019-03-18T03:35:03Z</dcterms:modified>
</cp:coreProperties>
</file>