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sorodrigues/Documents/Quinto Quarto/nfl_table/"/>
    </mc:Choice>
  </mc:AlternateContent>
  <bookViews>
    <workbookView xWindow="0" yWindow="460" windowWidth="28800" windowHeight="17460" tabRatio="500"/>
  </bookViews>
  <sheets>
    <sheet name="nfl.csv" sheetId="1" r:id="rId1"/>
    <sheet name="raw_transf" sheetId="5" r:id="rId2"/>
    <sheet name="raw" sheetId="3" r:id="rId3"/>
    <sheet name="index stadium" sheetId="2" r:id="rId4"/>
    <sheet name="index_picture" sheetId="7" r:id="rId5"/>
    <sheet name="index_month" sheetId="4" r:id="rId6"/>
    <sheet name="index_weekday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5" l="1"/>
  <c r="J3" i="5"/>
  <c r="M3" i="5"/>
  <c r="I4" i="5"/>
  <c r="J4" i="5"/>
  <c r="M4" i="5"/>
  <c r="I5" i="5"/>
  <c r="J5" i="5"/>
  <c r="M5" i="5"/>
  <c r="I6" i="5"/>
  <c r="J6" i="5"/>
  <c r="M6" i="5"/>
  <c r="I7" i="5"/>
  <c r="J7" i="5"/>
  <c r="M7" i="5"/>
  <c r="I8" i="5"/>
  <c r="J8" i="5"/>
  <c r="M8" i="5"/>
  <c r="I9" i="5"/>
  <c r="J9" i="5"/>
  <c r="M9" i="5"/>
  <c r="I10" i="5"/>
  <c r="J10" i="5"/>
  <c r="M10" i="5"/>
  <c r="I11" i="5"/>
  <c r="J11" i="5"/>
  <c r="M11" i="5"/>
  <c r="I12" i="5"/>
  <c r="J12" i="5"/>
  <c r="M12" i="5"/>
  <c r="I13" i="5"/>
  <c r="J13" i="5"/>
  <c r="M13" i="5"/>
  <c r="I14" i="5"/>
  <c r="J14" i="5"/>
  <c r="M14" i="5"/>
  <c r="I15" i="5"/>
  <c r="J15" i="5"/>
  <c r="M15" i="5"/>
  <c r="I16" i="5"/>
  <c r="J16" i="5"/>
  <c r="M16" i="5"/>
  <c r="I17" i="5"/>
  <c r="J17" i="5"/>
  <c r="M17" i="5"/>
  <c r="I18" i="5"/>
  <c r="J18" i="5"/>
  <c r="M18" i="5"/>
  <c r="I19" i="5"/>
  <c r="J19" i="5"/>
  <c r="M19" i="5"/>
  <c r="I20" i="5"/>
  <c r="J20" i="5"/>
  <c r="M20" i="5"/>
  <c r="I21" i="5"/>
  <c r="J21" i="5"/>
  <c r="M21" i="5"/>
  <c r="I22" i="5"/>
  <c r="J22" i="5"/>
  <c r="M22" i="5"/>
  <c r="I23" i="5"/>
  <c r="J23" i="5"/>
  <c r="M23" i="5"/>
  <c r="I24" i="5"/>
  <c r="J24" i="5"/>
  <c r="M24" i="5"/>
  <c r="I25" i="5"/>
  <c r="J25" i="5"/>
  <c r="M25" i="5"/>
  <c r="I26" i="5"/>
  <c r="J26" i="5"/>
  <c r="M26" i="5"/>
  <c r="I27" i="5"/>
  <c r="J27" i="5"/>
  <c r="M27" i="5"/>
  <c r="I28" i="5"/>
  <c r="J28" i="5"/>
  <c r="M28" i="5"/>
  <c r="I29" i="5"/>
  <c r="J29" i="5"/>
  <c r="M29" i="5"/>
  <c r="I30" i="5"/>
  <c r="J30" i="5"/>
  <c r="M30" i="5"/>
  <c r="I31" i="5"/>
  <c r="J31" i="5"/>
  <c r="M31" i="5"/>
  <c r="I32" i="5"/>
  <c r="J32" i="5"/>
  <c r="M32" i="5"/>
  <c r="I33" i="5"/>
  <c r="J33" i="5"/>
  <c r="M33" i="5"/>
  <c r="I34" i="5"/>
  <c r="J34" i="5"/>
  <c r="M34" i="5"/>
  <c r="I35" i="5"/>
  <c r="J35" i="5"/>
  <c r="M35" i="5"/>
  <c r="I36" i="5"/>
  <c r="J36" i="5"/>
  <c r="M36" i="5"/>
  <c r="I37" i="5"/>
  <c r="J37" i="5"/>
  <c r="M37" i="5"/>
  <c r="I38" i="5"/>
  <c r="J38" i="5"/>
  <c r="M38" i="5"/>
  <c r="I39" i="5"/>
  <c r="J39" i="5"/>
  <c r="M39" i="5"/>
  <c r="I40" i="5"/>
  <c r="J40" i="5"/>
  <c r="M40" i="5"/>
  <c r="I41" i="5"/>
  <c r="J41" i="5"/>
  <c r="M41" i="5"/>
  <c r="I42" i="5"/>
  <c r="J42" i="5"/>
  <c r="M42" i="5"/>
  <c r="I43" i="5"/>
  <c r="J43" i="5"/>
  <c r="M43" i="5"/>
  <c r="I44" i="5"/>
  <c r="J44" i="5"/>
  <c r="M44" i="5"/>
  <c r="I45" i="5"/>
  <c r="J45" i="5"/>
  <c r="M45" i="5"/>
  <c r="I46" i="5"/>
  <c r="J46" i="5"/>
  <c r="M46" i="5"/>
  <c r="I47" i="5"/>
  <c r="J47" i="5"/>
  <c r="M47" i="5"/>
  <c r="I48" i="5"/>
  <c r="J48" i="5"/>
  <c r="M48" i="5"/>
  <c r="I49" i="5"/>
  <c r="J49" i="5"/>
  <c r="M49" i="5"/>
  <c r="I50" i="5"/>
  <c r="J50" i="5"/>
  <c r="M50" i="5"/>
  <c r="I51" i="5"/>
  <c r="J51" i="5"/>
  <c r="M51" i="5"/>
  <c r="I52" i="5"/>
  <c r="J52" i="5"/>
  <c r="M52" i="5"/>
  <c r="I53" i="5"/>
  <c r="J53" i="5"/>
  <c r="M53" i="5"/>
  <c r="I54" i="5"/>
  <c r="J54" i="5"/>
  <c r="M54" i="5"/>
  <c r="I55" i="5"/>
  <c r="J55" i="5"/>
  <c r="M55" i="5"/>
  <c r="I56" i="5"/>
  <c r="J56" i="5"/>
  <c r="M56" i="5"/>
  <c r="I57" i="5"/>
  <c r="J57" i="5"/>
  <c r="M57" i="5"/>
  <c r="I58" i="5"/>
  <c r="J58" i="5"/>
  <c r="M58" i="5"/>
  <c r="I59" i="5"/>
  <c r="J59" i="5"/>
  <c r="M59" i="5"/>
  <c r="I60" i="5"/>
  <c r="J60" i="5"/>
  <c r="M60" i="5"/>
  <c r="I61" i="5"/>
  <c r="J61" i="5"/>
  <c r="M61" i="5"/>
  <c r="I62" i="5"/>
  <c r="J62" i="5"/>
  <c r="M62" i="5"/>
  <c r="I63" i="5"/>
  <c r="J63" i="5"/>
  <c r="M63" i="5"/>
  <c r="I64" i="5"/>
  <c r="J64" i="5"/>
  <c r="M64" i="5"/>
  <c r="I65" i="5"/>
  <c r="J65" i="5"/>
  <c r="M65" i="5"/>
  <c r="I66" i="5"/>
  <c r="J66" i="5"/>
  <c r="M66" i="5"/>
  <c r="I67" i="5"/>
  <c r="J67" i="5"/>
  <c r="M67" i="5"/>
  <c r="I68" i="5"/>
  <c r="J68" i="5"/>
  <c r="M68" i="5"/>
  <c r="I69" i="5"/>
  <c r="J69" i="5"/>
  <c r="M69" i="5"/>
  <c r="I70" i="5"/>
  <c r="J70" i="5"/>
  <c r="M70" i="5"/>
  <c r="I71" i="5"/>
  <c r="J71" i="5"/>
  <c r="M71" i="5"/>
  <c r="I72" i="5"/>
  <c r="J72" i="5"/>
  <c r="M72" i="5"/>
  <c r="I73" i="5"/>
  <c r="J73" i="5"/>
  <c r="M73" i="5"/>
  <c r="I74" i="5"/>
  <c r="J74" i="5"/>
  <c r="M74" i="5"/>
  <c r="I75" i="5"/>
  <c r="J75" i="5"/>
  <c r="M75" i="5"/>
  <c r="I76" i="5"/>
  <c r="J76" i="5"/>
  <c r="M76" i="5"/>
  <c r="I77" i="5"/>
  <c r="J77" i="5"/>
  <c r="M77" i="5"/>
  <c r="I78" i="5"/>
  <c r="J78" i="5"/>
  <c r="M78" i="5"/>
  <c r="I79" i="5"/>
  <c r="J79" i="5"/>
  <c r="M79" i="5"/>
  <c r="I80" i="5"/>
  <c r="J80" i="5"/>
  <c r="M80" i="5"/>
  <c r="I81" i="5"/>
  <c r="J81" i="5"/>
  <c r="M81" i="5"/>
  <c r="I82" i="5"/>
  <c r="J82" i="5"/>
  <c r="M82" i="5"/>
  <c r="I83" i="5"/>
  <c r="J83" i="5"/>
  <c r="M83" i="5"/>
  <c r="I84" i="5"/>
  <c r="J84" i="5"/>
  <c r="M84" i="5"/>
  <c r="I85" i="5"/>
  <c r="J85" i="5"/>
  <c r="M85" i="5"/>
  <c r="I86" i="5"/>
  <c r="J86" i="5"/>
  <c r="M86" i="5"/>
  <c r="I87" i="5"/>
  <c r="J87" i="5"/>
  <c r="M87" i="5"/>
  <c r="I88" i="5"/>
  <c r="J88" i="5"/>
  <c r="M88" i="5"/>
  <c r="I89" i="5"/>
  <c r="J89" i="5"/>
  <c r="M89" i="5"/>
  <c r="I90" i="5"/>
  <c r="J90" i="5"/>
  <c r="M90" i="5"/>
  <c r="I91" i="5"/>
  <c r="J91" i="5"/>
  <c r="M91" i="5"/>
  <c r="I92" i="5"/>
  <c r="J92" i="5"/>
  <c r="M92" i="5"/>
  <c r="I93" i="5"/>
  <c r="J93" i="5"/>
  <c r="M93" i="5"/>
  <c r="I94" i="5"/>
  <c r="J94" i="5"/>
  <c r="M94" i="5"/>
  <c r="I95" i="5"/>
  <c r="J95" i="5"/>
  <c r="M95" i="5"/>
  <c r="I96" i="5"/>
  <c r="J96" i="5"/>
  <c r="M96" i="5"/>
  <c r="I97" i="5"/>
  <c r="J97" i="5"/>
  <c r="M97" i="5"/>
  <c r="I98" i="5"/>
  <c r="J98" i="5"/>
  <c r="M98" i="5"/>
  <c r="I99" i="5"/>
  <c r="J99" i="5"/>
  <c r="M99" i="5"/>
  <c r="I100" i="5"/>
  <c r="J100" i="5"/>
  <c r="M100" i="5"/>
  <c r="I101" i="5"/>
  <c r="J101" i="5"/>
  <c r="M101" i="5"/>
  <c r="I102" i="5"/>
  <c r="J102" i="5"/>
  <c r="M102" i="5"/>
  <c r="I103" i="5"/>
  <c r="J103" i="5"/>
  <c r="M103" i="5"/>
  <c r="I104" i="5"/>
  <c r="J104" i="5"/>
  <c r="M104" i="5"/>
  <c r="I105" i="5"/>
  <c r="J105" i="5"/>
  <c r="M105" i="5"/>
  <c r="I106" i="5"/>
  <c r="J106" i="5"/>
  <c r="M106" i="5"/>
  <c r="I107" i="5"/>
  <c r="J107" i="5"/>
  <c r="M107" i="5"/>
  <c r="I108" i="5"/>
  <c r="J108" i="5"/>
  <c r="M108" i="5"/>
  <c r="I109" i="5"/>
  <c r="J109" i="5"/>
  <c r="M109" i="5"/>
  <c r="I110" i="5"/>
  <c r="J110" i="5"/>
  <c r="M110" i="5"/>
  <c r="I111" i="5"/>
  <c r="J111" i="5"/>
  <c r="M111" i="5"/>
  <c r="I112" i="5"/>
  <c r="J112" i="5"/>
  <c r="M112" i="5"/>
  <c r="I113" i="5"/>
  <c r="J113" i="5"/>
  <c r="M113" i="5"/>
  <c r="I114" i="5"/>
  <c r="J114" i="5"/>
  <c r="M114" i="5"/>
  <c r="I115" i="5"/>
  <c r="J115" i="5"/>
  <c r="M115" i="5"/>
  <c r="I116" i="5"/>
  <c r="J116" i="5"/>
  <c r="M116" i="5"/>
  <c r="I117" i="5"/>
  <c r="J117" i="5"/>
  <c r="M117" i="5"/>
  <c r="I118" i="5"/>
  <c r="J118" i="5"/>
  <c r="M118" i="5"/>
  <c r="I119" i="5"/>
  <c r="J119" i="5"/>
  <c r="M119" i="5"/>
  <c r="I120" i="5"/>
  <c r="J120" i="5"/>
  <c r="M120" i="5"/>
  <c r="I121" i="5"/>
  <c r="J121" i="5"/>
  <c r="M121" i="5"/>
  <c r="I122" i="5"/>
  <c r="J122" i="5"/>
  <c r="M122" i="5"/>
  <c r="I123" i="5"/>
  <c r="J123" i="5"/>
  <c r="M123" i="5"/>
  <c r="I124" i="5"/>
  <c r="J124" i="5"/>
  <c r="M124" i="5"/>
  <c r="I125" i="5"/>
  <c r="J125" i="5"/>
  <c r="M125" i="5"/>
  <c r="I126" i="5"/>
  <c r="J126" i="5"/>
  <c r="M126" i="5"/>
  <c r="I127" i="5"/>
  <c r="J127" i="5"/>
  <c r="M127" i="5"/>
  <c r="I128" i="5"/>
  <c r="J128" i="5"/>
  <c r="M128" i="5"/>
  <c r="I129" i="5"/>
  <c r="J129" i="5"/>
  <c r="M129" i="5"/>
  <c r="I130" i="5"/>
  <c r="J130" i="5"/>
  <c r="M130" i="5"/>
  <c r="I131" i="5"/>
  <c r="J131" i="5"/>
  <c r="M131" i="5"/>
  <c r="I132" i="5"/>
  <c r="J132" i="5"/>
  <c r="M132" i="5"/>
  <c r="I133" i="5"/>
  <c r="J133" i="5"/>
  <c r="M133" i="5"/>
  <c r="I134" i="5"/>
  <c r="J134" i="5"/>
  <c r="M134" i="5"/>
  <c r="I135" i="5"/>
  <c r="J135" i="5"/>
  <c r="M135" i="5"/>
  <c r="I136" i="5"/>
  <c r="J136" i="5"/>
  <c r="M136" i="5"/>
  <c r="I137" i="5"/>
  <c r="J137" i="5"/>
  <c r="M137" i="5"/>
  <c r="I138" i="5"/>
  <c r="J138" i="5"/>
  <c r="M138" i="5"/>
  <c r="I139" i="5"/>
  <c r="J139" i="5"/>
  <c r="M139" i="5"/>
  <c r="I140" i="5"/>
  <c r="J140" i="5"/>
  <c r="M140" i="5"/>
  <c r="I141" i="5"/>
  <c r="J141" i="5"/>
  <c r="M141" i="5"/>
  <c r="I142" i="5"/>
  <c r="J142" i="5"/>
  <c r="M142" i="5"/>
  <c r="I143" i="5"/>
  <c r="J143" i="5"/>
  <c r="M143" i="5"/>
  <c r="I144" i="5"/>
  <c r="J144" i="5"/>
  <c r="M144" i="5"/>
  <c r="I145" i="5"/>
  <c r="J145" i="5"/>
  <c r="M145" i="5"/>
  <c r="I146" i="5"/>
  <c r="J146" i="5"/>
  <c r="M146" i="5"/>
  <c r="I147" i="5"/>
  <c r="J147" i="5"/>
  <c r="M147" i="5"/>
  <c r="I148" i="5"/>
  <c r="J148" i="5"/>
  <c r="M148" i="5"/>
  <c r="I149" i="5"/>
  <c r="J149" i="5"/>
  <c r="M149" i="5"/>
  <c r="I150" i="5"/>
  <c r="J150" i="5"/>
  <c r="M150" i="5"/>
  <c r="I151" i="5"/>
  <c r="J151" i="5"/>
  <c r="M151" i="5"/>
  <c r="I152" i="5"/>
  <c r="J152" i="5"/>
  <c r="M152" i="5"/>
  <c r="I153" i="5"/>
  <c r="J153" i="5"/>
  <c r="M153" i="5"/>
  <c r="I154" i="5"/>
  <c r="J154" i="5"/>
  <c r="M154" i="5"/>
  <c r="I155" i="5"/>
  <c r="J155" i="5"/>
  <c r="M155" i="5"/>
  <c r="I156" i="5"/>
  <c r="J156" i="5"/>
  <c r="M156" i="5"/>
  <c r="I157" i="5"/>
  <c r="J157" i="5"/>
  <c r="M157" i="5"/>
  <c r="I158" i="5"/>
  <c r="J158" i="5"/>
  <c r="M158" i="5"/>
  <c r="I159" i="5"/>
  <c r="J159" i="5"/>
  <c r="M159" i="5"/>
  <c r="I160" i="5"/>
  <c r="J160" i="5"/>
  <c r="M160" i="5"/>
  <c r="I161" i="5"/>
  <c r="J161" i="5"/>
  <c r="M161" i="5"/>
  <c r="I162" i="5"/>
  <c r="J162" i="5"/>
  <c r="M162" i="5"/>
  <c r="I163" i="5"/>
  <c r="J163" i="5"/>
  <c r="M163" i="5"/>
  <c r="I164" i="5"/>
  <c r="J164" i="5"/>
  <c r="M164" i="5"/>
  <c r="I165" i="5"/>
  <c r="J165" i="5"/>
  <c r="M165" i="5"/>
  <c r="I166" i="5"/>
  <c r="J166" i="5"/>
  <c r="M166" i="5"/>
  <c r="I167" i="5"/>
  <c r="J167" i="5"/>
  <c r="M167" i="5"/>
  <c r="I168" i="5"/>
  <c r="J168" i="5"/>
  <c r="M168" i="5"/>
  <c r="I169" i="5"/>
  <c r="J169" i="5"/>
  <c r="M169" i="5"/>
  <c r="I170" i="5"/>
  <c r="J170" i="5"/>
  <c r="M170" i="5"/>
  <c r="I171" i="5"/>
  <c r="J171" i="5"/>
  <c r="M171" i="5"/>
  <c r="I172" i="5"/>
  <c r="J172" i="5"/>
  <c r="M172" i="5"/>
  <c r="I173" i="5"/>
  <c r="J173" i="5"/>
  <c r="M173" i="5"/>
  <c r="I174" i="5"/>
  <c r="J174" i="5"/>
  <c r="M174" i="5"/>
  <c r="I175" i="5"/>
  <c r="J175" i="5"/>
  <c r="M175" i="5"/>
  <c r="I176" i="5"/>
  <c r="J176" i="5"/>
  <c r="M176" i="5"/>
  <c r="I177" i="5"/>
  <c r="J177" i="5"/>
  <c r="M177" i="5"/>
  <c r="I178" i="5"/>
  <c r="J178" i="5"/>
  <c r="M178" i="5"/>
  <c r="I179" i="5"/>
  <c r="J179" i="5"/>
  <c r="M179" i="5"/>
  <c r="I180" i="5"/>
  <c r="J180" i="5"/>
  <c r="M180" i="5"/>
  <c r="I181" i="5"/>
  <c r="J181" i="5"/>
  <c r="M181" i="5"/>
  <c r="I182" i="5"/>
  <c r="J182" i="5"/>
  <c r="M182" i="5"/>
  <c r="I183" i="5"/>
  <c r="J183" i="5"/>
  <c r="M183" i="5"/>
  <c r="I184" i="5"/>
  <c r="J184" i="5"/>
  <c r="M184" i="5"/>
  <c r="I185" i="5"/>
  <c r="J185" i="5"/>
  <c r="M185" i="5"/>
  <c r="I186" i="5"/>
  <c r="J186" i="5"/>
  <c r="M186" i="5"/>
  <c r="I187" i="5"/>
  <c r="J187" i="5"/>
  <c r="M187" i="5"/>
  <c r="I188" i="5"/>
  <c r="J188" i="5"/>
  <c r="M188" i="5"/>
  <c r="I189" i="5"/>
  <c r="J189" i="5"/>
  <c r="M189" i="5"/>
  <c r="I190" i="5"/>
  <c r="J190" i="5"/>
  <c r="M190" i="5"/>
  <c r="I191" i="5"/>
  <c r="J191" i="5"/>
  <c r="M191" i="5"/>
  <c r="I192" i="5"/>
  <c r="J192" i="5"/>
  <c r="M192" i="5"/>
  <c r="I193" i="5"/>
  <c r="J193" i="5"/>
  <c r="M193" i="5"/>
  <c r="I194" i="5"/>
  <c r="J194" i="5"/>
  <c r="M194" i="5"/>
  <c r="I195" i="5"/>
  <c r="J195" i="5"/>
  <c r="M195" i="5"/>
  <c r="I196" i="5"/>
  <c r="J196" i="5"/>
  <c r="M196" i="5"/>
  <c r="I197" i="5"/>
  <c r="J197" i="5"/>
  <c r="M197" i="5"/>
  <c r="I198" i="5"/>
  <c r="J198" i="5"/>
  <c r="M198" i="5"/>
  <c r="I199" i="5"/>
  <c r="J199" i="5"/>
  <c r="M199" i="5"/>
  <c r="I200" i="5"/>
  <c r="J200" i="5"/>
  <c r="M200" i="5"/>
  <c r="I201" i="5"/>
  <c r="J201" i="5"/>
  <c r="M201" i="5"/>
  <c r="I202" i="5"/>
  <c r="J202" i="5"/>
  <c r="M202" i="5"/>
  <c r="I203" i="5"/>
  <c r="J203" i="5"/>
  <c r="M203" i="5"/>
  <c r="I204" i="5"/>
  <c r="J204" i="5"/>
  <c r="M204" i="5"/>
  <c r="I205" i="5"/>
  <c r="J205" i="5"/>
  <c r="M205" i="5"/>
  <c r="I206" i="5"/>
  <c r="J206" i="5"/>
  <c r="M206" i="5"/>
  <c r="I207" i="5"/>
  <c r="J207" i="5"/>
  <c r="M207" i="5"/>
  <c r="I208" i="5"/>
  <c r="J208" i="5"/>
  <c r="M208" i="5"/>
  <c r="I209" i="5"/>
  <c r="J209" i="5"/>
  <c r="M209" i="5"/>
  <c r="I210" i="5"/>
  <c r="J210" i="5"/>
  <c r="M210" i="5"/>
  <c r="I211" i="5"/>
  <c r="J211" i="5"/>
  <c r="M211" i="5"/>
  <c r="I212" i="5"/>
  <c r="J212" i="5"/>
  <c r="M212" i="5"/>
  <c r="I213" i="5"/>
  <c r="J213" i="5"/>
  <c r="M213" i="5"/>
  <c r="I214" i="5"/>
  <c r="J214" i="5"/>
  <c r="M214" i="5"/>
  <c r="I215" i="5"/>
  <c r="J215" i="5"/>
  <c r="M215" i="5"/>
  <c r="I216" i="5"/>
  <c r="J216" i="5"/>
  <c r="M216" i="5"/>
  <c r="I217" i="5"/>
  <c r="J217" i="5"/>
  <c r="M217" i="5"/>
  <c r="I218" i="5"/>
  <c r="J218" i="5"/>
  <c r="M218" i="5"/>
  <c r="I219" i="5"/>
  <c r="J219" i="5"/>
  <c r="M219" i="5"/>
  <c r="I220" i="5"/>
  <c r="J220" i="5"/>
  <c r="M220" i="5"/>
  <c r="I221" i="5"/>
  <c r="J221" i="5"/>
  <c r="M221" i="5"/>
  <c r="I222" i="5"/>
  <c r="J222" i="5"/>
  <c r="M222" i="5"/>
  <c r="I223" i="5"/>
  <c r="J223" i="5"/>
  <c r="M223" i="5"/>
  <c r="I224" i="5"/>
  <c r="J224" i="5"/>
  <c r="M224" i="5"/>
  <c r="I225" i="5"/>
  <c r="J225" i="5"/>
  <c r="M225" i="5"/>
  <c r="I226" i="5"/>
  <c r="J226" i="5"/>
  <c r="M226" i="5"/>
  <c r="I227" i="5"/>
  <c r="J227" i="5"/>
  <c r="M227" i="5"/>
  <c r="I228" i="5"/>
  <c r="J228" i="5"/>
  <c r="M228" i="5"/>
  <c r="I229" i="5"/>
  <c r="J229" i="5"/>
  <c r="M229" i="5"/>
  <c r="I230" i="5"/>
  <c r="J230" i="5"/>
  <c r="M230" i="5"/>
  <c r="I231" i="5"/>
  <c r="J231" i="5"/>
  <c r="M231" i="5"/>
  <c r="I232" i="5"/>
  <c r="J232" i="5"/>
  <c r="M232" i="5"/>
  <c r="I233" i="5"/>
  <c r="J233" i="5"/>
  <c r="M233" i="5"/>
  <c r="I234" i="5"/>
  <c r="J234" i="5"/>
  <c r="M234" i="5"/>
  <c r="I235" i="5"/>
  <c r="J235" i="5"/>
  <c r="M235" i="5"/>
  <c r="I236" i="5"/>
  <c r="J236" i="5"/>
  <c r="M236" i="5"/>
  <c r="I237" i="5"/>
  <c r="J237" i="5"/>
  <c r="M237" i="5"/>
  <c r="I238" i="5"/>
  <c r="J238" i="5"/>
  <c r="M238" i="5"/>
  <c r="I239" i="5"/>
  <c r="J239" i="5"/>
  <c r="M239" i="5"/>
  <c r="I240" i="5"/>
  <c r="J240" i="5"/>
  <c r="M240" i="5"/>
  <c r="I241" i="5"/>
  <c r="J241" i="5"/>
  <c r="M241" i="5"/>
  <c r="I242" i="5"/>
  <c r="J242" i="5"/>
  <c r="M242" i="5"/>
  <c r="I243" i="5"/>
  <c r="J243" i="5"/>
  <c r="M243" i="5"/>
  <c r="I244" i="5"/>
  <c r="J244" i="5"/>
  <c r="M244" i="5"/>
  <c r="I245" i="5"/>
  <c r="J245" i="5"/>
  <c r="M245" i="5"/>
  <c r="I246" i="5"/>
  <c r="J246" i="5"/>
  <c r="M246" i="5"/>
  <c r="I247" i="5"/>
  <c r="J247" i="5"/>
  <c r="M247" i="5"/>
  <c r="I248" i="5"/>
  <c r="J248" i="5"/>
  <c r="M248" i="5"/>
  <c r="I249" i="5"/>
  <c r="J249" i="5"/>
  <c r="M249" i="5"/>
  <c r="I250" i="5"/>
  <c r="J250" i="5"/>
  <c r="M250" i="5"/>
  <c r="I251" i="5"/>
  <c r="J251" i="5"/>
  <c r="M251" i="5"/>
  <c r="I252" i="5"/>
  <c r="J252" i="5"/>
  <c r="M252" i="5"/>
  <c r="I253" i="5"/>
  <c r="J253" i="5"/>
  <c r="M253" i="5"/>
  <c r="I254" i="5"/>
  <c r="J254" i="5"/>
  <c r="M254" i="5"/>
  <c r="I255" i="5"/>
  <c r="J255" i="5"/>
  <c r="M255" i="5"/>
  <c r="I256" i="5"/>
  <c r="J256" i="5"/>
  <c r="M256" i="5"/>
  <c r="I257" i="5"/>
  <c r="J257" i="5"/>
  <c r="M257" i="5"/>
  <c r="I2" i="5"/>
  <c r="J2" i="5"/>
  <c r="M2" i="5"/>
  <c r="T3" i="5"/>
  <c r="S3" i="5"/>
  <c r="T4" i="5"/>
  <c r="S4" i="5"/>
  <c r="T5" i="5"/>
  <c r="S5" i="5"/>
  <c r="T6" i="5"/>
  <c r="S6" i="5"/>
  <c r="T7" i="5"/>
  <c r="S7" i="5"/>
  <c r="T8" i="5"/>
  <c r="S8" i="5"/>
  <c r="T9" i="5"/>
  <c r="S9" i="5"/>
  <c r="T10" i="5"/>
  <c r="S10" i="5"/>
  <c r="T11" i="5"/>
  <c r="S11" i="5"/>
  <c r="T12" i="5"/>
  <c r="S12" i="5"/>
  <c r="T13" i="5"/>
  <c r="S13" i="5"/>
  <c r="T14" i="5"/>
  <c r="S14" i="5"/>
  <c r="T15" i="5"/>
  <c r="S15" i="5"/>
  <c r="T16" i="5"/>
  <c r="S16" i="5"/>
  <c r="T17" i="5"/>
  <c r="S17" i="5"/>
  <c r="T18" i="5"/>
  <c r="S18" i="5"/>
  <c r="T19" i="5"/>
  <c r="S19" i="5"/>
  <c r="T20" i="5"/>
  <c r="S20" i="5"/>
  <c r="T21" i="5"/>
  <c r="S21" i="5"/>
  <c r="T22" i="5"/>
  <c r="S22" i="5"/>
  <c r="T23" i="5"/>
  <c r="S23" i="5"/>
  <c r="T24" i="5"/>
  <c r="S24" i="5"/>
  <c r="T25" i="5"/>
  <c r="S25" i="5"/>
  <c r="T26" i="5"/>
  <c r="S26" i="5"/>
  <c r="T27" i="5"/>
  <c r="S27" i="5"/>
  <c r="T28" i="5"/>
  <c r="S28" i="5"/>
  <c r="T29" i="5"/>
  <c r="S29" i="5"/>
  <c r="T30" i="5"/>
  <c r="S30" i="5"/>
  <c r="T31" i="5"/>
  <c r="S31" i="5"/>
  <c r="T32" i="5"/>
  <c r="S32" i="5"/>
  <c r="T33" i="5"/>
  <c r="S33" i="5"/>
  <c r="T34" i="5"/>
  <c r="S34" i="5"/>
  <c r="T35" i="5"/>
  <c r="S35" i="5"/>
  <c r="T36" i="5"/>
  <c r="S36" i="5"/>
  <c r="T37" i="5"/>
  <c r="S37" i="5"/>
  <c r="T38" i="5"/>
  <c r="S38" i="5"/>
  <c r="T39" i="5"/>
  <c r="S39" i="5"/>
  <c r="T40" i="5"/>
  <c r="S40" i="5"/>
  <c r="T41" i="5"/>
  <c r="S41" i="5"/>
  <c r="T42" i="5"/>
  <c r="S42" i="5"/>
  <c r="T43" i="5"/>
  <c r="S43" i="5"/>
  <c r="T44" i="5"/>
  <c r="S44" i="5"/>
  <c r="T45" i="5"/>
  <c r="S45" i="5"/>
  <c r="T46" i="5"/>
  <c r="S46" i="5"/>
  <c r="T47" i="5"/>
  <c r="S47" i="5"/>
  <c r="T48" i="5"/>
  <c r="S48" i="5"/>
  <c r="T49" i="5"/>
  <c r="S49" i="5"/>
  <c r="T50" i="5"/>
  <c r="S50" i="5"/>
  <c r="T51" i="5"/>
  <c r="S51" i="5"/>
  <c r="T52" i="5"/>
  <c r="S52" i="5"/>
  <c r="T53" i="5"/>
  <c r="S53" i="5"/>
  <c r="T54" i="5"/>
  <c r="S54" i="5"/>
  <c r="T55" i="5"/>
  <c r="S55" i="5"/>
  <c r="T56" i="5"/>
  <c r="S56" i="5"/>
  <c r="T57" i="5"/>
  <c r="S57" i="5"/>
  <c r="T58" i="5"/>
  <c r="S58" i="5"/>
  <c r="T59" i="5"/>
  <c r="S59" i="5"/>
  <c r="T60" i="5"/>
  <c r="S60" i="5"/>
  <c r="T61" i="5"/>
  <c r="S61" i="5"/>
  <c r="T62" i="5"/>
  <c r="S62" i="5"/>
  <c r="T63" i="5"/>
  <c r="S63" i="5"/>
  <c r="T64" i="5"/>
  <c r="S64" i="5"/>
  <c r="T65" i="5"/>
  <c r="S65" i="5"/>
  <c r="T66" i="5"/>
  <c r="S66" i="5"/>
  <c r="T67" i="5"/>
  <c r="S67" i="5"/>
  <c r="T68" i="5"/>
  <c r="S68" i="5"/>
  <c r="T69" i="5"/>
  <c r="S69" i="5"/>
  <c r="T70" i="5"/>
  <c r="S70" i="5"/>
  <c r="T71" i="5"/>
  <c r="S71" i="5"/>
  <c r="T72" i="5"/>
  <c r="S72" i="5"/>
  <c r="T73" i="5"/>
  <c r="S73" i="5"/>
  <c r="T74" i="5"/>
  <c r="S74" i="5"/>
  <c r="T75" i="5"/>
  <c r="S75" i="5"/>
  <c r="T76" i="5"/>
  <c r="S76" i="5"/>
  <c r="T77" i="5"/>
  <c r="S77" i="5"/>
  <c r="T78" i="5"/>
  <c r="S78" i="5"/>
  <c r="T79" i="5"/>
  <c r="S79" i="5"/>
  <c r="T80" i="5"/>
  <c r="S80" i="5"/>
  <c r="T81" i="5"/>
  <c r="S81" i="5"/>
  <c r="T82" i="5"/>
  <c r="S82" i="5"/>
  <c r="T83" i="5"/>
  <c r="S83" i="5"/>
  <c r="T84" i="5"/>
  <c r="S84" i="5"/>
  <c r="T85" i="5"/>
  <c r="S85" i="5"/>
  <c r="T86" i="5"/>
  <c r="S86" i="5"/>
  <c r="T87" i="5"/>
  <c r="S87" i="5"/>
  <c r="T88" i="5"/>
  <c r="S88" i="5"/>
  <c r="T89" i="5"/>
  <c r="S89" i="5"/>
  <c r="T90" i="5"/>
  <c r="S90" i="5"/>
  <c r="T91" i="5"/>
  <c r="S91" i="5"/>
  <c r="T92" i="5"/>
  <c r="S92" i="5"/>
  <c r="T93" i="5"/>
  <c r="S93" i="5"/>
  <c r="T94" i="5"/>
  <c r="S94" i="5"/>
  <c r="T95" i="5"/>
  <c r="S95" i="5"/>
  <c r="T96" i="5"/>
  <c r="S96" i="5"/>
  <c r="T97" i="5"/>
  <c r="S97" i="5"/>
  <c r="T98" i="5"/>
  <c r="S98" i="5"/>
  <c r="T99" i="5"/>
  <c r="S99" i="5"/>
  <c r="T100" i="5"/>
  <c r="S100" i="5"/>
  <c r="T101" i="5"/>
  <c r="S101" i="5"/>
  <c r="T102" i="5"/>
  <c r="S102" i="5"/>
  <c r="T103" i="5"/>
  <c r="S103" i="5"/>
  <c r="T104" i="5"/>
  <c r="S104" i="5"/>
  <c r="T105" i="5"/>
  <c r="S105" i="5"/>
  <c r="T106" i="5"/>
  <c r="S106" i="5"/>
  <c r="T107" i="5"/>
  <c r="S107" i="5"/>
  <c r="T108" i="5"/>
  <c r="S108" i="5"/>
  <c r="T109" i="5"/>
  <c r="S109" i="5"/>
  <c r="T110" i="5"/>
  <c r="S110" i="5"/>
  <c r="T111" i="5"/>
  <c r="S111" i="5"/>
  <c r="T112" i="5"/>
  <c r="S112" i="5"/>
  <c r="T113" i="5"/>
  <c r="S113" i="5"/>
  <c r="T114" i="5"/>
  <c r="S114" i="5"/>
  <c r="T115" i="5"/>
  <c r="S115" i="5"/>
  <c r="T116" i="5"/>
  <c r="S116" i="5"/>
  <c r="T117" i="5"/>
  <c r="S117" i="5"/>
  <c r="T118" i="5"/>
  <c r="S118" i="5"/>
  <c r="T119" i="5"/>
  <c r="S119" i="5"/>
  <c r="T120" i="5"/>
  <c r="S120" i="5"/>
  <c r="T121" i="5"/>
  <c r="S121" i="5"/>
  <c r="T122" i="5"/>
  <c r="S122" i="5"/>
  <c r="T123" i="5"/>
  <c r="S123" i="5"/>
  <c r="T124" i="5"/>
  <c r="S124" i="5"/>
  <c r="T125" i="5"/>
  <c r="S125" i="5"/>
  <c r="T126" i="5"/>
  <c r="S126" i="5"/>
  <c r="T127" i="5"/>
  <c r="S127" i="5"/>
  <c r="T128" i="5"/>
  <c r="S128" i="5"/>
  <c r="T129" i="5"/>
  <c r="S129" i="5"/>
  <c r="T130" i="5"/>
  <c r="S130" i="5"/>
  <c r="T131" i="5"/>
  <c r="S131" i="5"/>
  <c r="T132" i="5"/>
  <c r="S132" i="5"/>
  <c r="T133" i="5"/>
  <c r="S133" i="5"/>
  <c r="T134" i="5"/>
  <c r="S134" i="5"/>
  <c r="T135" i="5"/>
  <c r="S135" i="5"/>
  <c r="T136" i="5"/>
  <c r="S136" i="5"/>
  <c r="T137" i="5"/>
  <c r="S137" i="5"/>
  <c r="T138" i="5"/>
  <c r="S138" i="5"/>
  <c r="T139" i="5"/>
  <c r="S139" i="5"/>
  <c r="T140" i="5"/>
  <c r="S140" i="5"/>
  <c r="T141" i="5"/>
  <c r="S141" i="5"/>
  <c r="T142" i="5"/>
  <c r="S142" i="5"/>
  <c r="T143" i="5"/>
  <c r="S143" i="5"/>
  <c r="T144" i="5"/>
  <c r="S144" i="5"/>
  <c r="T145" i="5"/>
  <c r="S145" i="5"/>
  <c r="T146" i="5"/>
  <c r="S146" i="5"/>
  <c r="T147" i="5"/>
  <c r="S147" i="5"/>
  <c r="T148" i="5"/>
  <c r="S148" i="5"/>
  <c r="T149" i="5"/>
  <c r="S149" i="5"/>
  <c r="T150" i="5"/>
  <c r="S150" i="5"/>
  <c r="T151" i="5"/>
  <c r="S151" i="5"/>
  <c r="T152" i="5"/>
  <c r="S152" i="5"/>
  <c r="T153" i="5"/>
  <c r="S153" i="5"/>
  <c r="T154" i="5"/>
  <c r="S154" i="5"/>
  <c r="T155" i="5"/>
  <c r="S155" i="5"/>
  <c r="T156" i="5"/>
  <c r="S156" i="5"/>
  <c r="T157" i="5"/>
  <c r="S157" i="5"/>
  <c r="T158" i="5"/>
  <c r="S158" i="5"/>
  <c r="T159" i="5"/>
  <c r="S159" i="5"/>
  <c r="T160" i="5"/>
  <c r="S160" i="5"/>
  <c r="T161" i="5"/>
  <c r="S161" i="5"/>
  <c r="T162" i="5"/>
  <c r="S162" i="5"/>
  <c r="T163" i="5"/>
  <c r="S163" i="5"/>
  <c r="T164" i="5"/>
  <c r="S164" i="5"/>
  <c r="T165" i="5"/>
  <c r="S165" i="5"/>
  <c r="T166" i="5"/>
  <c r="S166" i="5"/>
  <c r="T167" i="5"/>
  <c r="S167" i="5"/>
  <c r="T168" i="5"/>
  <c r="S168" i="5"/>
  <c r="T169" i="5"/>
  <c r="S169" i="5"/>
  <c r="T170" i="5"/>
  <c r="S170" i="5"/>
  <c r="T171" i="5"/>
  <c r="S171" i="5"/>
  <c r="T172" i="5"/>
  <c r="S172" i="5"/>
  <c r="T173" i="5"/>
  <c r="S173" i="5"/>
  <c r="T174" i="5"/>
  <c r="S174" i="5"/>
  <c r="T175" i="5"/>
  <c r="S175" i="5"/>
  <c r="T176" i="5"/>
  <c r="S176" i="5"/>
  <c r="T177" i="5"/>
  <c r="S177" i="5"/>
  <c r="T178" i="5"/>
  <c r="S178" i="5"/>
  <c r="T179" i="5"/>
  <c r="S179" i="5"/>
  <c r="T180" i="5"/>
  <c r="S180" i="5"/>
  <c r="T181" i="5"/>
  <c r="S181" i="5"/>
  <c r="T182" i="5"/>
  <c r="S182" i="5"/>
  <c r="T183" i="5"/>
  <c r="S183" i="5"/>
  <c r="T184" i="5"/>
  <c r="S184" i="5"/>
  <c r="T185" i="5"/>
  <c r="S185" i="5"/>
  <c r="T186" i="5"/>
  <c r="S186" i="5"/>
  <c r="T187" i="5"/>
  <c r="S187" i="5"/>
  <c r="T188" i="5"/>
  <c r="S188" i="5"/>
  <c r="T189" i="5"/>
  <c r="S189" i="5"/>
  <c r="T190" i="5"/>
  <c r="S190" i="5"/>
  <c r="T191" i="5"/>
  <c r="S191" i="5"/>
  <c r="T192" i="5"/>
  <c r="S192" i="5"/>
  <c r="T193" i="5"/>
  <c r="S193" i="5"/>
  <c r="T194" i="5"/>
  <c r="S194" i="5"/>
  <c r="T195" i="5"/>
  <c r="S195" i="5"/>
  <c r="T196" i="5"/>
  <c r="S196" i="5"/>
  <c r="T197" i="5"/>
  <c r="S197" i="5"/>
  <c r="T198" i="5"/>
  <c r="S198" i="5"/>
  <c r="T199" i="5"/>
  <c r="S199" i="5"/>
  <c r="T200" i="5"/>
  <c r="S200" i="5"/>
  <c r="T201" i="5"/>
  <c r="S201" i="5"/>
  <c r="T202" i="5"/>
  <c r="S202" i="5"/>
  <c r="T203" i="5"/>
  <c r="S203" i="5"/>
  <c r="T204" i="5"/>
  <c r="S204" i="5"/>
  <c r="T205" i="5"/>
  <c r="S205" i="5"/>
  <c r="T206" i="5"/>
  <c r="S206" i="5"/>
  <c r="T207" i="5"/>
  <c r="S207" i="5"/>
  <c r="T208" i="5"/>
  <c r="S208" i="5"/>
  <c r="T209" i="5"/>
  <c r="S209" i="5"/>
  <c r="T210" i="5"/>
  <c r="S210" i="5"/>
  <c r="T211" i="5"/>
  <c r="S211" i="5"/>
  <c r="T212" i="5"/>
  <c r="S212" i="5"/>
  <c r="T213" i="5"/>
  <c r="S213" i="5"/>
  <c r="T214" i="5"/>
  <c r="S214" i="5"/>
  <c r="T215" i="5"/>
  <c r="S215" i="5"/>
  <c r="T216" i="5"/>
  <c r="S216" i="5"/>
  <c r="T217" i="5"/>
  <c r="S217" i="5"/>
  <c r="T218" i="5"/>
  <c r="S218" i="5"/>
  <c r="T219" i="5"/>
  <c r="S219" i="5"/>
  <c r="T220" i="5"/>
  <c r="S220" i="5"/>
  <c r="T221" i="5"/>
  <c r="S221" i="5"/>
  <c r="T222" i="5"/>
  <c r="S222" i="5"/>
  <c r="T223" i="5"/>
  <c r="S223" i="5"/>
  <c r="T224" i="5"/>
  <c r="S224" i="5"/>
  <c r="T225" i="5"/>
  <c r="S225" i="5"/>
  <c r="T226" i="5"/>
  <c r="S226" i="5"/>
  <c r="T227" i="5"/>
  <c r="S227" i="5"/>
  <c r="T228" i="5"/>
  <c r="S228" i="5"/>
  <c r="T229" i="5"/>
  <c r="S229" i="5"/>
  <c r="T230" i="5"/>
  <c r="S230" i="5"/>
  <c r="T231" i="5"/>
  <c r="S231" i="5"/>
  <c r="T232" i="5"/>
  <c r="S232" i="5"/>
  <c r="T233" i="5"/>
  <c r="S233" i="5"/>
  <c r="T234" i="5"/>
  <c r="S234" i="5"/>
  <c r="T235" i="5"/>
  <c r="S235" i="5"/>
  <c r="T236" i="5"/>
  <c r="S236" i="5"/>
  <c r="T237" i="5"/>
  <c r="S237" i="5"/>
  <c r="T238" i="5"/>
  <c r="S238" i="5"/>
  <c r="T239" i="5"/>
  <c r="S239" i="5"/>
  <c r="T240" i="5"/>
  <c r="S240" i="5"/>
  <c r="T241" i="5"/>
  <c r="S241" i="5"/>
  <c r="T242" i="5"/>
  <c r="S242" i="5"/>
  <c r="T243" i="5"/>
  <c r="S243" i="5"/>
  <c r="T244" i="5"/>
  <c r="S244" i="5"/>
  <c r="T245" i="5"/>
  <c r="S245" i="5"/>
  <c r="T246" i="5"/>
  <c r="S246" i="5"/>
  <c r="T247" i="5"/>
  <c r="S247" i="5"/>
  <c r="T248" i="5"/>
  <c r="S248" i="5"/>
  <c r="T249" i="5"/>
  <c r="S249" i="5"/>
  <c r="T250" i="5"/>
  <c r="S250" i="5"/>
  <c r="T251" i="5"/>
  <c r="S251" i="5"/>
  <c r="T252" i="5"/>
  <c r="S252" i="5"/>
  <c r="T253" i="5"/>
  <c r="S253" i="5"/>
  <c r="T254" i="5"/>
  <c r="S254" i="5"/>
  <c r="T255" i="5"/>
  <c r="S255" i="5"/>
  <c r="T256" i="5"/>
  <c r="S256" i="5"/>
  <c r="T257" i="5"/>
  <c r="S257" i="5"/>
  <c r="T2" i="5"/>
  <c r="S2" i="5"/>
  <c r="N3" i="5"/>
  <c r="O3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N170" i="5"/>
  <c r="O170" i="5"/>
  <c r="N171" i="5"/>
  <c r="O171" i="5"/>
  <c r="N172" i="5"/>
  <c r="O172" i="5"/>
  <c r="N173" i="5"/>
  <c r="O173" i="5"/>
  <c r="N174" i="5"/>
  <c r="O174" i="5"/>
  <c r="N175" i="5"/>
  <c r="O175" i="5"/>
  <c r="N176" i="5"/>
  <c r="O176" i="5"/>
  <c r="N177" i="5"/>
  <c r="O177" i="5"/>
  <c r="N178" i="5"/>
  <c r="O178" i="5"/>
  <c r="N179" i="5"/>
  <c r="O179" i="5"/>
  <c r="N180" i="5"/>
  <c r="O180" i="5"/>
  <c r="N181" i="5"/>
  <c r="O181" i="5"/>
  <c r="N182" i="5"/>
  <c r="O182" i="5"/>
  <c r="N183" i="5"/>
  <c r="O183" i="5"/>
  <c r="N184" i="5"/>
  <c r="O184" i="5"/>
  <c r="N185" i="5"/>
  <c r="O185" i="5"/>
  <c r="N186" i="5"/>
  <c r="O186" i="5"/>
  <c r="N187" i="5"/>
  <c r="O187" i="5"/>
  <c r="N188" i="5"/>
  <c r="O188" i="5"/>
  <c r="N189" i="5"/>
  <c r="O189" i="5"/>
  <c r="N190" i="5"/>
  <c r="O190" i="5"/>
  <c r="N191" i="5"/>
  <c r="O191" i="5"/>
  <c r="N192" i="5"/>
  <c r="O192" i="5"/>
  <c r="N193" i="5"/>
  <c r="O193" i="5"/>
  <c r="N194" i="5"/>
  <c r="O194" i="5"/>
  <c r="N195" i="5"/>
  <c r="O195" i="5"/>
  <c r="N196" i="5"/>
  <c r="O196" i="5"/>
  <c r="N197" i="5"/>
  <c r="O197" i="5"/>
  <c r="N198" i="5"/>
  <c r="O198" i="5"/>
  <c r="N199" i="5"/>
  <c r="O199" i="5"/>
  <c r="N200" i="5"/>
  <c r="O200" i="5"/>
  <c r="N201" i="5"/>
  <c r="O201" i="5"/>
  <c r="N202" i="5"/>
  <c r="O202" i="5"/>
  <c r="N203" i="5"/>
  <c r="O203" i="5"/>
  <c r="N204" i="5"/>
  <c r="O204" i="5"/>
  <c r="N205" i="5"/>
  <c r="O205" i="5"/>
  <c r="N206" i="5"/>
  <c r="O206" i="5"/>
  <c r="N207" i="5"/>
  <c r="O207" i="5"/>
  <c r="N208" i="5"/>
  <c r="O208" i="5"/>
  <c r="N209" i="5"/>
  <c r="O209" i="5"/>
  <c r="N210" i="5"/>
  <c r="O210" i="5"/>
  <c r="N211" i="5"/>
  <c r="O211" i="5"/>
  <c r="N212" i="5"/>
  <c r="O212" i="5"/>
  <c r="N213" i="5"/>
  <c r="O213" i="5"/>
  <c r="N214" i="5"/>
  <c r="O214" i="5"/>
  <c r="N215" i="5"/>
  <c r="O215" i="5"/>
  <c r="N216" i="5"/>
  <c r="O216" i="5"/>
  <c r="N217" i="5"/>
  <c r="O217" i="5"/>
  <c r="N218" i="5"/>
  <c r="O218" i="5"/>
  <c r="N219" i="5"/>
  <c r="O219" i="5"/>
  <c r="N220" i="5"/>
  <c r="O220" i="5"/>
  <c r="N221" i="5"/>
  <c r="O221" i="5"/>
  <c r="N222" i="5"/>
  <c r="O222" i="5"/>
  <c r="N223" i="5"/>
  <c r="O223" i="5"/>
  <c r="N224" i="5"/>
  <c r="O224" i="5"/>
  <c r="N225" i="5"/>
  <c r="O225" i="5"/>
  <c r="N226" i="5"/>
  <c r="O226" i="5"/>
  <c r="N227" i="5"/>
  <c r="O227" i="5"/>
  <c r="N228" i="5"/>
  <c r="O228" i="5"/>
  <c r="N229" i="5"/>
  <c r="O229" i="5"/>
  <c r="N230" i="5"/>
  <c r="O230" i="5"/>
  <c r="N231" i="5"/>
  <c r="O231" i="5"/>
  <c r="N232" i="5"/>
  <c r="O232" i="5"/>
  <c r="N233" i="5"/>
  <c r="O233" i="5"/>
  <c r="N234" i="5"/>
  <c r="O234" i="5"/>
  <c r="N235" i="5"/>
  <c r="O235" i="5"/>
  <c r="N236" i="5"/>
  <c r="O236" i="5"/>
  <c r="N237" i="5"/>
  <c r="O237" i="5"/>
  <c r="N238" i="5"/>
  <c r="O238" i="5"/>
  <c r="N239" i="5"/>
  <c r="O239" i="5"/>
  <c r="N240" i="5"/>
  <c r="O240" i="5"/>
  <c r="N241" i="5"/>
  <c r="O241" i="5"/>
  <c r="N242" i="5"/>
  <c r="O242" i="5"/>
  <c r="N243" i="5"/>
  <c r="O243" i="5"/>
  <c r="N244" i="5"/>
  <c r="O244" i="5"/>
  <c r="N245" i="5"/>
  <c r="O245" i="5"/>
  <c r="N246" i="5"/>
  <c r="O246" i="5"/>
  <c r="N247" i="5"/>
  <c r="O247" i="5"/>
  <c r="N248" i="5"/>
  <c r="O248" i="5"/>
  <c r="N249" i="5"/>
  <c r="O249" i="5"/>
  <c r="N250" i="5"/>
  <c r="O250" i="5"/>
  <c r="N251" i="5"/>
  <c r="O251" i="5"/>
  <c r="N252" i="5"/>
  <c r="O252" i="5"/>
  <c r="N253" i="5"/>
  <c r="O253" i="5"/>
  <c r="N254" i="5"/>
  <c r="O254" i="5"/>
  <c r="N255" i="5"/>
  <c r="O255" i="5"/>
  <c r="N256" i="5"/>
  <c r="O256" i="5"/>
  <c r="N257" i="5"/>
  <c r="O257" i="5"/>
  <c r="N2" i="5"/>
  <c r="O2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U257" i="5"/>
  <c r="U256" i="5"/>
  <c r="U255" i="5"/>
  <c r="U254" i="5"/>
  <c r="U253" i="5"/>
  <c r="U252" i="5"/>
  <c r="U251" i="5"/>
  <c r="U250" i="5"/>
  <c r="U249" i="5"/>
  <c r="U248" i="5"/>
  <c r="U247" i="5"/>
  <c r="U246" i="5"/>
  <c r="U245" i="5"/>
  <c r="U244" i="5"/>
  <c r="U243" i="5"/>
  <c r="U242" i="5"/>
  <c r="U241" i="5"/>
  <c r="U240" i="5"/>
  <c r="U239" i="5"/>
  <c r="U238" i="5"/>
  <c r="U237" i="5"/>
  <c r="U236" i="5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" i="5"/>
  <c r="E3" i="5"/>
  <c r="G3" i="5"/>
  <c r="E4" i="5"/>
  <c r="G4" i="5"/>
  <c r="E5" i="5"/>
  <c r="G5" i="5"/>
  <c r="E6" i="5"/>
  <c r="G6" i="5"/>
  <c r="E7" i="5"/>
  <c r="G7" i="5"/>
  <c r="E8" i="5"/>
  <c r="G8" i="5"/>
  <c r="E9" i="5"/>
  <c r="G9" i="5"/>
  <c r="E10" i="5"/>
  <c r="G10" i="5"/>
  <c r="E11" i="5"/>
  <c r="G11" i="5"/>
  <c r="E12" i="5"/>
  <c r="G12" i="5"/>
  <c r="E13" i="5"/>
  <c r="G13" i="5"/>
  <c r="E14" i="5"/>
  <c r="G14" i="5"/>
  <c r="E15" i="5"/>
  <c r="G15" i="5"/>
  <c r="E16" i="5"/>
  <c r="G16" i="5"/>
  <c r="E17" i="5"/>
  <c r="G17" i="5"/>
  <c r="E18" i="5"/>
  <c r="G18" i="5"/>
  <c r="E19" i="5"/>
  <c r="G19" i="5"/>
  <c r="E20" i="5"/>
  <c r="G20" i="5"/>
  <c r="E21" i="5"/>
  <c r="G21" i="5"/>
  <c r="E22" i="5"/>
  <c r="G22" i="5"/>
  <c r="E23" i="5"/>
  <c r="G23" i="5"/>
  <c r="E24" i="5"/>
  <c r="G24" i="5"/>
  <c r="E25" i="5"/>
  <c r="G25" i="5"/>
  <c r="E26" i="5"/>
  <c r="G26" i="5"/>
  <c r="E27" i="5"/>
  <c r="G27" i="5"/>
  <c r="E28" i="5"/>
  <c r="G28" i="5"/>
  <c r="E29" i="5"/>
  <c r="G29" i="5"/>
  <c r="E30" i="5"/>
  <c r="G30" i="5"/>
  <c r="E31" i="5"/>
  <c r="G31" i="5"/>
  <c r="E32" i="5"/>
  <c r="G32" i="5"/>
  <c r="E33" i="5"/>
  <c r="G33" i="5"/>
  <c r="E34" i="5"/>
  <c r="G34" i="5"/>
  <c r="E35" i="5"/>
  <c r="G35" i="5"/>
  <c r="E36" i="5"/>
  <c r="G36" i="5"/>
  <c r="E37" i="5"/>
  <c r="G37" i="5"/>
  <c r="E38" i="5"/>
  <c r="G38" i="5"/>
  <c r="E39" i="5"/>
  <c r="G39" i="5"/>
  <c r="E40" i="5"/>
  <c r="G40" i="5"/>
  <c r="E41" i="5"/>
  <c r="G41" i="5"/>
  <c r="E42" i="5"/>
  <c r="G42" i="5"/>
  <c r="E43" i="5"/>
  <c r="G43" i="5"/>
  <c r="E44" i="5"/>
  <c r="G44" i="5"/>
  <c r="E45" i="5"/>
  <c r="G45" i="5"/>
  <c r="E46" i="5"/>
  <c r="G46" i="5"/>
  <c r="E47" i="5"/>
  <c r="G47" i="5"/>
  <c r="E48" i="5"/>
  <c r="G48" i="5"/>
  <c r="E49" i="5"/>
  <c r="G49" i="5"/>
  <c r="E50" i="5"/>
  <c r="G50" i="5"/>
  <c r="E51" i="5"/>
  <c r="G51" i="5"/>
  <c r="E52" i="5"/>
  <c r="G52" i="5"/>
  <c r="E53" i="5"/>
  <c r="G53" i="5"/>
  <c r="E54" i="5"/>
  <c r="G54" i="5"/>
  <c r="E55" i="5"/>
  <c r="G55" i="5"/>
  <c r="E56" i="5"/>
  <c r="G56" i="5"/>
  <c r="E57" i="5"/>
  <c r="G57" i="5"/>
  <c r="E58" i="5"/>
  <c r="G58" i="5"/>
  <c r="E59" i="5"/>
  <c r="G59" i="5"/>
  <c r="E60" i="5"/>
  <c r="G60" i="5"/>
  <c r="E61" i="5"/>
  <c r="G61" i="5"/>
  <c r="E62" i="5"/>
  <c r="G62" i="5"/>
  <c r="E63" i="5"/>
  <c r="G63" i="5"/>
  <c r="E64" i="5"/>
  <c r="G64" i="5"/>
  <c r="E65" i="5"/>
  <c r="G65" i="5"/>
  <c r="E66" i="5"/>
  <c r="G66" i="5"/>
  <c r="E67" i="5"/>
  <c r="G67" i="5"/>
  <c r="E68" i="5"/>
  <c r="G68" i="5"/>
  <c r="E69" i="5"/>
  <c r="G69" i="5"/>
  <c r="E70" i="5"/>
  <c r="G70" i="5"/>
  <c r="E71" i="5"/>
  <c r="G71" i="5"/>
  <c r="E72" i="5"/>
  <c r="G72" i="5"/>
  <c r="E73" i="5"/>
  <c r="G73" i="5"/>
  <c r="E74" i="5"/>
  <c r="G74" i="5"/>
  <c r="E75" i="5"/>
  <c r="G75" i="5"/>
  <c r="E76" i="5"/>
  <c r="G76" i="5"/>
  <c r="E77" i="5"/>
  <c r="G77" i="5"/>
  <c r="E78" i="5"/>
  <c r="G78" i="5"/>
  <c r="E79" i="5"/>
  <c r="G79" i="5"/>
  <c r="E80" i="5"/>
  <c r="G80" i="5"/>
  <c r="E81" i="5"/>
  <c r="G81" i="5"/>
  <c r="E82" i="5"/>
  <c r="G82" i="5"/>
  <c r="E83" i="5"/>
  <c r="G83" i="5"/>
  <c r="E84" i="5"/>
  <c r="G84" i="5"/>
  <c r="E85" i="5"/>
  <c r="G85" i="5"/>
  <c r="E86" i="5"/>
  <c r="G86" i="5"/>
  <c r="E87" i="5"/>
  <c r="G87" i="5"/>
  <c r="E88" i="5"/>
  <c r="G88" i="5"/>
  <c r="E89" i="5"/>
  <c r="G89" i="5"/>
  <c r="E90" i="5"/>
  <c r="G90" i="5"/>
  <c r="E91" i="5"/>
  <c r="G91" i="5"/>
  <c r="E92" i="5"/>
  <c r="G92" i="5"/>
  <c r="E93" i="5"/>
  <c r="G93" i="5"/>
  <c r="E94" i="5"/>
  <c r="G94" i="5"/>
  <c r="E95" i="5"/>
  <c r="G95" i="5"/>
  <c r="E96" i="5"/>
  <c r="G96" i="5"/>
  <c r="E97" i="5"/>
  <c r="G97" i="5"/>
  <c r="E98" i="5"/>
  <c r="G98" i="5"/>
  <c r="E99" i="5"/>
  <c r="G99" i="5"/>
  <c r="E100" i="5"/>
  <c r="G100" i="5"/>
  <c r="E101" i="5"/>
  <c r="G101" i="5"/>
  <c r="E102" i="5"/>
  <c r="G102" i="5"/>
  <c r="E103" i="5"/>
  <c r="G103" i="5"/>
  <c r="E104" i="5"/>
  <c r="G104" i="5"/>
  <c r="E105" i="5"/>
  <c r="G105" i="5"/>
  <c r="E106" i="5"/>
  <c r="G106" i="5"/>
  <c r="E107" i="5"/>
  <c r="G107" i="5"/>
  <c r="E108" i="5"/>
  <c r="G108" i="5"/>
  <c r="E109" i="5"/>
  <c r="G109" i="5"/>
  <c r="E110" i="5"/>
  <c r="G110" i="5"/>
  <c r="E111" i="5"/>
  <c r="G111" i="5"/>
  <c r="E112" i="5"/>
  <c r="G112" i="5"/>
  <c r="E113" i="5"/>
  <c r="G113" i="5"/>
  <c r="E114" i="5"/>
  <c r="G114" i="5"/>
  <c r="E115" i="5"/>
  <c r="G115" i="5"/>
  <c r="E116" i="5"/>
  <c r="G116" i="5"/>
  <c r="E117" i="5"/>
  <c r="G117" i="5"/>
  <c r="E118" i="5"/>
  <c r="G118" i="5"/>
  <c r="E119" i="5"/>
  <c r="G119" i="5"/>
  <c r="E120" i="5"/>
  <c r="G120" i="5"/>
  <c r="E121" i="5"/>
  <c r="G121" i="5"/>
  <c r="E122" i="5"/>
  <c r="G122" i="5"/>
  <c r="E123" i="5"/>
  <c r="G123" i="5"/>
  <c r="E124" i="5"/>
  <c r="G124" i="5"/>
  <c r="E125" i="5"/>
  <c r="G125" i="5"/>
  <c r="E126" i="5"/>
  <c r="G126" i="5"/>
  <c r="E127" i="5"/>
  <c r="G127" i="5"/>
  <c r="E128" i="5"/>
  <c r="G128" i="5"/>
  <c r="E129" i="5"/>
  <c r="G129" i="5"/>
  <c r="E130" i="5"/>
  <c r="G130" i="5"/>
  <c r="E131" i="5"/>
  <c r="G131" i="5"/>
  <c r="E132" i="5"/>
  <c r="G132" i="5"/>
  <c r="E133" i="5"/>
  <c r="G133" i="5"/>
  <c r="E134" i="5"/>
  <c r="G134" i="5"/>
  <c r="E135" i="5"/>
  <c r="G135" i="5"/>
  <c r="E136" i="5"/>
  <c r="G136" i="5"/>
  <c r="E137" i="5"/>
  <c r="G137" i="5"/>
  <c r="E138" i="5"/>
  <c r="G138" i="5"/>
  <c r="E139" i="5"/>
  <c r="G139" i="5"/>
  <c r="E140" i="5"/>
  <c r="G140" i="5"/>
  <c r="E141" i="5"/>
  <c r="G141" i="5"/>
  <c r="E142" i="5"/>
  <c r="G142" i="5"/>
  <c r="E143" i="5"/>
  <c r="G143" i="5"/>
  <c r="E144" i="5"/>
  <c r="G144" i="5"/>
  <c r="E145" i="5"/>
  <c r="G145" i="5"/>
  <c r="E146" i="5"/>
  <c r="G146" i="5"/>
  <c r="E147" i="5"/>
  <c r="G147" i="5"/>
  <c r="E148" i="5"/>
  <c r="G148" i="5"/>
  <c r="E149" i="5"/>
  <c r="G149" i="5"/>
  <c r="E150" i="5"/>
  <c r="G150" i="5"/>
  <c r="E151" i="5"/>
  <c r="G151" i="5"/>
  <c r="E152" i="5"/>
  <c r="G152" i="5"/>
  <c r="E153" i="5"/>
  <c r="G153" i="5"/>
  <c r="E154" i="5"/>
  <c r="G154" i="5"/>
  <c r="E155" i="5"/>
  <c r="G155" i="5"/>
  <c r="E156" i="5"/>
  <c r="G156" i="5"/>
  <c r="E157" i="5"/>
  <c r="G157" i="5"/>
  <c r="E158" i="5"/>
  <c r="G158" i="5"/>
  <c r="E159" i="5"/>
  <c r="G159" i="5"/>
  <c r="E160" i="5"/>
  <c r="G160" i="5"/>
  <c r="E161" i="5"/>
  <c r="G161" i="5"/>
  <c r="E162" i="5"/>
  <c r="G162" i="5"/>
  <c r="E163" i="5"/>
  <c r="G163" i="5"/>
  <c r="E164" i="5"/>
  <c r="G164" i="5"/>
  <c r="E165" i="5"/>
  <c r="G165" i="5"/>
  <c r="E166" i="5"/>
  <c r="G166" i="5"/>
  <c r="E167" i="5"/>
  <c r="G167" i="5"/>
  <c r="E168" i="5"/>
  <c r="G168" i="5"/>
  <c r="E169" i="5"/>
  <c r="G169" i="5"/>
  <c r="E170" i="5"/>
  <c r="G170" i="5"/>
  <c r="E171" i="5"/>
  <c r="G171" i="5"/>
  <c r="E172" i="5"/>
  <c r="G172" i="5"/>
  <c r="E173" i="5"/>
  <c r="G173" i="5"/>
  <c r="E174" i="5"/>
  <c r="G174" i="5"/>
  <c r="E175" i="5"/>
  <c r="G175" i="5"/>
  <c r="E176" i="5"/>
  <c r="G176" i="5"/>
  <c r="E177" i="5"/>
  <c r="G177" i="5"/>
  <c r="E178" i="5"/>
  <c r="G178" i="5"/>
  <c r="E179" i="5"/>
  <c r="G179" i="5"/>
  <c r="E180" i="5"/>
  <c r="G180" i="5"/>
  <c r="E181" i="5"/>
  <c r="G181" i="5"/>
  <c r="E182" i="5"/>
  <c r="G182" i="5"/>
  <c r="E183" i="5"/>
  <c r="G183" i="5"/>
  <c r="E184" i="5"/>
  <c r="G184" i="5"/>
  <c r="E185" i="5"/>
  <c r="G185" i="5"/>
  <c r="E186" i="5"/>
  <c r="G186" i="5"/>
  <c r="E187" i="5"/>
  <c r="G187" i="5"/>
  <c r="E188" i="5"/>
  <c r="G188" i="5"/>
  <c r="E189" i="5"/>
  <c r="G189" i="5"/>
  <c r="E190" i="5"/>
  <c r="G190" i="5"/>
  <c r="E191" i="5"/>
  <c r="G191" i="5"/>
  <c r="E192" i="5"/>
  <c r="G192" i="5"/>
  <c r="E193" i="5"/>
  <c r="G193" i="5"/>
  <c r="E194" i="5"/>
  <c r="G194" i="5"/>
  <c r="E195" i="5"/>
  <c r="G195" i="5"/>
  <c r="E196" i="5"/>
  <c r="G196" i="5"/>
  <c r="E197" i="5"/>
  <c r="G197" i="5"/>
  <c r="E198" i="5"/>
  <c r="G198" i="5"/>
  <c r="E199" i="5"/>
  <c r="G199" i="5"/>
  <c r="E200" i="5"/>
  <c r="G200" i="5"/>
  <c r="E201" i="5"/>
  <c r="G201" i="5"/>
  <c r="E202" i="5"/>
  <c r="G202" i="5"/>
  <c r="E203" i="5"/>
  <c r="G203" i="5"/>
  <c r="E204" i="5"/>
  <c r="G204" i="5"/>
  <c r="E205" i="5"/>
  <c r="G205" i="5"/>
  <c r="E206" i="5"/>
  <c r="G206" i="5"/>
  <c r="E207" i="5"/>
  <c r="G207" i="5"/>
  <c r="E208" i="5"/>
  <c r="G208" i="5"/>
  <c r="E209" i="5"/>
  <c r="G209" i="5"/>
  <c r="E210" i="5"/>
  <c r="G210" i="5"/>
  <c r="E211" i="5"/>
  <c r="G211" i="5"/>
  <c r="E212" i="5"/>
  <c r="G212" i="5"/>
  <c r="E213" i="5"/>
  <c r="G213" i="5"/>
  <c r="E214" i="5"/>
  <c r="G214" i="5"/>
  <c r="E215" i="5"/>
  <c r="G215" i="5"/>
  <c r="E216" i="5"/>
  <c r="G216" i="5"/>
  <c r="E217" i="5"/>
  <c r="G217" i="5"/>
  <c r="E218" i="5"/>
  <c r="G218" i="5"/>
  <c r="E219" i="5"/>
  <c r="G219" i="5"/>
  <c r="E220" i="5"/>
  <c r="G220" i="5"/>
  <c r="E221" i="5"/>
  <c r="G221" i="5"/>
  <c r="E222" i="5"/>
  <c r="G222" i="5"/>
  <c r="E223" i="5"/>
  <c r="G223" i="5"/>
  <c r="E224" i="5"/>
  <c r="G224" i="5"/>
  <c r="E225" i="5"/>
  <c r="G225" i="5"/>
  <c r="E226" i="5"/>
  <c r="G226" i="5"/>
  <c r="E227" i="5"/>
  <c r="G227" i="5"/>
  <c r="E228" i="5"/>
  <c r="G228" i="5"/>
  <c r="E229" i="5"/>
  <c r="G229" i="5"/>
  <c r="E230" i="5"/>
  <c r="G230" i="5"/>
  <c r="E231" i="5"/>
  <c r="G231" i="5"/>
  <c r="E232" i="5"/>
  <c r="G232" i="5"/>
  <c r="E233" i="5"/>
  <c r="G233" i="5"/>
  <c r="E234" i="5"/>
  <c r="G234" i="5"/>
  <c r="E235" i="5"/>
  <c r="G235" i="5"/>
  <c r="E236" i="5"/>
  <c r="G236" i="5"/>
  <c r="E237" i="5"/>
  <c r="G237" i="5"/>
  <c r="E238" i="5"/>
  <c r="G238" i="5"/>
  <c r="E239" i="5"/>
  <c r="G239" i="5"/>
  <c r="E240" i="5"/>
  <c r="G240" i="5"/>
  <c r="E241" i="5"/>
  <c r="G241" i="5"/>
  <c r="E242" i="5"/>
  <c r="G242" i="5"/>
  <c r="E243" i="5"/>
  <c r="G243" i="5"/>
  <c r="E244" i="5"/>
  <c r="G244" i="5"/>
  <c r="E245" i="5"/>
  <c r="G245" i="5"/>
  <c r="E246" i="5"/>
  <c r="G246" i="5"/>
  <c r="E247" i="5"/>
  <c r="G247" i="5"/>
  <c r="E248" i="5"/>
  <c r="G248" i="5"/>
  <c r="E249" i="5"/>
  <c r="G249" i="5"/>
  <c r="E250" i="5"/>
  <c r="G250" i="5"/>
  <c r="E251" i="5"/>
  <c r="G251" i="5"/>
  <c r="E252" i="5"/>
  <c r="G252" i="5"/>
  <c r="E253" i="5"/>
  <c r="G253" i="5"/>
  <c r="E254" i="5"/>
  <c r="G254" i="5"/>
  <c r="E255" i="5"/>
  <c r="G255" i="5"/>
  <c r="E256" i="5"/>
  <c r="G256" i="5"/>
  <c r="E257" i="5"/>
  <c r="G257" i="5"/>
  <c r="E2" i="5"/>
  <c r="G2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<sst xmlns="http://schemas.openxmlformats.org/spreadsheetml/2006/main" count="5140" uniqueCount="208">
  <si>
    <t>Semana</t>
  </si>
  <si>
    <t>Mandante</t>
  </si>
  <si>
    <t>Visitante</t>
  </si>
  <si>
    <t>Horário</t>
  </si>
  <si>
    <t>Transmissão</t>
  </si>
  <si>
    <t>New England Patriots</t>
  </si>
  <si>
    <t>Kansas City Chiefs</t>
  </si>
  <si>
    <t>Estádio</t>
  </si>
  <si>
    <t>Gillette Stadium</t>
  </si>
  <si>
    <t>Buffalo Bills</t>
  </si>
  <si>
    <t>New York Jets</t>
  </si>
  <si>
    <t>New Era Field</t>
  </si>
  <si>
    <t>Washington Redskins</t>
  </si>
  <si>
    <t>Philadelphia Eagles</t>
  </si>
  <si>
    <t>Fedex Field</t>
  </si>
  <si>
    <t>Tennessee Titans</t>
  </si>
  <si>
    <t>Nissan Stadium</t>
  </si>
  <si>
    <t>Miami Dolphins</t>
  </si>
  <si>
    <t>Tampa Bay Buccaneers</t>
  </si>
  <si>
    <t>Hard Rock Stadium</t>
  </si>
  <si>
    <t>Houston Texans</t>
  </si>
  <si>
    <t>Jacksonville Jaguars</t>
  </si>
  <si>
    <t>NRG Stadium</t>
  </si>
  <si>
    <t>Detroit Lions</t>
  </si>
  <si>
    <t>Arizona Cardinals</t>
  </si>
  <si>
    <t>Ford Field</t>
  </si>
  <si>
    <t>Chicago Bears</t>
  </si>
  <si>
    <t>Atlanta Falcons</t>
  </si>
  <si>
    <t>Soldier Field</t>
  </si>
  <si>
    <t>Baltimore Ravens</t>
  </si>
  <si>
    <t>Paul Brown Stadium</t>
  </si>
  <si>
    <t>Cleveland Browns</t>
  </si>
  <si>
    <t>Pittsburgh Steelers</t>
  </si>
  <si>
    <t>Firstenergy Stadium</t>
  </si>
  <si>
    <t>Los Angeles Rams</t>
  </si>
  <si>
    <t>Seattle Seahawks</t>
  </si>
  <si>
    <t>Indianapolis Colts</t>
  </si>
  <si>
    <t>Los Angeles Memorial Coliseum</t>
  </si>
  <si>
    <t>Green Bay Packers</t>
  </si>
  <si>
    <t>Lambeau Field</t>
  </si>
  <si>
    <t>San Francisco 49ers</t>
  </si>
  <si>
    <t>Carolina Panthers</t>
  </si>
  <si>
    <t>Levi's Stadium</t>
  </si>
  <si>
    <t>Dallas Cowboys</t>
  </si>
  <si>
    <t>New York Giants</t>
  </si>
  <si>
    <t>AT&amp;T Stadium</t>
  </si>
  <si>
    <t>Minnesota Vikings</t>
  </si>
  <si>
    <t>New Orleans Saints</t>
  </si>
  <si>
    <t>US Bank Stadium</t>
  </si>
  <si>
    <t>Denver Broncos</t>
  </si>
  <si>
    <t>Los Angeles Chargers</t>
  </si>
  <si>
    <t>Sports Authority Field at Mile High</t>
  </si>
  <si>
    <t>M&amp;T Bank Stadium</t>
  </si>
  <si>
    <t>Raymond James Stadium</t>
  </si>
  <si>
    <t>Heinz Field</t>
  </si>
  <si>
    <t>Mercedez-Benz Superdome</t>
  </si>
  <si>
    <t>Arrowhead Stadium</t>
  </si>
  <si>
    <t>Everbank Field</t>
  </si>
  <si>
    <t>Lucas Oil Stadium</t>
  </si>
  <si>
    <t>Bank of America Stadium</t>
  </si>
  <si>
    <t>Oakland Raiders</t>
  </si>
  <si>
    <t>Oakland Coliseum</t>
  </si>
  <si>
    <t>Stubhub Center</t>
  </si>
  <si>
    <t>CenturyLink Field</t>
  </si>
  <si>
    <t>Mercedez-Benz Stadium</t>
  </si>
  <si>
    <t>MetLife Stadium</t>
  </si>
  <si>
    <t>img1</t>
  </si>
  <si>
    <t>img2</t>
  </si>
  <si>
    <t>x</t>
  </si>
  <si>
    <t>Resultado1</t>
  </si>
  <si>
    <t>Resultado2</t>
  </si>
  <si>
    <t>Thu</t>
  </si>
  <si>
    <t>8:30PM</t>
  </si>
  <si>
    <t>@</t>
  </si>
  <si>
    <t>Sun</t>
  </si>
  <si>
    <t>1:00PM</t>
  </si>
  <si>
    <t>Cincinnati Bengals</t>
  </si>
  <si>
    <t>4:05PM</t>
  </si>
  <si>
    <t>4:25PM</t>
  </si>
  <si>
    <t>Mon</t>
  </si>
  <si>
    <t>7:10PM</t>
  </si>
  <si>
    <t>10:20PM</t>
  </si>
  <si>
    <t>8:25PM</t>
  </si>
  <si>
    <t xml:space="preserve"> </t>
  </si>
  <si>
    <t xml:space="preserve">  </t>
  </si>
  <si>
    <t>9:30AM</t>
  </si>
  <si>
    <t>12:30PM</t>
  </si>
  <si>
    <t>4:30PM</t>
  </si>
  <si>
    <t>Sat</t>
  </si>
  <si>
    <t>September</t>
  </si>
  <si>
    <t>October</t>
  </si>
  <si>
    <t>November</t>
  </si>
  <si>
    <t>December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</si>
  <si>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</si>
  <si>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</si>
  <si>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</si>
  <si>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</si>
  <si>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</si>
  <si>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</si>
  <si>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</si>
  <si>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</si>
  <si>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</si>
  <si>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</si>
  <si>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</si>
  <si>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</si>
  <si>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</si>
  <si>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</si>
  <si>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</si>
  <si>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</si>
  <si>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</si>
  <si>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</si>
  <si>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</si>
  <si>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</si>
  <si>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Tue</t>
  </si>
  <si>
    <t>Wed</t>
  </si>
  <si>
    <t>Fri</t>
  </si>
  <si>
    <t>Sunday</t>
  </si>
  <si>
    <t>Monday</t>
  </si>
  <si>
    <t>Tuesday</t>
  </si>
  <si>
    <t>Wednesday</t>
  </si>
  <si>
    <t>Thursday</t>
  </si>
  <si>
    <t>Friday</t>
  </si>
  <si>
    <t>Saturday</t>
  </si>
  <si>
    <t>Domingo</t>
  </si>
  <si>
    <t>Segunda</t>
  </si>
  <si>
    <t>Terça</t>
  </si>
  <si>
    <t>Quarta</t>
  </si>
  <si>
    <t>Quinta</t>
  </si>
  <si>
    <t>Sexta</t>
  </si>
  <si>
    <t>Sábado</t>
  </si>
  <si>
    <t>Dom</t>
  </si>
  <si>
    <t>Seg</t>
  </si>
  <si>
    <t>Ter</t>
  </si>
  <si>
    <t>Qua</t>
  </si>
  <si>
    <t>Qui</t>
  </si>
  <si>
    <t>Sex</t>
  </si>
  <si>
    <t>Sab</t>
  </si>
  <si>
    <t>Data</t>
  </si>
  <si>
    <t>8:30</t>
  </si>
  <si>
    <t>1:00</t>
  </si>
  <si>
    <t>4:05</t>
  </si>
  <si>
    <t>4:25</t>
  </si>
  <si>
    <t>7:10</t>
  </si>
  <si>
    <t>10:20</t>
  </si>
  <si>
    <t>8:25</t>
  </si>
  <si>
    <t>9:30</t>
  </si>
  <si>
    <t>12:30</t>
  </si>
  <si>
    <t>4:30</t>
  </si>
  <si>
    <t>week</t>
  </si>
  <si>
    <t>day</t>
  </si>
  <si>
    <t>day_pt</t>
  </si>
  <si>
    <t>month</t>
  </si>
  <si>
    <t>month_num</t>
  </si>
  <si>
    <t>date</t>
  </si>
  <si>
    <t>time</t>
  </si>
  <si>
    <t>_time</t>
  </si>
  <si>
    <t>time_text</t>
  </si>
  <si>
    <t>-</t>
  </si>
  <si>
    <t>home</t>
  </si>
  <si>
    <t>img_home</t>
  </si>
  <si>
    <t>score_home</t>
  </si>
  <si>
    <t>score_away</t>
  </si>
  <si>
    <t>away</t>
  </si>
  <si>
    <t>img_away</t>
  </si>
  <si>
    <t>stadium</t>
  </si>
  <si>
    <t>tv_provider</t>
  </si>
  <si>
    <t>Lincoln Financial Field</t>
  </si>
  <si>
    <t>University of Phoenix Stadium</t>
  </si>
  <si>
    <t>08:30</t>
  </si>
  <si>
    <t>01:00</t>
  </si>
  <si>
    <t>04:05</t>
  </si>
  <si>
    <t>04:25</t>
  </si>
  <si>
    <t>07:10</t>
  </si>
  <si>
    <t>08:25</t>
  </si>
  <si>
    <t>09:30</t>
  </si>
  <si>
    <t>04:30</t>
  </si>
  <si>
    <t>&lt;img src="./img/cardinals.png" /&gt;</t>
  </si>
  <si>
    <t>&lt;img src="./img/falcons.png" /&gt;</t>
  </si>
  <si>
    <t>&lt;img src="./img/ravens.png" /&gt;</t>
  </si>
  <si>
    <t>&lt;img src="./img/bills.png" /&gt;</t>
  </si>
  <si>
    <t>&lt;img src="./img/panthers.png" /&gt;</t>
  </si>
  <si>
    <t>&lt;img src="./img/bears.png" /&gt;</t>
  </si>
  <si>
    <t>&lt;img src="./img/bengals.png" /&gt;</t>
  </si>
  <si>
    <t>&lt;img src="./img/browns.png" /&gt;</t>
  </si>
  <si>
    <t>&lt;img src="./img/cowboys.png" /&gt;</t>
  </si>
  <si>
    <t>&lt;img src="./img/broncos.png" /&gt;</t>
  </si>
  <si>
    <t>&lt;img src="./img/lions.png" /&gt;</t>
  </si>
  <si>
    <t>&lt;img src="./img/packers.png" /&gt;</t>
  </si>
  <si>
    <t>&lt;img src="./img/texans.png" /&gt;</t>
  </si>
  <si>
    <t>&lt;img src="./img/colts.png" /&gt;</t>
  </si>
  <si>
    <t>&lt;img src="./img/jaguars.png" /&gt;</t>
  </si>
  <si>
    <t>&lt;img src="./img/chiefs.png" /&gt;</t>
  </si>
  <si>
    <t>&lt;img src="./img/chargers.png" /&gt;</t>
  </si>
  <si>
    <t>&lt;img src="./img/rams.png" /&gt;</t>
  </si>
  <si>
    <t>&lt;img src="./img/dolphins.png" /&gt;</t>
  </si>
  <si>
    <t>&lt;img src="./img/vikings.png" /&gt;</t>
  </si>
  <si>
    <t>&lt;img src="./img/patriots.png" /&gt;</t>
  </si>
  <si>
    <t>&lt;img src="./img/saints.png" /&gt;</t>
  </si>
  <si>
    <t>&lt;img src="./img/giants.png" /&gt;</t>
  </si>
  <si>
    <t>&lt;img src="./img/jets.png" /&gt;</t>
  </si>
  <si>
    <t>&lt;img src="./img/raiders.png" /&gt;</t>
  </si>
  <si>
    <t>&lt;img src="./img/eagles.png" /&gt;</t>
  </si>
  <si>
    <t>&lt;img src="./img/steelers.png" /&gt;</t>
  </si>
  <si>
    <t>&lt;img src="./img/49ers.png" /&gt;</t>
  </si>
  <si>
    <t>&lt;img src="./img/seahawks.png" /&gt;</t>
  </si>
  <si>
    <t>&lt;img src="./img/bucs.png" /&gt;</t>
  </si>
  <si>
    <t>&lt;img src="./img/titans.png" /&gt;</t>
  </si>
  <si>
    <t>&lt;img src="./img/redskins.png"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</si>
</sst>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;@"/>
    <numFmt numFmtId="165" formatCode="[$-F400]h:mm:ss\ AM/PM"/>
    <numFmt numFmtId="166" formatCode="dd/mm;@"/>
  </numFmts>
  <fonts count="5" x14ac:knownFonts="1">
    <font>
      <sz val="12"/>
      <color theme="1"/>
      <name val="Calibri"/>
      <family val="2"/>
      <scheme val="minor"/>
    </font>
    <font>
      <sz val="9.4"/>
      <color rgb="FF000000"/>
      <name val="Verdana"/>
    </font>
    <font>
      <b/>
      <sz val="9.4"/>
      <color rgb="FF000000"/>
      <name val="Verdana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0" fontId="1" fillId="0" borderId="0" xfId="0" applyFont="1"/>
    <xf numFmtId="0" fontId="3" fillId="0" borderId="0" xfId="1"/>
    <xf numFmtId="0" fontId="2" fillId="0" borderId="0" xfId="0" applyFont="1"/>
    <xf numFmtId="0" fontId="0" fillId="0" borderId="0" xfId="0" applyFont="1"/>
    <xf numFmtId="0" fontId="4" fillId="0" borderId="0" xfId="0" applyFont="1"/>
    <xf numFmtId="164" fontId="0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/>
    <xf numFmtId="166" fontId="0" fillId="0" borderId="0" xfId="0" applyNumberFormat="1"/>
    <xf numFmtId="0" fontId="0" fillId="0" borderId="0" xfId="0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7"/>
  <sheetViews>
    <sheetView tabSelected="1" topLeftCell="A133" workbookViewId="0">
      <selection activeCell="A148" sqref="A148:A161"/>
    </sheetView>
  </sheetViews>
  <sheetFormatPr baseColWidth="10" defaultRowHeight="16" x14ac:dyDescent="0.2"/>
  <cols>
    <col min="1" max="1" width="7.5" bestFit="1" customWidth="1"/>
    <col min="2" max="2" width="8.83203125" bestFit="1" customWidth="1"/>
    <col min="3" max="3" width="7.33203125" bestFit="1" customWidth="1"/>
    <col min="4" max="4" width="18.5" bestFit="1" customWidth="1"/>
    <col min="5" max="5" width="28" bestFit="1" customWidth="1"/>
    <col min="6" max="6" width="10.1640625" bestFit="1" customWidth="1"/>
    <col min="7" max="7" width="2.83203125" bestFit="1" customWidth="1"/>
    <col min="8" max="8" width="10.1640625" bestFit="1" customWidth="1"/>
    <col min="9" max="9" width="28" bestFit="1" customWidth="1"/>
    <col min="10" max="10" width="15.6640625" bestFit="1" customWidth="1"/>
    <col min="11" max="11" width="15.6640625" customWidth="1"/>
  </cols>
  <sheetData>
    <row r="1" spans="1:29" x14ac:dyDescent="0.2">
      <c r="A1" t="s">
        <v>0</v>
      </c>
      <c r="B1" t="s">
        <v>137</v>
      </c>
      <c r="C1" t="s">
        <v>3</v>
      </c>
      <c r="D1" t="s">
        <v>1</v>
      </c>
      <c r="E1" t="s">
        <v>66</v>
      </c>
      <c r="F1" t="s">
        <v>69</v>
      </c>
      <c r="H1" t="s">
        <v>70</v>
      </c>
      <c r="I1" t="s">
        <v>67</v>
      </c>
      <c r="J1" t="s">
        <v>2</v>
      </c>
      <c r="K1" t="s">
        <v>7</v>
      </c>
      <c r="L1" t="s">
        <v>4</v>
      </c>
    </row>
    <row r="2" spans="1:29" x14ac:dyDescent="0.2">
      <c r="A2" s="6">
        <v>1</v>
      </c>
      <c r="B2" s="11">
        <v>251</v>
      </c>
      <c r="C2" s="1" t="s">
        <v>168</v>
      </c>
      <c r="D2" s="5" t="s">
        <v>5</v>
      </c>
      <c r="E2" s="5" t="s">
        <v>196</v>
      </c>
      <c r="F2" s="5">
        <v>27</v>
      </c>
      <c r="G2" s="5" t="s">
        <v>68</v>
      </c>
      <c r="H2" s="5">
        <v>42</v>
      </c>
      <c r="I2" s="5" t="s">
        <v>191</v>
      </c>
      <c r="J2" s="5" t="s">
        <v>6</v>
      </c>
      <c r="K2" t="s">
        <v>8</v>
      </c>
    </row>
    <row r="3" spans="1:29" x14ac:dyDescent="0.2">
      <c r="A3" s="6">
        <v>1</v>
      </c>
      <c r="B3" s="11">
        <v>254</v>
      </c>
      <c r="C3" s="1" t="s">
        <v>169</v>
      </c>
      <c r="D3" s="5" t="s">
        <v>76</v>
      </c>
      <c r="E3" s="5" t="s">
        <v>182</v>
      </c>
      <c r="F3" s="5">
        <v>0</v>
      </c>
      <c r="G3" s="5" t="s">
        <v>68</v>
      </c>
      <c r="H3" s="5">
        <v>20</v>
      </c>
      <c r="I3" s="5" t="s">
        <v>178</v>
      </c>
      <c r="J3" s="5" t="s">
        <v>29</v>
      </c>
      <c r="K3" t="s">
        <v>30</v>
      </c>
    </row>
    <row r="4" spans="1:29" x14ac:dyDescent="0.2">
      <c r="A4" s="6">
        <v>1</v>
      </c>
      <c r="B4" s="11">
        <v>254</v>
      </c>
      <c r="C4" s="1" t="s">
        <v>169</v>
      </c>
      <c r="D4" s="5" t="s">
        <v>20</v>
      </c>
      <c r="E4" s="5" t="s">
        <v>188</v>
      </c>
      <c r="F4" s="5">
        <v>7</v>
      </c>
      <c r="G4" s="5" t="s">
        <v>68</v>
      </c>
      <c r="H4" s="5">
        <v>29</v>
      </c>
      <c r="I4" s="5" t="s">
        <v>190</v>
      </c>
      <c r="J4" s="5" t="s">
        <v>21</v>
      </c>
      <c r="K4" t="s">
        <v>22</v>
      </c>
    </row>
    <row r="5" spans="1:29" x14ac:dyDescent="0.2">
      <c r="A5" s="6">
        <v>1</v>
      </c>
      <c r="B5" s="11">
        <v>254</v>
      </c>
      <c r="C5" s="1" t="s">
        <v>169</v>
      </c>
      <c r="D5" s="5" t="s">
        <v>15</v>
      </c>
      <c r="E5" s="5" t="s">
        <v>206</v>
      </c>
      <c r="F5" s="5">
        <v>16</v>
      </c>
      <c r="G5" s="5" t="s">
        <v>68</v>
      </c>
      <c r="H5" s="5">
        <v>26</v>
      </c>
      <c r="I5" s="5" t="s">
        <v>200</v>
      </c>
      <c r="J5" s="5" t="s">
        <v>60</v>
      </c>
      <c r="K5" t="s">
        <v>16</v>
      </c>
      <c r="O5" s="2"/>
      <c r="P5" s="2"/>
      <c r="Q5" s="2"/>
      <c r="R5" s="2"/>
      <c r="T5" s="3"/>
      <c r="U5" s="3"/>
      <c r="V5" s="3"/>
      <c r="W5" s="4"/>
      <c r="Z5" s="2"/>
    </row>
    <row r="6" spans="1:29" x14ac:dyDescent="0.2">
      <c r="A6" s="6">
        <v>1</v>
      </c>
      <c r="B6" s="11">
        <v>254</v>
      </c>
      <c r="C6" s="1" t="s">
        <v>169</v>
      </c>
      <c r="D6" s="5" t="s">
        <v>31</v>
      </c>
      <c r="E6" s="5" t="s">
        <v>183</v>
      </c>
      <c r="F6" s="5">
        <v>18</v>
      </c>
      <c r="G6" s="5" t="s">
        <v>68</v>
      </c>
      <c r="H6" s="5">
        <v>21</v>
      </c>
      <c r="I6" s="5" t="s">
        <v>202</v>
      </c>
      <c r="J6" s="5" t="s">
        <v>32</v>
      </c>
      <c r="K6" t="s">
        <v>33</v>
      </c>
      <c r="O6" s="2"/>
      <c r="P6" s="2"/>
      <c r="Z6" s="2"/>
      <c r="AA6" s="2"/>
      <c r="AB6" s="2"/>
      <c r="AC6" s="2"/>
    </row>
    <row r="7" spans="1:29" x14ac:dyDescent="0.2">
      <c r="A7" s="6">
        <v>1</v>
      </c>
      <c r="B7" s="11">
        <v>254</v>
      </c>
      <c r="C7" s="1" t="s">
        <v>169</v>
      </c>
      <c r="D7" s="5" t="s">
        <v>23</v>
      </c>
      <c r="E7" s="5" t="s">
        <v>186</v>
      </c>
      <c r="F7" s="5">
        <v>35</v>
      </c>
      <c r="G7" s="5" t="s">
        <v>68</v>
      </c>
      <c r="H7" s="5">
        <v>23</v>
      </c>
      <c r="I7" s="5" t="s">
        <v>176</v>
      </c>
      <c r="J7" s="5" t="s">
        <v>24</v>
      </c>
      <c r="K7" t="s">
        <v>25</v>
      </c>
      <c r="O7" s="2"/>
      <c r="P7" s="2"/>
      <c r="Z7" s="2"/>
      <c r="AA7" s="2"/>
      <c r="AB7" s="2"/>
      <c r="AC7" s="2"/>
    </row>
    <row r="8" spans="1:29" x14ac:dyDescent="0.2">
      <c r="A8" s="6">
        <v>1</v>
      </c>
      <c r="B8" s="11">
        <v>254</v>
      </c>
      <c r="C8" s="1" t="s">
        <v>169</v>
      </c>
      <c r="D8" s="5" t="s">
        <v>26</v>
      </c>
      <c r="E8" s="5" t="s">
        <v>181</v>
      </c>
      <c r="F8" s="5">
        <v>17</v>
      </c>
      <c r="G8" s="5" t="s">
        <v>68</v>
      </c>
      <c r="H8" s="5">
        <v>23</v>
      </c>
      <c r="I8" s="5" t="s">
        <v>177</v>
      </c>
      <c r="J8" s="5" t="s">
        <v>27</v>
      </c>
      <c r="K8" t="s">
        <v>28</v>
      </c>
      <c r="O8" s="2"/>
      <c r="P8" s="2"/>
      <c r="Z8" s="2"/>
      <c r="AA8" s="2"/>
      <c r="AB8" s="2"/>
      <c r="AC8" s="2"/>
    </row>
    <row r="9" spans="1:29" x14ac:dyDescent="0.2">
      <c r="A9" s="6">
        <v>1</v>
      </c>
      <c r="B9" s="11">
        <v>254</v>
      </c>
      <c r="C9" s="1" t="s">
        <v>169</v>
      </c>
      <c r="D9" s="5" t="s">
        <v>9</v>
      </c>
      <c r="E9" s="5" t="s">
        <v>179</v>
      </c>
      <c r="F9" s="5">
        <v>21</v>
      </c>
      <c r="G9" s="5" t="s">
        <v>68</v>
      </c>
      <c r="H9" s="5">
        <v>12</v>
      </c>
      <c r="I9" s="5" t="s">
        <v>199</v>
      </c>
      <c r="J9" s="5" t="s">
        <v>10</v>
      </c>
      <c r="K9" t="s">
        <v>11</v>
      </c>
      <c r="O9" s="2"/>
      <c r="P9" s="2"/>
      <c r="Z9" s="2"/>
      <c r="AA9" s="2"/>
      <c r="AB9" s="2"/>
      <c r="AC9" s="2"/>
    </row>
    <row r="10" spans="1:29" x14ac:dyDescent="0.2">
      <c r="A10" s="6">
        <v>1</v>
      </c>
      <c r="B10" s="11">
        <v>254</v>
      </c>
      <c r="C10" s="1" t="s">
        <v>169</v>
      </c>
      <c r="D10" s="5" t="s">
        <v>12</v>
      </c>
      <c r="E10" s="5" t="s">
        <v>207</v>
      </c>
      <c r="F10" s="5">
        <v>17</v>
      </c>
      <c r="G10" s="5" t="s">
        <v>68</v>
      </c>
      <c r="H10" s="5">
        <v>30</v>
      </c>
      <c r="I10" s="5" t="s">
        <v>201</v>
      </c>
      <c r="J10" s="5" t="s">
        <v>13</v>
      </c>
      <c r="K10" t="s">
        <v>14</v>
      </c>
      <c r="O10" s="2"/>
      <c r="P10" s="2"/>
      <c r="Z10" s="2"/>
      <c r="AA10" s="2"/>
      <c r="AB10" s="2"/>
      <c r="AC10" s="2"/>
    </row>
    <row r="11" spans="1:29" x14ac:dyDescent="0.2">
      <c r="A11" s="6">
        <v>1</v>
      </c>
      <c r="B11" s="11">
        <v>254</v>
      </c>
      <c r="C11" s="1" t="s">
        <v>170</v>
      </c>
      <c r="D11" s="5" t="s">
        <v>34</v>
      </c>
      <c r="E11" s="5" t="s">
        <v>193</v>
      </c>
      <c r="F11" s="5">
        <v>46</v>
      </c>
      <c r="G11" s="5" t="s">
        <v>68</v>
      </c>
      <c r="H11" s="5">
        <v>9</v>
      </c>
      <c r="I11" s="5" t="s">
        <v>189</v>
      </c>
      <c r="J11" s="5" t="s">
        <v>36</v>
      </c>
      <c r="K11" t="s">
        <v>37</v>
      </c>
      <c r="O11" s="2"/>
      <c r="P11" s="2"/>
      <c r="Z11" s="2"/>
      <c r="AA11" s="2"/>
      <c r="AB11" s="2"/>
      <c r="AC11" s="2"/>
    </row>
    <row r="12" spans="1:29" x14ac:dyDescent="0.2">
      <c r="A12" s="6">
        <v>1</v>
      </c>
      <c r="B12" s="11">
        <v>254</v>
      </c>
      <c r="C12" s="1" t="s">
        <v>171</v>
      </c>
      <c r="D12" s="5" t="s">
        <v>40</v>
      </c>
      <c r="E12" s="5" t="s">
        <v>203</v>
      </c>
      <c r="F12" s="5">
        <v>3</v>
      </c>
      <c r="G12" s="5" t="s">
        <v>68</v>
      </c>
      <c r="H12" s="5">
        <v>23</v>
      </c>
      <c r="I12" s="5" t="s">
        <v>180</v>
      </c>
      <c r="J12" s="5" t="s">
        <v>41</v>
      </c>
      <c r="K12" t="s">
        <v>42</v>
      </c>
      <c r="O12" s="2"/>
      <c r="P12" s="2"/>
      <c r="Z12" s="2"/>
      <c r="AA12" s="2"/>
      <c r="AB12" s="2"/>
      <c r="AC12" s="2"/>
    </row>
    <row r="13" spans="1:29" x14ac:dyDescent="0.2">
      <c r="A13" s="6">
        <v>1</v>
      </c>
      <c r="B13" s="11">
        <v>254</v>
      </c>
      <c r="C13" s="1" t="s">
        <v>171</v>
      </c>
      <c r="D13" s="5" t="s">
        <v>38</v>
      </c>
      <c r="E13" s="5" t="s">
        <v>187</v>
      </c>
      <c r="F13" s="5">
        <v>17</v>
      </c>
      <c r="G13" s="5" t="s">
        <v>68</v>
      </c>
      <c r="H13" s="5">
        <v>9</v>
      </c>
      <c r="I13" s="5" t="s">
        <v>204</v>
      </c>
      <c r="J13" s="5" t="s">
        <v>35</v>
      </c>
      <c r="K13" t="s">
        <v>39</v>
      </c>
      <c r="O13" s="2"/>
      <c r="P13" s="2"/>
      <c r="Z13" s="2"/>
      <c r="AA13" s="2"/>
      <c r="AB13" s="2"/>
      <c r="AC13" s="2"/>
    </row>
    <row r="14" spans="1:29" x14ac:dyDescent="0.2">
      <c r="A14" s="6">
        <v>1</v>
      </c>
      <c r="B14" s="11">
        <v>254</v>
      </c>
      <c r="C14" s="1" t="s">
        <v>168</v>
      </c>
      <c r="D14" s="5" t="s">
        <v>43</v>
      </c>
      <c r="E14" s="5" t="s">
        <v>184</v>
      </c>
      <c r="F14" s="5">
        <v>19</v>
      </c>
      <c r="G14" s="5" t="s">
        <v>68</v>
      </c>
      <c r="H14" s="5">
        <v>3</v>
      </c>
      <c r="I14" s="5" t="s">
        <v>198</v>
      </c>
      <c r="J14" s="5" t="s">
        <v>44</v>
      </c>
      <c r="K14" t="s">
        <v>45</v>
      </c>
      <c r="O14" s="2"/>
      <c r="P14" s="2"/>
      <c r="Z14" s="2"/>
      <c r="AA14" s="2"/>
      <c r="AB14" s="2"/>
      <c r="AC14" s="2"/>
    </row>
    <row r="15" spans="1:29" x14ac:dyDescent="0.2">
      <c r="A15" s="6">
        <v>1</v>
      </c>
      <c r="B15" s="11">
        <v>255</v>
      </c>
      <c r="C15" s="1" t="s">
        <v>172</v>
      </c>
      <c r="D15" s="5" t="s">
        <v>46</v>
      </c>
      <c r="E15" s="5" t="s">
        <v>195</v>
      </c>
      <c r="F15" s="5">
        <v>29</v>
      </c>
      <c r="G15" s="5" t="s">
        <v>68</v>
      </c>
      <c r="H15" s="5">
        <v>19</v>
      </c>
      <c r="I15" s="5" t="s">
        <v>197</v>
      </c>
      <c r="J15" s="5" t="s">
        <v>47</v>
      </c>
      <c r="K15" t="s">
        <v>48</v>
      </c>
      <c r="O15" s="2"/>
      <c r="P15" s="2"/>
      <c r="Z15" s="2"/>
      <c r="AA15" s="2"/>
      <c r="AB15" s="2"/>
      <c r="AC15" s="2"/>
    </row>
    <row r="16" spans="1:29" x14ac:dyDescent="0.2">
      <c r="A16" s="6">
        <v>1</v>
      </c>
      <c r="B16" s="11">
        <v>255</v>
      </c>
      <c r="C16" s="1" t="s">
        <v>143</v>
      </c>
      <c r="D16" s="5" t="s">
        <v>49</v>
      </c>
      <c r="E16" s="5" t="s">
        <v>185</v>
      </c>
      <c r="F16" s="5">
        <v>24</v>
      </c>
      <c r="G16" s="5" t="s">
        <v>68</v>
      </c>
      <c r="H16" s="5">
        <v>21</v>
      </c>
      <c r="I16" s="5" t="s">
        <v>192</v>
      </c>
      <c r="J16" s="5" t="s">
        <v>50</v>
      </c>
      <c r="K16" t="s">
        <v>51</v>
      </c>
      <c r="O16" s="2"/>
      <c r="P16" s="2"/>
      <c r="Z16" s="2"/>
      <c r="AA16" s="2"/>
      <c r="AB16" s="2"/>
      <c r="AC16" s="2"/>
    </row>
    <row r="17" spans="1:29" x14ac:dyDescent="0.2">
      <c r="A17" s="6">
        <v>2</v>
      </c>
      <c r="B17" s="11">
        <v>258</v>
      </c>
      <c r="C17" s="1" t="s">
        <v>173</v>
      </c>
      <c r="D17" s="5" t="s">
        <v>76</v>
      </c>
      <c r="E17" s="5" t="s">
        <v>182</v>
      </c>
      <c r="F17" s="5">
        <v>9</v>
      </c>
      <c r="G17" s="5" t="s">
        <v>68</v>
      </c>
      <c r="H17" s="5">
        <v>13</v>
      </c>
      <c r="I17" s="5" t="s">
        <v>188</v>
      </c>
      <c r="J17" s="5" t="s">
        <v>20</v>
      </c>
      <c r="K17" t="s">
        <v>30</v>
      </c>
      <c r="O17" s="2"/>
      <c r="P17" s="2"/>
      <c r="Z17" s="2"/>
      <c r="AA17" s="2"/>
      <c r="AB17" s="2"/>
      <c r="AC17" s="2"/>
    </row>
    <row r="18" spans="1:29" x14ac:dyDescent="0.2">
      <c r="A18" s="6">
        <v>2</v>
      </c>
      <c r="B18" s="11">
        <v>261</v>
      </c>
      <c r="C18" s="1" t="s">
        <v>169</v>
      </c>
      <c r="D18" s="5" t="s">
        <v>32</v>
      </c>
      <c r="E18" s="5" t="s">
        <v>202</v>
      </c>
      <c r="F18" s="5">
        <v>26</v>
      </c>
      <c r="G18" s="5" t="s">
        <v>68</v>
      </c>
      <c r="H18" s="5">
        <v>9</v>
      </c>
      <c r="I18" s="5" t="s">
        <v>195</v>
      </c>
      <c r="J18" s="5" t="s">
        <v>46</v>
      </c>
      <c r="K18" t="s">
        <v>54</v>
      </c>
      <c r="O18" s="2"/>
      <c r="P18" s="2"/>
      <c r="Z18" s="2"/>
      <c r="AA18" s="2"/>
      <c r="AB18" s="2"/>
      <c r="AC18" s="2"/>
    </row>
    <row r="19" spans="1:29" x14ac:dyDescent="0.2">
      <c r="A19" s="6">
        <v>2</v>
      </c>
      <c r="B19" s="11">
        <v>261</v>
      </c>
      <c r="C19" s="1" t="s">
        <v>169</v>
      </c>
      <c r="D19" s="5" t="s">
        <v>18</v>
      </c>
      <c r="E19" s="5" t="s">
        <v>205</v>
      </c>
      <c r="F19" s="5">
        <v>29</v>
      </c>
      <c r="G19" s="5" t="s">
        <v>68</v>
      </c>
      <c r="H19" s="5">
        <v>7</v>
      </c>
      <c r="I19" s="5" t="s">
        <v>181</v>
      </c>
      <c r="J19" s="5" t="s">
        <v>26</v>
      </c>
      <c r="K19" t="s">
        <v>53</v>
      </c>
      <c r="O19" s="2"/>
      <c r="P19" s="2"/>
      <c r="Z19" s="2"/>
      <c r="AA19" s="2"/>
      <c r="AB19" s="2"/>
      <c r="AC19" s="2"/>
    </row>
    <row r="20" spans="1:29" x14ac:dyDescent="0.2">
      <c r="A20" s="6">
        <v>2</v>
      </c>
      <c r="B20" s="11">
        <v>261</v>
      </c>
      <c r="C20" s="1" t="s">
        <v>169</v>
      </c>
      <c r="D20" s="5" t="s">
        <v>41</v>
      </c>
      <c r="E20" s="5" t="s">
        <v>180</v>
      </c>
      <c r="F20" s="5">
        <v>9</v>
      </c>
      <c r="G20" s="5" t="s">
        <v>68</v>
      </c>
      <c r="H20" s="5">
        <v>3</v>
      </c>
      <c r="I20" s="5" t="s">
        <v>179</v>
      </c>
      <c r="J20" s="5" t="s">
        <v>9</v>
      </c>
      <c r="K20" t="s">
        <v>59</v>
      </c>
      <c r="O20" s="2"/>
      <c r="P20" s="2"/>
      <c r="Z20" s="2"/>
      <c r="AA20" s="2"/>
      <c r="AB20" s="2"/>
      <c r="AC20" s="2"/>
    </row>
    <row r="21" spans="1:29" x14ac:dyDescent="0.2">
      <c r="A21" s="6">
        <v>2</v>
      </c>
      <c r="B21" s="11">
        <v>261</v>
      </c>
      <c r="C21" s="1" t="s">
        <v>169</v>
      </c>
      <c r="D21" s="5" t="s">
        <v>21</v>
      </c>
      <c r="E21" s="5" t="s">
        <v>190</v>
      </c>
      <c r="F21" s="5">
        <v>16</v>
      </c>
      <c r="G21" s="5" t="s">
        <v>68</v>
      </c>
      <c r="H21" s="5">
        <v>37</v>
      </c>
      <c r="I21" s="5" t="s">
        <v>206</v>
      </c>
      <c r="J21" s="5" t="s">
        <v>15</v>
      </c>
      <c r="K21" t="s">
        <v>57</v>
      </c>
      <c r="O21" s="2"/>
      <c r="P21" s="2"/>
      <c r="Z21" s="2"/>
      <c r="AA21" s="2"/>
      <c r="AB21" s="2"/>
      <c r="AC21" s="2"/>
    </row>
    <row r="22" spans="1:29" x14ac:dyDescent="0.2">
      <c r="A22" s="6">
        <v>2</v>
      </c>
      <c r="B22" s="11">
        <v>261</v>
      </c>
      <c r="C22" s="1" t="s">
        <v>169</v>
      </c>
      <c r="D22" s="5" t="s">
        <v>47</v>
      </c>
      <c r="E22" s="5" t="s">
        <v>197</v>
      </c>
      <c r="F22" s="5">
        <v>20</v>
      </c>
      <c r="G22" s="5" t="s">
        <v>68</v>
      </c>
      <c r="H22" s="5">
        <v>36</v>
      </c>
      <c r="I22" s="5" t="s">
        <v>196</v>
      </c>
      <c r="J22" s="5" t="s">
        <v>5</v>
      </c>
      <c r="K22" t="s">
        <v>55</v>
      </c>
    </row>
    <row r="23" spans="1:29" x14ac:dyDescent="0.2">
      <c r="A23" s="6">
        <v>2</v>
      </c>
      <c r="B23" s="11">
        <v>261</v>
      </c>
      <c r="C23" s="1" t="s">
        <v>169</v>
      </c>
      <c r="D23" s="5" t="s">
        <v>29</v>
      </c>
      <c r="E23" s="5" t="s">
        <v>178</v>
      </c>
      <c r="F23" s="5">
        <v>24</v>
      </c>
      <c r="G23" s="5" t="s">
        <v>68</v>
      </c>
      <c r="H23" s="5">
        <v>10</v>
      </c>
      <c r="I23" s="5" t="s">
        <v>183</v>
      </c>
      <c r="J23" s="5" t="s">
        <v>31</v>
      </c>
      <c r="K23" t="s">
        <v>52</v>
      </c>
    </row>
    <row r="24" spans="1:29" x14ac:dyDescent="0.2">
      <c r="A24" s="6">
        <v>2</v>
      </c>
      <c r="B24" s="11">
        <v>261</v>
      </c>
      <c r="C24" s="1" t="s">
        <v>169</v>
      </c>
      <c r="D24" s="5" t="s">
        <v>36</v>
      </c>
      <c r="E24" s="5" t="s">
        <v>189</v>
      </c>
      <c r="F24" s="5">
        <v>13</v>
      </c>
      <c r="G24" s="5" t="s">
        <v>68</v>
      </c>
      <c r="H24" s="5">
        <v>16</v>
      </c>
      <c r="I24" s="5" t="s">
        <v>176</v>
      </c>
      <c r="J24" s="5" t="s">
        <v>24</v>
      </c>
      <c r="K24" t="s">
        <v>58</v>
      </c>
    </row>
    <row r="25" spans="1:29" x14ac:dyDescent="0.2">
      <c r="A25" s="6">
        <v>2</v>
      </c>
      <c r="B25" s="11">
        <v>261</v>
      </c>
      <c r="C25" s="1" t="s">
        <v>169</v>
      </c>
      <c r="D25" s="5" t="s">
        <v>6</v>
      </c>
      <c r="E25" s="5" t="s">
        <v>191</v>
      </c>
      <c r="F25" s="5">
        <v>27</v>
      </c>
      <c r="G25" s="5" t="s">
        <v>68</v>
      </c>
      <c r="H25" s="5">
        <v>20</v>
      </c>
      <c r="I25" s="5" t="s">
        <v>201</v>
      </c>
      <c r="J25" s="5" t="s">
        <v>13</v>
      </c>
      <c r="K25" t="s">
        <v>56</v>
      </c>
    </row>
    <row r="26" spans="1:29" x14ac:dyDescent="0.2">
      <c r="A26" s="6">
        <v>2</v>
      </c>
      <c r="B26" s="11">
        <v>261</v>
      </c>
      <c r="C26" s="1" t="s">
        <v>170</v>
      </c>
      <c r="D26" s="5" t="s">
        <v>50</v>
      </c>
      <c r="E26" s="5" t="s">
        <v>192</v>
      </c>
      <c r="F26" s="5">
        <v>17</v>
      </c>
      <c r="G26" s="5" t="s">
        <v>68</v>
      </c>
      <c r="H26" s="5">
        <v>19</v>
      </c>
      <c r="I26" s="5" t="s">
        <v>194</v>
      </c>
      <c r="J26" s="5" t="s">
        <v>17</v>
      </c>
      <c r="K26" t="s">
        <v>62</v>
      </c>
      <c r="R26" t="s">
        <v>84</v>
      </c>
    </row>
    <row r="27" spans="1:29" x14ac:dyDescent="0.2">
      <c r="A27" s="6">
        <v>2</v>
      </c>
      <c r="B27" s="11">
        <v>261</v>
      </c>
      <c r="C27" s="1" t="s">
        <v>170</v>
      </c>
      <c r="D27" s="5" t="s">
        <v>60</v>
      </c>
      <c r="E27" s="5" t="s">
        <v>200</v>
      </c>
      <c r="F27" s="5">
        <v>45</v>
      </c>
      <c r="G27" s="5" t="s">
        <v>68</v>
      </c>
      <c r="H27" s="5">
        <v>20</v>
      </c>
      <c r="I27" s="5" t="s">
        <v>199</v>
      </c>
      <c r="J27" s="5" t="s">
        <v>10</v>
      </c>
      <c r="K27" t="s">
        <v>61</v>
      </c>
    </row>
    <row r="28" spans="1:29" x14ac:dyDescent="0.2">
      <c r="A28" s="6">
        <v>2</v>
      </c>
      <c r="B28" s="11">
        <v>261</v>
      </c>
      <c r="C28" s="1" t="s">
        <v>171</v>
      </c>
      <c r="D28" s="5" t="s">
        <v>35</v>
      </c>
      <c r="E28" s="5" t="s">
        <v>204</v>
      </c>
      <c r="F28" s="5">
        <v>12</v>
      </c>
      <c r="G28" s="5" t="s">
        <v>68</v>
      </c>
      <c r="H28" s="5">
        <v>9</v>
      </c>
      <c r="I28" s="5" t="s">
        <v>203</v>
      </c>
      <c r="J28" s="5" t="s">
        <v>40</v>
      </c>
      <c r="K28" t="s">
        <v>63</v>
      </c>
    </row>
    <row r="29" spans="1:29" x14ac:dyDescent="0.2">
      <c r="A29" s="6">
        <v>2</v>
      </c>
      <c r="B29" s="11">
        <v>261</v>
      </c>
      <c r="C29" s="1" t="s">
        <v>171</v>
      </c>
      <c r="D29" s="5" t="s">
        <v>34</v>
      </c>
      <c r="E29" s="5" t="s">
        <v>193</v>
      </c>
      <c r="F29" s="5">
        <v>20</v>
      </c>
      <c r="G29" s="5" t="s">
        <v>68</v>
      </c>
      <c r="H29" s="5">
        <v>27</v>
      </c>
      <c r="I29" s="5" t="s">
        <v>207</v>
      </c>
      <c r="J29" s="5" t="s">
        <v>12</v>
      </c>
      <c r="K29" t="s">
        <v>37</v>
      </c>
      <c r="R29" t="s">
        <v>83</v>
      </c>
    </row>
    <row r="30" spans="1:29" x14ac:dyDescent="0.2">
      <c r="A30" s="6">
        <v>2</v>
      </c>
      <c r="B30" s="11">
        <v>261</v>
      </c>
      <c r="C30" s="1" t="s">
        <v>171</v>
      </c>
      <c r="D30" s="5" t="s">
        <v>49</v>
      </c>
      <c r="E30" s="5" t="s">
        <v>185</v>
      </c>
      <c r="F30" s="5">
        <v>42</v>
      </c>
      <c r="G30" s="5" t="s">
        <v>68</v>
      </c>
      <c r="H30" s="5">
        <v>17</v>
      </c>
      <c r="I30" s="5" t="s">
        <v>184</v>
      </c>
      <c r="J30" s="5" t="s">
        <v>43</v>
      </c>
      <c r="K30" t="s">
        <v>51</v>
      </c>
    </row>
    <row r="31" spans="1:29" x14ac:dyDescent="0.2">
      <c r="A31" s="6">
        <v>2</v>
      </c>
      <c r="B31" s="11">
        <v>261</v>
      </c>
      <c r="C31" s="1" t="s">
        <v>168</v>
      </c>
      <c r="D31" s="5" t="s">
        <v>27</v>
      </c>
      <c r="E31" s="5" t="s">
        <v>177</v>
      </c>
      <c r="F31" s="5">
        <v>34</v>
      </c>
      <c r="G31" s="5" t="s">
        <v>68</v>
      </c>
      <c r="H31" s="5">
        <v>23</v>
      </c>
      <c r="I31" s="5" t="s">
        <v>187</v>
      </c>
      <c r="J31" s="5" t="s">
        <v>38</v>
      </c>
      <c r="K31" t="s">
        <v>64</v>
      </c>
    </row>
    <row r="32" spans="1:29" x14ac:dyDescent="0.2">
      <c r="A32" s="6">
        <v>2</v>
      </c>
      <c r="B32" s="11">
        <v>262</v>
      </c>
      <c r="C32" s="1" t="s">
        <v>168</v>
      </c>
      <c r="D32" s="5" t="s">
        <v>44</v>
      </c>
      <c r="E32" s="5" t="s">
        <v>198</v>
      </c>
      <c r="F32" s="5">
        <v>10</v>
      </c>
      <c r="G32" s="5" t="s">
        <v>68</v>
      </c>
      <c r="H32" s="5">
        <v>24</v>
      </c>
      <c r="I32" s="5" t="s">
        <v>186</v>
      </c>
      <c r="J32" s="5" t="s">
        <v>23</v>
      </c>
      <c r="K32" t="s">
        <v>65</v>
      </c>
      <c r="R32" s="2"/>
    </row>
    <row r="33" spans="1:11" x14ac:dyDescent="0.2">
      <c r="A33" s="6">
        <v>3</v>
      </c>
      <c r="B33" s="11">
        <v>265</v>
      </c>
      <c r="C33" t="s">
        <v>173</v>
      </c>
      <c r="D33" s="5" t="s">
        <v>40</v>
      </c>
      <c r="E33" s="5" t="s">
        <v>203</v>
      </c>
      <c r="F33" s="5">
        <v>39</v>
      </c>
      <c r="G33" s="5" t="s">
        <v>68</v>
      </c>
      <c r="H33" s="5">
        <v>41</v>
      </c>
      <c r="I33" s="5" t="s">
        <v>193</v>
      </c>
      <c r="J33" s="5" t="s">
        <v>34</v>
      </c>
      <c r="K33" t="s">
        <v>42</v>
      </c>
    </row>
    <row r="34" spans="1:11" x14ac:dyDescent="0.2">
      <c r="A34" s="6">
        <v>3</v>
      </c>
      <c r="B34" s="11">
        <v>268</v>
      </c>
      <c r="C34" t="s">
        <v>174</v>
      </c>
      <c r="D34" s="5" t="s">
        <v>21</v>
      </c>
      <c r="E34" s="5" t="s">
        <v>190</v>
      </c>
      <c r="F34" s="5">
        <v>44</v>
      </c>
      <c r="G34" s="5" t="s">
        <v>68</v>
      </c>
      <c r="H34" s="5">
        <v>7</v>
      </c>
      <c r="I34" s="5" t="s">
        <v>178</v>
      </c>
      <c r="J34" s="5" t="s">
        <v>29</v>
      </c>
      <c r="K34" t="s">
        <v>57</v>
      </c>
    </row>
    <row r="35" spans="1:11" x14ac:dyDescent="0.2">
      <c r="A35" s="6">
        <v>3</v>
      </c>
      <c r="B35" s="11">
        <v>268</v>
      </c>
      <c r="C35" t="s">
        <v>169</v>
      </c>
      <c r="D35" s="5" t="s">
        <v>10</v>
      </c>
      <c r="E35" s="5" t="s">
        <v>199</v>
      </c>
      <c r="F35" s="5">
        <v>20</v>
      </c>
      <c r="G35" s="5" t="s">
        <v>68</v>
      </c>
      <c r="H35" s="5">
        <v>6</v>
      </c>
      <c r="I35" s="5" t="s">
        <v>194</v>
      </c>
      <c r="J35" s="5" t="s">
        <v>17</v>
      </c>
      <c r="K35" t="s">
        <v>65</v>
      </c>
    </row>
    <row r="36" spans="1:11" x14ac:dyDescent="0.2">
      <c r="A36" s="6">
        <v>3</v>
      </c>
      <c r="B36" s="11">
        <v>268</v>
      </c>
      <c r="C36" t="s">
        <v>169</v>
      </c>
      <c r="D36" s="5" t="s">
        <v>13</v>
      </c>
      <c r="E36" s="5" t="s">
        <v>201</v>
      </c>
      <c r="F36" s="5">
        <v>27</v>
      </c>
      <c r="G36" s="5" t="s">
        <v>68</v>
      </c>
      <c r="H36" s="5">
        <v>24</v>
      </c>
      <c r="I36" s="5" t="s">
        <v>198</v>
      </c>
      <c r="J36" s="5" t="s">
        <v>44</v>
      </c>
      <c r="K36" t="s">
        <v>166</v>
      </c>
    </row>
    <row r="37" spans="1:11" x14ac:dyDescent="0.2">
      <c r="A37" s="6">
        <v>3</v>
      </c>
      <c r="B37" s="11">
        <v>268</v>
      </c>
      <c r="C37" t="s">
        <v>169</v>
      </c>
      <c r="D37" s="5" t="s">
        <v>41</v>
      </c>
      <c r="E37" s="5" t="s">
        <v>180</v>
      </c>
      <c r="F37" s="5">
        <v>13</v>
      </c>
      <c r="G37" s="5" t="s">
        <v>68</v>
      </c>
      <c r="H37" s="5">
        <v>34</v>
      </c>
      <c r="I37" s="5" t="s">
        <v>197</v>
      </c>
      <c r="J37" s="5" t="s">
        <v>47</v>
      </c>
      <c r="K37" t="s">
        <v>59</v>
      </c>
    </row>
    <row r="38" spans="1:11" x14ac:dyDescent="0.2">
      <c r="A38" s="6">
        <v>3</v>
      </c>
      <c r="B38" s="11">
        <v>268</v>
      </c>
      <c r="C38" t="s">
        <v>169</v>
      </c>
      <c r="D38" s="5" t="s">
        <v>23</v>
      </c>
      <c r="E38" s="5" t="s">
        <v>186</v>
      </c>
      <c r="F38" s="5">
        <v>26</v>
      </c>
      <c r="G38" s="5" t="s">
        <v>68</v>
      </c>
      <c r="H38" s="5">
        <v>30</v>
      </c>
      <c r="I38" s="5" t="s">
        <v>177</v>
      </c>
      <c r="J38" s="5" t="s">
        <v>27</v>
      </c>
      <c r="K38" t="s">
        <v>25</v>
      </c>
    </row>
    <row r="39" spans="1:11" x14ac:dyDescent="0.2">
      <c r="A39" s="6">
        <v>3</v>
      </c>
      <c r="B39" s="11">
        <v>268</v>
      </c>
      <c r="C39" t="s">
        <v>169</v>
      </c>
      <c r="D39" s="5" t="s">
        <v>46</v>
      </c>
      <c r="E39" s="5" t="s">
        <v>195</v>
      </c>
      <c r="F39" s="5">
        <v>34</v>
      </c>
      <c r="G39" s="5" t="s">
        <v>68</v>
      </c>
      <c r="H39" s="5">
        <v>17</v>
      </c>
      <c r="I39" s="5" t="s">
        <v>205</v>
      </c>
      <c r="J39" s="5" t="s">
        <v>18</v>
      </c>
      <c r="K39" t="s">
        <v>48</v>
      </c>
    </row>
    <row r="40" spans="1:11" x14ac:dyDescent="0.2">
      <c r="A40" s="6">
        <v>3</v>
      </c>
      <c r="B40" s="11">
        <v>268</v>
      </c>
      <c r="C40" t="s">
        <v>169</v>
      </c>
      <c r="D40" s="5" t="s">
        <v>26</v>
      </c>
      <c r="E40" s="5" t="s">
        <v>181</v>
      </c>
      <c r="F40" s="5">
        <v>23</v>
      </c>
      <c r="G40" s="5" t="s">
        <v>68</v>
      </c>
      <c r="H40" s="5">
        <v>17</v>
      </c>
      <c r="I40" s="5" t="s">
        <v>202</v>
      </c>
      <c r="J40" s="5" t="s">
        <v>32</v>
      </c>
      <c r="K40" t="s">
        <v>28</v>
      </c>
    </row>
    <row r="41" spans="1:11" x14ac:dyDescent="0.2">
      <c r="A41" s="6">
        <v>3</v>
      </c>
      <c r="B41" s="11">
        <v>268</v>
      </c>
      <c r="C41" t="s">
        <v>169</v>
      </c>
      <c r="D41" s="5" t="s">
        <v>9</v>
      </c>
      <c r="E41" s="5" t="s">
        <v>179</v>
      </c>
      <c r="F41" s="5">
        <v>26</v>
      </c>
      <c r="G41" s="5" t="s">
        <v>68</v>
      </c>
      <c r="H41" s="5">
        <v>16</v>
      </c>
      <c r="I41" s="5" t="s">
        <v>185</v>
      </c>
      <c r="J41" s="5" t="s">
        <v>49</v>
      </c>
      <c r="K41" t="s">
        <v>11</v>
      </c>
    </row>
    <row r="42" spans="1:11" x14ac:dyDescent="0.2">
      <c r="A42" s="6">
        <v>3</v>
      </c>
      <c r="B42" s="11">
        <v>268</v>
      </c>
      <c r="C42" t="s">
        <v>169</v>
      </c>
      <c r="D42" s="5" t="s">
        <v>5</v>
      </c>
      <c r="E42" s="5" t="s">
        <v>196</v>
      </c>
      <c r="F42" s="5">
        <v>36</v>
      </c>
      <c r="G42" s="5" t="s">
        <v>68</v>
      </c>
      <c r="H42" s="5">
        <v>33</v>
      </c>
      <c r="I42" s="5" t="s">
        <v>188</v>
      </c>
      <c r="J42" s="5" t="s">
        <v>20</v>
      </c>
      <c r="K42" t="s">
        <v>8</v>
      </c>
    </row>
    <row r="43" spans="1:11" x14ac:dyDescent="0.2">
      <c r="A43" s="6">
        <v>3</v>
      </c>
      <c r="B43" s="11">
        <v>268</v>
      </c>
      <c r="C43" t="s">
        <v>169</v>
      </c>
      <c r="D43" s="5" t="s">
        <v>36</v>
      </c>
      <c r="E43" s="5" t="s">
        <v>189</v>
      </c>
      <c r="F43" s="5">
        <v>31</v>
      </c>
      <c r="G43" s="5" t="s">
        <v>68</v>
      </c>
      <c r="H43" s="5">
        <v>28</v>
      </c>
      <c r="I43" s="5" t="s">
        <v>183</v>
      </c>
      <c r="J43" s="5" t="s">
        <v>31</v>
      </c>
      <c r="K43" t="s">
        <v>58</v>
      </c>
    </row>
    <row r="44" spans="1:11" x14ac:dyDescent="0.2">
      <c r="A44" s="6">
        <v>3</v>
      </c>
      <c r="B44" s="11">
        <v>268</v>
      </c>
      <c r="C44" t="s">
        <v>170</v>
      </c>
      <c r="D44" s="5" t="s">
        <v>15</v>
      </c>
      <c r="E44" s="5" t="s">
        <v>206</v>
      </c>
      <c r="F44" s="5">
        <v>33</v>
      </c>
      <c r="G44" s="5" t="s">
        <v>68</v>
      </c>
      <c r="H44" s="5">
        <v>27</v>
      </c>
      <c r="I44" s="5" t="s">
        <v>204</v>
      </c>
      <c r="J44" s="5" t="s">
        <v>35</v>
      </c>
      <c r="K44" t="s">
        <v>16</v>
      </c>
    </row>
    <row r="45" spans="1:11" x14ac:dyDescent="0.2">
      <c r="A45" s="6">
        <v>3</v>
      </c>
      <c r="B45" s="11">
        <v>268</v>
      </c>
      <c r="C45" t="s">
        <v>171</v>
      </c>
      <c r="D45" s="5" t="s">
        <v>50</v>
      </c>
      <c r="E45" s="5" t="s">
        <v>192</v>
      </c>
      <c r="F45" s="5">
        <v>10</v>
      </c>
      <c r="G45" s="5" t="s">
        <v>68</v>
      </c>
      <c r="H45" s="5">
        <v>24</v>
      </c>
      <c r="I45" s="5" t="s">
        <v>191</v>
      </c>
      <c r="J45" s="5" t="s">
        <v>6</v>
      </c>
      <c r="K45" t="s">
        <v>62</v>
      </c>
    </row>
    <row r="46" spans="1:11" x14ac:dyDescent="0.2">
      <c r="A46" s="6">
        <v>3</v>
      </c>
      <c r="B46" s="11">
        <v>268</v>
      </c>
      <c r="C46" t="s">
        <v>171</v>
      </c>
      <c r="D46" s="5" t="s">
        <v>38</v>
      </c>
      <c r="E46" s="5" t="s">
        <v>187</v>
      </c>
      <c r="F46" s="5">
        <v>27</v>
      </c>
      <c r="G46" s="5" t="s">
        <v>68</v>
      </c>
      <c r="H46" s="5">
        <v>24</v>
      </c>
      <c r="I46" s="5" t="s">
        <v>182</v>
      </c>
      <c r="J46" s="5" t="s">
        <v>76</v>
      </c>
      <c r="K46" t="s">
        <v>39</v>
      </c>
    </row>
    <row r="47" spans="1:11" x14ac:dyDescent="0.2">
      <c r="A47" s="6">
        <v>3</v>
      </c>
      <c r="B47" s="11">
        <v>268</v>
      </c>
      <c r="C47" t="s">
        <v>168</v>
      </c>
      <c r="D47" s="5" t="s">
        <v>12</v>
      </c>
      <c r="E47" s="5" t="s">
        <v>207</v>
      </c>
      <c r="F47" s="5">
        <v>27</v>
      </c>
      <c r="G47" s="5" t="s">
        <v>68</v>
      </c>
      <c r="H47" s="5">
        <v>10</v>
      </c>
      <c r="I47" s="5" t="s">
        <v>200</v>
      </c>
      <c r="J47" s="5" t="s">
        <v>60</v>
      </c>
      <c r="K47" t="s">
        <v>14</v>
      </c>
    </row>
    <row r="48" spans="1:11" x14ac:dyDescent="0.2">
      <c r="A48" s="6">
        <v>3</v>
      </c>
      <c r="B48" s="11">
        <v>269</v>
      </c>
      <c r="C48" t="s">
        <v>168</v>
      </c>
      <c r="D48" s="5" t="s">
        <v>24</v>
      </c>
      <c r="E48" s="5" t="s">
        <v>176</v>
      </c>
      <c r="F48" s="5">
        <v>17</v>
      </c>
      <c r="G48" s="5" t="s">
        <v>68</v>
      </c>
      <c r="H48" s="5">
        <v>28</v>
      </c>
      <c r="I48" s="5" t="s">
        <v>184</v>
      </c>
      <c r="J48" s="5" t="s">
        <v>43</v>
      </c>
      <c r="K48" t="s">
        <v>167</v>
      </c>
    </row>
    <row r="49" spans="1:11" x14ac:dyDescent="0.2">
      <c r="A49" s="6">
        <v>4</v>
      </c>
      <c r="B49" s="11">
        <v>272</v>
      </c>
      <c r="C49" t="s">
        <v>173</v>
      </c>
      <c r="D49" s="5" t="s">
        <v>38</v>
      </c>
      <c r="E49" s="5" t="s">
        <v>187</v>
      </c>
      <c r="F49" s="5">
        <v>35</v>
      </c>
      <c r="G49" s="5" t="s">
        <v>68</v>
      </c>
      <c r="H49" s="5">
        <v>14</v>
      </c>
      <c r="I49" s="5" t="s">
        <v>181</v>
      </c>
      <c r="J49" s="5" t="s">
        <v>26</v>
      </c>
      <c r="K49" t="s">
        <v>39</v>
      </c>
    </row>
    <row r="50" spans="1:11" x14ac:dyDescent="0.2">
      <c r="A50" s="6">
        <v>4</v>
      </c>
      <c r="B50" s="11">
        <v>275</v>
      </c>
      <c r="C50" t="s">
        <v>174</v>
      </c>
      <c r="D50" s="5" t="s">
        <v>17</v>
      </c>
      <c r="E50" s="5" t="s">
        <v>194</v>
      </c>
      <c r="F50" s="5">
        <v>0</v>
      </c>
      <c r="G50" s="5" t="s">
        <v>68</v>
      </c>
      <c r="H50" s="5">
        <v>20</v>
      </c>
      <c r="I50" s="5" t="s">
        <v>197</v>
      </c>
      <c r="J50" s="5" t="s">
        <v>47</v>
      </c>
      <c r="K50" t="s">
        <v>19</v>
      </c>
    </row>
    <row r="51" spans="1:11" x14ac:dyDescent="0.2">
      <c r="A51" s="6">
        <v>4</v>
      </c>
      <c r="B51" s="11">
        <v>275</v>
      </c>
      <c r="C51" t="s">
        <v>169</v>
      </c>
      <c r="D51" s="5" t="s">
        <v>31</v>
      </c>
      <c r="E51" s="5" t="s">
        <v>183</v>
      </c>
      <c r="F51" s="5">
        <v>7</v>
      </c>
      <c r="G51" s="5" t="s">
        <v>68</v>
      </c>
      <c r="H51" s="5">
        <v>31</v>
      </c>
      <c r="I51" s="5" t="s">
        <v>182</v>
      </c>
      <c r="J51" s="5" t="s">
        <v>76</v>
      </c>
      <c r="K51" t="s">
        <v>33</v>
      </c>
    </row>
    <row r="52" spans="1:11" x14ac:dyDescent="0.2">
      <c r="A52" s="6">
        <v>4</v>
      </c>
      <c r="B52" s="11">
        <v>275</v>
      </c>
      <c r="C52" t="s">
        <v>169</v>
      </c>
      <c r="D52" s="5" t="s">
        <v>43</v>
      </c>
      <c r="E52" s="5" t="s">
        <v>184</v>
      </c>
      <c r="F52" s="5">
        <v>30</v>
      </c>
      <c r="G52" s="5" t="s">
        <v>68</v>
      </c>
      <c r="H52" s="5">
        <v>35</v>
      </c>
      <c r="I52" s="5" t="s">
        <v>193</v>
      </c>
      <c r="J52" s="5" t="s">
        <v>34</v>
      </c>
      <c r="K52" t="s">
        <v>45</v>
      </c>
    </row>
    <row r="53" spans="1:11" x14ac:dyDescent="0.2">
      <c r="A53" s="6">
        <v>4</v>
      </c>
      <c r="B53" s="11">
        <v>275</v>
      </c>
      <c r="C53" t="s">
        <v>169</v>
      </c>
      <c r="D53" s="5" t="s">
        <v>29</v>
      </c>
      <c r="E53" s="5" t="s">
        <v>178</v>
      </c>
      <c r="F53" s="5">
        <v>9</v>
      </c>
      <c r="G53" s="5" t="s">
        <v>68</v>
      </c>
      <c r="H53" s="5">
        <v>26</v>
      </c>
      <c r="I53" s="5" t="s">
        <v>202</v>
      </c>
      <c r="J53" s="5" t="s">
        <v>32</v>
      </c>
      <c r="K53" t="s">
        <v>52</v>
      </c>
    </row>
    <row r="54" spans="1:11" x14ac:dyDescent="0.2">
      <c r="A54" s="6">
        <v>4</v>
      </c>
      <c r="B54" s="11">
        <v>275</v>
      </c>
      <c r="C54" t="s">
        <v>169</v>
      </c>
      <c r="D54" s="5" t="s">
        <v>5</v>
      </c>
      <c r="E54" s="5" t="s">
        <v>196</v>
      </c>
      <c r="F54" s="5">
        <v>30</v>
      </c>
      <c r="G54" s="5" t="s">
        <v>68</v>
      </c>
      <c r="H54" s="5">
        <v>33</v>
      </c>
      <c r="I54" s="5" t="s">
        <v>180</v>
      </c>
      <c r="J54" s="5" t="s">
        <v>41</v>
      </c>
      <c r="K54" t="s">
        <v>8</v>
      </c>
    </row>
    <row r="55" spans="1:11" x14ac:dyDescent="0.2">
      <c r="A55" s="6">
        <v>4</v>
      </c>
      <c r="B55" s="11">
        <v>275</v>
      </c>
      <c r="C55" t="s">
        <v>169</v>
      </c>
      <c r="D55" s="5" t="s">
        <v>27</v>
      </c>
      <c r="E55" s="5" t="s">
        <v>177</v>
      </c>
      <c r="F55" s="5">
        <v>17</v>
      </c>
      <c r="G55" s="5" t="s">
        <v>68</v>
      </c>
      <c r="H55" s="5">
        <v>23</v>
      </c>
      <c r="I55" s="5" t="s">
        <v>179</v>
      </c>
      <c r="J55" s="5" t="s">
        <v>9</v>
      </c>
      <c r="K55" t="s">
        <v>64</v>
      </c>
    </row>
    <row r="56" spans="1:11" x14ac:dyDescent="0.2">
      <c r="A56" s="6">
        <v>4</v>
      </c>
      <c r="B56" s="11">
        <v>275</v>
      </c>
      <c r="C56" t="s">
        <v>169</v>
      </c>
      <c r="D56" s="5" t="s">
        <v>46</v>
      </c>
      <c r="E56" s="5" t="s">
        <v>195</v>
      </c>
      <c r="F56" s="5">
        <v>7</v>
      </c>
      <c r="G56" s="5" t="s">
        <v>68</v>
      </c>
      <c r="H56" s="5">
        <v>14</v>
      </c>
      <c r="I56" s="5" t="s">
        <v>186</v>
      </c>
      <c r="J56" s="5" t="s">
        <v>23</v>
      </c>
      <c r="K56" t="s">
        <v>48</v>
      </c>
    </row>
    <row r="57" spans="1:11" x14ac:dyDescent="0.2">
      <c r="A57" s="6">
        <v>4</v>
      </c>
      <c r="B57" s="11">
        <v>275</v>
      </c>
      <c r="C57" t="s">
        <v>169</v>
      </c>
      <c r="D57" s="5" t="s">
        <v>20</v>
      </c>
      <c r="E57" s="5" t="s">
        <v>188</v>
      </c>
      <c r="F57" s="5">
        <v>57</v>
      </c>
      <c r="G57" s="5" t="s">
        <v>68</v>
      </c>
      <c r="H57" s="5">
        <v>14</v>
      </c>
      <c r="I57" s="5" t="s">
        <v>206</v>
      </c>
      <c r="J57" s="5" t="s">
        <v>15</v>
      </c>
      <c r="K57" t="s">
        <v>22</v>
      </c>
    </row>
    <row r="58" spans="1:11" x14ac:dyDescent="0.2">
      <c r="A58" s="6">
        <v>4</v>
      </c>
      <c r="B58" s="11">
        <v>275</v>
      </c>
      <c r="C58" t="s">
        <v>169</v>
      </c>
      <c r="D58" s="5" t="s">
        <v>10</v>
      </c>
      <c r="E58" s="5" t="s">
        <v>199</v>
      </c>
      <c r="F58" s="5">
        <v>23</v>
      </c>
      <c r="G58" s="5" t="s">
        <v>68</v>
      </c>
      <c r="H58" s="5">
        <v>20</v>
      </c>
      <c r="I58" s="5" t="s">
        <v>190</v>
      </c>
      <c r="J58" s="5" t="s">
        <v>21</v>
      </c>
      <c r="K58" t="s">
        <v>65</v>
      </c>
    </row>
    <row r="59" spans="1:11" x14ac:dyDescent="0.2">
      <c r="A59" s="6">
        <v>4</v>
      </c>
      <c r="B59" s="11">
        <v>275</v>
      </c>
      <c r="C59" t="s">
        <v>170</v>
      </c>
      <c r="D59" s="5" t="s">
        <v>50</v>
      </c>
      <c r="E59" s="5" t="s">
        <v>192</v>
      </c>
      <c r="F59" s="5">
        <v>24</v>
      </c>
      <c r="G59" s="5" t="s">
        <v>68</v>
      </c>
      <c r="H59" s="5">
        <v>26</v>
      </c>
      <c r="I59" s="5" t="s">
        <v>201</v>
      </c>
      <c r="J59" s="5" t="s">
        <v>13</v>
      </c>
      <c r="K59" t="s">
        <v>62</v>
      </c>
    </row>
    <row r="60" spans="1:11" x14ac:dyDescent="0.2">
      <c r="A60" s="6">
        <v>4</v>
      </c>
      <c r="B60" s="11">
        <v>275</v>
      </c>
      <c r="C60" t="s">
        <v>170</v>
      </c>
      <c r="D60" s="5" t="s">
        <v>24</v>
      </c>
      <c r="E60" s="5" t="s">
        <v>176</v>
      </c>
      <c r="F60" s="5">
        <v>18</v>
      </c>
      <c r="G60" s="5" t="s">
        <v>68</v>
      </c>
      <c r="H60" s="5">
        <v>15</v>
      </c>
      <c r="I60" s="5" t="s">
        <v>203</v>
      </c>
      <c r="J60" s="5" t="s">
        <v>40</v>
      </c>
      <c r="K60" t="s">
        <v>167</v>
      </c>
    </row>
    <row r="61" spans="1:11" x14ac:dyDescent="0.2">
      <c r="A61" s="6">
        <v>4</v>
      </c>
      <c r="B61" s="11">
        <v>275</v>
      </c>
      <c r="C61" t="s">
        <v>170</v>
      </c>
      <c r="D61" s="5" t="s">
        <v>18</v>
      </c>
      <c r="E61" s="5" t="s">
        <v>205</v>
      </c>
      <c r="F61" s="5">
        <v>25</v>
      </c>
      <c r="G61" s="5" t="s">
        <v>68</v>
      </c>
      <c r="H61" s="5">
        <v>23</v>
      </c>
      <c r="I61" s="5" t="s">
        <v>198</v>
      </c>
      <c r="J61" s="5" t="s">
        <v>44</v>
      </c>
      <c r="K61" t="s">
        <v>53</v>
      </c>
    </row>
    <row r="62" spans="1:11" x14ac:dyDescent="0.2">
      <c r="A62" s="6">
        <v>4</v>
      </c>
      <c r="B62" s="11">
        <v>275</v>
      </c>
      <c r="C62" t="s">
        <v>171</v>
      </c>
      <c r="D62" s="5" t="s">
        <v>49</v>
      </c>
      <c r="E62" s="5" t="s">
        <v>185</v>
      </c>
      <c r="F62" s="5">
        <v>16</v>
      </c>
      <c r="G62" s="5" t="s">
        <v>68</v>
      </c>
      <c r="H62" s="5">
        <v>10</v>
      </c>
      <c r="I62" s="5" t="s">
        <v>200</v>
      </c>
      <c r="J62" s="5" t="s">
        <v>60</v>
      </c>
      <c r="K62" t="s">
        <v>51</v>
      </c>
    </row>
    <row r="63" spans="1:11" x14ac:dyDescent="0.2">
      <c r="A63" s="6">
        <v>4</v>
      </c>
      <c r="B63" s="11">
        <v>275</v>
      </c>
      <c r="C63" t="s">
        <v>168</v>
      </c>
      <c r="D63" s="5" t="s">
        <v>35</v>
      </c>
      <c r="E63" s="5" t="s">
        <v>204</v>
      </c>
      <c r="F63" s="5">
        <v>46</v>
      </c>
      <c r="G63" s="5" t="s">
        <v>68</v>
      </c>
      <c r="H63" s="5">
        <v>18</v>
      </c>
      <c r="I63" s="5" t="s">
        <v>189</v>
      </c>
      <c r="J63" s="5" t="s">
        <v>36</v>
      </c>
      <c r="K63" t="s">
        <v>63</v>
      </c>
    </row>
    <row r="64" spans="1:11" x14ac:dyDescent="0.2">
      <c r="A64" s="6">
        <v>4</v>
      </c>
      <c r="B64" s="11">
        <v>276</v>
      </c>
      <c r="C64" t="s">
        <v>168</v>
      </c>
      <c r="D64" s="5" t="s">
        <v>6</v>
      </c>
      <c r="E64" s="5" t="s">
        <v>191</v>
      </c>
      <c r="F64" s="5">
        <v>29</v>
      </c>
      <c r="G64" s="5" t="s">
        <v>68</v>
      </c>
      <c r="H64" s="5">
        <v>20</v>
      </c>
      <c r="I64" s="5" t="s">
        <v>207</v>
      </c>
      <c r="J64" s="5" t="s">
        <v>12</v>
      </c>
      <c r="K64" t="s">
        <v>56</v>
      </c>
    </row>
    <row r="65" spans="1:11" x14ac:dyDescent="0.2">
      <c r="A65" s="6">
        <v>5</v>
      </c>
      <c r="B65" s="11">
        <v>279</v>
      </c>
      <c r="C65" t="s">
        <v>173</v>
      </c>
      <c r="D65" s="5" t="s">
        <v>18</v>
      </c>
      <c r="E65" s="5" t="s">
        <v>205</v>
      </c>
      <c r="F65" s="5">
        <v>14</v>
      </c>
      <c r="G65" s="5" t="s">
        <v>68</v>
      </c>
      <c r="H65" s="5">
        <v>19</v>
      </c>
      <c r="I65" s="5" t="s">
        <v>196</v>
      </c>
      <c r="J65" s="5" t="s">
        <v>5</v>
      </c>
      <c r="K65" t="s">
        <v>53</v>
      </c>
    </row>
    <row r="66" spans="1:11" x14ac:dyDescent="0.2">
      <c r="A66" s="6">
        <v>5</v>
      </c>
      <c r="B66" s="11">
        <v>282</v>
      </c>
      <c r="C66" t="s">
        <v>169</v>
      </c>
      <c r="D66" s="5" t="s">
        <v>17</v>
      </c>
      <c r="E66" s="5" t="s">
        <v>194</v>
      </c>
      <c r="F66" s="5">
        <v>16</v>
      </c>
      <c r="G66" s="5" t="s">
        <v>68</v>
      </c>
      <c r="H66" s="5">
        <v>10</v>
      </c>
      <c r="I66" s="5" t="s">
        <v>206</v>
      </c>
      <c r="J66" s="5" t="s">
        <v>15</v>
      </c>
      <c r="K66" t="s">
        <v>19</v>
      </c>
    </row>
    <row r="67" spans="1:11" x14ac:dyDescent="0.2">
      <c r="A67" s="6">
        <v>5</v>
      </c>
      <c r="B67" s="11">
        <v>282</v>
      </c>
      <c r="C67" t="s">
        <v>169</v>
      </c>
      <c r="D67" s="5" t="s">
        <v>31</v>
      </c>
      <c r="E67" s="5" t="s">
        <v>183</v>
      </c>
      <c r="F67" s="5">
        <v>14</v>
      </c>
      <c r="G67" s="5" t="s">
        <v>68</v>
      </c>
      <c r="H67" s="5">
        <v>17</v>
      </c>
      <c r="I67" s="5" t="s">
        <v>199</v>
      </c>
      <c r="J67" s="5" t="s">
        <v>10</v>
      </c>
      <c r="K67" t="s">
        <v>33</v>
      </c>
    </row>
    <row r="68" spans="1:11" x14ac:dyDescent="0.2">
      <c r="A68" s="6">
        <v>5</v>
      </c>
      <c r="B68" s="11">
        <v>282</v>
      </c>
      <c r="C68" t="s">
        <v>169</v>
      </c>
      <c r="D68" s="5" t="s">
        <v>32</v>
      </c>
      <c r="E68" s="5" t="s">
        <v>202</v>
      </c>
      <c r="F68" s="5">
        <v>9</v>
      </c>
      <c r="G68" s="5" t="s">
        <v>68</v>
      </c>
      <c r="H68" s="5">
        <v>30</v>
      </c>
      <c r="I68" s="5" t="s">
        <v>190</v>
      </c>
      <c r="J68" s="5" t="s">
        <v>21</v>
      </c>
      <c r="K68" t="s">
        <v>54</v>
      </c>
    </row>
    <row r="69" spans="1:11" x14ac:dyDescent="0.2">
      <c r="A69" s="6">
        <v>5</v>
      </c>
      <c r="B69" s="11">
        <v>282</v>
      </c>
      <c r="C69" t="s">
        <v>169</v>
      </c>
      <c r="D69" s="5" t="s">
        <v>36</v>
      </c>
      <c r="E69" s="5" t="s">
        <v>189</v>
      </c>
      <c r="F69" s="5">
        <v>26</v>
      </c>
      <c r="G69" s="5" t="s">
        <v>68</v>
      </c>
      <c r="H69" s="5">
        <v>23</v>
      </c>
      <c r="I69" s="5" t="s">
        <v>203</v>
      </c>
      <c r="J69" s="5" t="s">
        <v>40</v>
      </c>
      <c r="K69" t="s">
        <v>58</v>
      </c>
    </row>
    <row r="70" spans="1:11" x14ac:dyDescent="0.2">
      <c r="A70" s="6">
        <v>5</v>
      </c>
      <c r="B70" s="11">
        <v>282</v>
      </c>
      <c r="C70" t="s">
        <v>169</v>
      </c>
      <c r="D70" s="5" t="s">
        <v>13</v>
      </c>
      <c r="E70" s="5" t="s">
        <v>201</v>
      </c>
      <c r="F70" s="5">
        <v>34</v>
      </c>
      <c r="G70" s="5" t="s">
        <v>68</v>
      </c>
      <c r="H70" s="5">
        <v>7</v>
      </c>
      <c r="I70" s="5" t="s">
        <v>176</v>
      </c>
      <c r="J70" s="5" t="s">
        <v>24</v>
      </c>
      <c r="K70" t="s">
        <v>166</v>
      </c>
    </row>
    <row r="71" spans="1:11" x14ac:dyDescent="0.2">
      <c r="A71" s="6">
        <v>5</v>
      </c>
      <c r="B71" s="11">
        <v>282</v>
      </c>
      <c r="C71" t="s">
        <v>169</v>
      </c>
      <c r="D71" s="5" t="s">
        <v>76</v>
      </c>
      <c r="E71" s="5" t="s">
        <v>182</v>
      </c>
      <c r="F71" s="5">
        <v>20</v>
      </c>
      <c r="G71" s="5" t="s">
        <v>68</v>
      </c>
      <c r="H71" s="5">
        <v>16</v>
      </c>
      <c r="I71" s="5" t="s">
        <v>179</v>
      </c>
      <c r="J71" s="5" t="s">
        <v>9</v>
      </c>
      <c r="K71" t="s">
        <v>30</v>
      </c>
    </row>
    <row r="72" spans="1:11" x14ac:dyDescent="0.2">
      <c r="A72" s="6">
        <v>5</v>
      </c>
      <c r="B72" s="11">
        <v>282</v>
      </c>
      <c r="C72" t="s">
        <v>169</v>
      </c>
      <c r="D72" s="5" t="s">
        <v>44</v>
      </c>
      <c r="E72" s="5" t="s">
        <v>198</v>
      </c>
      <c r="F72" s="5">
        <v>22</v>
      </c>
      <c r="G72" s="5" t="s">
        <v>68</v>
      </c>
      <c r="H72" s="5">
        <v>27</v>
      </c>
      <c r="I72" s="5" t="s">
        <v>192</v>
      </c>
      <c r="J72" s="5" t="s">
        <v>50</v>
      </c>
      <c r="K72" t="s">
        <v>65</v>
      </c>
    </row>
    <row r="73" spans="1:11" x14ac:dyDescent="0.2">
      <c r="A73" s="6">
        <v>5</v>
      </c>
      <c r="B73" s="11">
        <v>282</v>
      </c>
      <c r="C73" t="s">
        <v>169</v>
      </c>
      <c r="D73" s="5" t="s">
        <v>23</v>
      </c>
      <c r="E73" s="5" t="s">
        <v>186</v>
      </c>
      <c r="F73" s="5">
        <v>24</v>
      </c>
      <c r="G73" s="5" t="s">
        <v>68</v>
      </c>
      <c r="H73" s="5">
        <v>27</v>
      </c>
      <c r="I73" s="5" t="s">
        <v>180</v>
      </c>
      <c r="J73" s="5" t="s">
        <v>41</v>
      </c>
      <c r="K73" t="s">
        <v>25</v>
      </c>
    </row>
    <row r="74" spans="1:11" x14ac:dyDescent="0.2">
      <c r="A74" s="6">
        <v>5</v>
      </c>
      <c r="B74" s="11">
        <v>282</v>
      </c>
      <c r="C74" t="s">
        <v>170</v>
      </c>
      <c r="D74" s="5" t="s">
        <v>34</v>
      </c>
      <c r="E74" s="5" t="s">
        <v>193</v>
      </c>
      <c r="F74" s="5">
        <v>10</v>
      </c>
      <c r="G74" s="5" t="s">
        <v>68</v>
      </c>
      <c r="H74" s="5">
        <v>16</v>
      </c>
      <c r="I74" s="5" t="s">
        <v>204</v>
      </c>
      <c r="J74" s="5" t="s">
        <v>35</v>
      </c>
      <c r="K74" t="s">
        <v>37</v>
      </c>
    </row>
    <row r="75" spans="1:11" x14ac:dyDescent="0.2">
      <c r="A75" s="6">
        <v>5</v>
      </c>
      <c r="B75" s="11">
        <v>282</v>
      </c>
      <c r="C75" t="s">
        <v>170</v>
      </c>
      <c r="D75" s="5" t="s">
        <v>60</v>
      </c>
      <c r="E75" s="5" t="s">
        <v>200</v>
      </c>
      <c r="F75" s="5">
        <v>17</v>
      </c>
      <c r="G75" s="5" t="s">
        <v>68</v>
      </c>
      <c r="H75" s="5">
        <v>30</v>
      </c>
      <c r="I75" s="5" t="s">
        <v>178</v>
      </c>
      <c r="J75" s="5" t="s">
        <v>29</v>
      </c>
      <c r="K75" t="s">
        <v>61</v>
      </c>
    </row>
    <row r="76" spans="1:11" x14ac:dyDescent="0.2">
      <c r="A76" s="6">
        <v>5</v>
      </c>
      <c r="B76" s="11">
        <v>282</v>
      </c>
      <c r="C76" t="s">
        <v>171</v>
      </c>
      <c r="D76" s="5" t="s">
        <v>43</v>
      </c>
      <c r="E76" s="5" t="s">
        <v>184</v>
      </c>
      <c r="F76" s="5">
        <v>31</v>
      </c>
      <c r="G76" s="5" t="s">
        <v>68</v>
      </c>
      <c r="H76" s="5">
        <v>35</v>
      </c>
      <c r="I76" s="5" t="s">
        <v>187</v>
      </c>
      <c r="J76" s="5" t="s">
        <v>38</v>
      </c>
      <c r="K76" t="s">
        <v>45</v>
      </c>
    </row>
    <row r="77" spans="1:11" x14ac:dyDescent="0.2">
      <c r="A77" s="6">
        <v>5</v>
      </c>
      <c r="B77" s="11">
        <v>282</v>
      </c>
      <c r="C77" t="s">
        <v>168</v>
      </c>
      <c r="D77" s="5" t="s">
        <v>20</v>
      </c>
      <c r="E77" s="5" t="s">
        <v>188</v>
      </c>
      <c r="F77" s="5">
        <v>34</v>
      </c>
      <c r="G77" s="5" t="s">
        <v>68</v>
      </c>
      <c r="H77" s="5">
        <v>42</v>
      </c>
      <c r="I77" s="5" t="s">
        <v>191</v>
      </c>
      <c r="J77" s="5" t="s">
        <v>6</v>
      </c>
      <c r="K77" t="s">
        <v>22</v>
      </c>
    </row>
    <row r="78" spans="1:11" x14ac:dyDescent="0.2">
      <c r="A78" s="6">
        <v>5</v>
      </c>
      <c r="B78" s="11">
        <v>283</v>
      </c>
      <c r="C78" t="s">
        <v>168</v>
      </c>
      <c r="D78" s="5" t="s">
        <v>26</v>
      </c>
      <c r="E78" s="5" t="s">
        <v>181</v>
      </c>
      <c r="F78" s="5">
        <v>17</v>
      </c>
      <c r="G78" s="5" t="s">
        <v>68</v>
      </c>
      <c r="H78" s="5">
        <v>20</v>
      </c>
      <c r="I78" s="5" t="s">
        <v>195</v>
      </c>
      <c r="J78" s="5" t="s">
        <v>46</v>
      </c>
      <c r="K78" t="s">
        <v>28</v>
      </c>
    </row>
    <row r="79" spans="1:11" x14ac:dyDescent="0.2">
      <c r="A79" s="6">
        <v>6</v>
      </c>
      <c r="B79" s="11">
        <v>286</v>
      </c>
      <c r="C79" t="s">
        <v>173</v>
      </c>
      <c r="D79" s="5" t="s">
        <v>41</v>
      </c>
      <c r="E79" s="5" t="s">
        <v>180</v>
      </c>
      <c r="F79" s="5" t="s">
        <v>157</v>
      </c>
      <c r="G79" s="5" t="s">
        <v>68</v>
      </c>
      <c r="H79" s="5" t="s">
        <v>157</v>
      </c>
      <c r="I79" s="5" t="s">
        <v>201</v>
      </c>
      <c r="J79" s="5" t="s">
        <v>13</v>
      </c>
      <c r="K79" t="s">
        <v>59</v>
      </c>
    </row>
    <row r="80" spans="1:11" x14ac:dyDescent="0.2">
      <c r="A80" s="6">
        <v>6</v>
      </c>
      <c r="B80" s="11">
        <v>289</v>
      </c>
      <c r="C80" t="s">
        <v>169</v>
      </c>
      <c r="D80" s="5" t="s">
        <v>10</v>
      </c>
      <c r="E80" s="5" t="s">
        <v>199</v>
      </c>
      <c r="F80" s="5" t="s">
        <v>157</v>
      </c>
      <c r="G80" s="5" t="s">
        <v>68</v>
      </c>
      <c r="H80" s="5" t="s">
        <v>157</v>
      </c>
      <c r="I80" s="5" t="s">
        <v>196</v>
      </c>
      <c r="J80" s="5" t="s">
        <v>5</v>
      </c>
      <c r="K80" t="s">
        <v>65</v>
      </c>
    </row>
    <row r="81" spans="1:11" x14ac:dyDescent="0.2">
      <c r="A81" s="6">
        <v>6</v>
      </c>
      <c r="B81" s="11">
        <v>289</v>
      </c>
      <c r="C81" t="s">
        <v>169</v>
      </c>
      <c r="D81" s="5" t="s">
        <v>47</v>
      </c>
      <c r="E81" s="5" t="s">
        <v>197</v>
      </c>
      <c r="F81" s="5" t="s">
        <v>157</v>
      </c>
      <c r="G81" s="5" t="s">
        <v>68</v>
      </c>
      <c r="H81" s="5" t="s">
        <v>157</v>
      </c>
      <c r="I81" s="5" t="s">
        <v>186</v>
      </c>
      <c r="J81" s="5" t="s">
        <v>23</v>
      </c>
      <c r="K81" t="s">
        <v>55</v>
      </c>
    </row>
    <row r="82" spans="1:11" x14ac:dyDescent="0.2">
      <c r="A82" s="6">
        <v>6</v>
      </c>
      <c r="B82" s="11">
        <v>289</v>
      </c>
      <c r="C82" t="s">
        <v>169</v>
      </c>
      <c r="D82" s="5" t="s">
        <v>29</v>
      </c>
      <c r="E82" s="5" t="s">
        <v>178</v>
      </c>
      <c r="F82" s="5" t="s">
        <v>157</v>
      </c>
      <c r="G82" s="5" t="s">
        <v>68</v>
      </c>
      <c r="H82" s="5" t="s">
        <v>157</v>
      </c>
      <c r="I82" s="5" t="s">
        <v>181</v>
      </c>
      <c r="J82" s="5" t="s">
        <v>26</v>
      </c>
      <c r="K82" t="s">
        <v>52</v>
      </c>
    </row>
    <row r="83" spans="1:11" x14ac:dyDescent="0.2">
      <c r="A83" s="6">
        <v>6</v>
      </c>
      <c r="B83" s="11">
        <v>289</v>
      </c>
      <c r="C83" t="s">
        <v>169</v>
      </c>
      <c r="D83" s="5" t="s">
        <v>46</v>
      </c>
      <c r="E83" s="5" t="s">
        <v>195</v>
      </c>
      <c r="F83" s="5" t="s">
        <v>157</v>
      </c>
      <c r="G83" s="5" t="s">
        <v>68</v>
      </c>
      <c r="H83" s="5" t="s">
        <v>157</v>
      </c>
      <c r="I83" s="5" t="s">
        <v>187</v>
      </c>
      <c r="J83" s="5" t="s">
        <v>38</v>
      </c>
      <c r="K83" t="s">
        <v>48</v>
      </c>
    </row>
    <row r="84" spans="1:11" x14ac:dyDescent="0.2">
      <c r="A84" s="6">
        <v>6</v>
      </c>
      <c r="B84" s="11">
        <v>289</v>
      </c>
      <c r="C84" t="s">
        <v>169</v>
      </c>
      <c r="D84" s="5" t="s">
        <v>27</v>
      </c>
      <c r="E84" s="5" t="s">
        <v>177</v>
      </c>
      <c r="F84" s="5" t="s">
        <v>157</v>
      </c>
      <c r="G84" s="5" t="s">
        <v>68</v>
      </c>
      <c r="H84" s="5" t="s">
        <v>157</v>
      </c>
      <c r="I84" s="5" t="s">
        <v>194</v>
      </c>
      <c r="J84" s="5" t="s">
        <v>17</v>
      </c>
      <c r="K84" t="s">
        <v>64</v>
      </c>
    </row>
    <row r="85" spans="1:11" x14ac:dyDescent="0.2">
      <c r="A85" s="6">
        <v>6</v>
      </c>
      <c r="B85" s="11">
        <v>289</v>
      </c>
      <c r="C85" t="s">
        <v>169</v>
      </c>
      <c r="D85" s="5" t="s">
        <v>12</v>
      </c>
      <c r="E85" s="5" t="s">
        <v>207</v>
      </c>
      <c r="F85" s="5" t="s">
        <v>157</v>
      </c>
      <c r="G85" s="5" t="s">
        <v>68</v>
      </c>
      <c r="H85" s="5" t="s">
        <v>157</v>
      </c>
      <c r="I85" s="5" t="s">
        <v>203</v>
      </c>
      <c r="J85" s="5" t="s">
        <v>40</v>
      </c>
      <c r="K85" t="s">
        <v>14</v>
      </c>
    </row>
    <row r="86" spans="1:11" x14ac:dyDescent="0.2">
      <c r="A86" s="6">
        <v>6</v>
      </c>
      <c r="B86" s="11">
        <v>289</v>
      </c>
      <c r="C86" t="s">
        <v>169</v>
      </c>
      <c r="D86" s="5" t="s">
        <v>20</v>
      </c>
      <c r="E86" s="5" t="s">
        <v>188</v>
      </c>
      <c r="F86" s="5" t="s">
        <v>157</v>
      </c>
      <c r="G86" s="5" t="s">
        <v>68</v>
      </c>
      <c r="H86" s="5" t="s">
        <v>157</v>
      </c>
      <c r="I86" s="5" t="s">
        <v>183</v>
      </c>
      <c r="J86" s="5" t="s">
        <v>31</v>
      </c>
      <c r="K86" t="s">
        <v>22</v>
      </c>
    </row>
    <row r="87" spans="1:11" x14ac:dyDescent="0.2">
      <c r="A87" s="6">
        <v>6</v>
      </c>
      <c r="B87" s="11">
        <v>289</v>
      </c>
      <c r="C87" t="s">
        <v>170</v>
      </c>
      <c r="D87" s="5" t="s">
        <v>21</v>
      </c>
      <c r="E87" s="5" t="s">
        <v>190</v>
      </c>
      <c r="F87" s="5" t="s">
        <v>157</v>
      </c>
      <c r="G87" s="5" t="s">
        <v>68</v>
      </c>
      <c r="H87" s="5" t="s">
        <v>157</v>
      </c>
      <c r="I87" s="5" t="s">
        <v>193</v>
      </c>
      <c r="J87" s="5" t="s">
        <v>34</v>
      </c>
      <c r="K87" t="s">
        <v>57</v>
      </c>
    </row>
    <row r="88" spans="1:11" x14ac:dyDescent="0.2">
      <c r="A88" s="6">
        <v>6</v>
      </c>
      <c r="B88" s="11">
        <v>289</v>
      </c>
      <c r="C88" t="s">
        <v>170</v>
      </c>
      <c r="D88" s="5" t="s">
        <v>24</v>
      </c>
      <c r="E88" s="5" t="s">
        <v>176</v>
      </c>
      <c r="F88" s="5" t="s">
        <v>157</v>
      </c>
      <c r="G88" s="5" t="s">
        <v>68</v>
      </c>
      <c r="H88" s="5" t="s">
        <v>157</v>
      </c>
      <c r="I88" s="5" t="s">
        <v>205</v>
      </c>
      <c r="J88" s="5" t="s">
        <v>18</v>
      </c>
      <c r="K88" t="s">
        <v>167</v>
      </c>
    </row>
    <row r="89" spans="1:11" x14ac:dyDescent="0.2">
      <c r="A89" s="6">
        <v>6</v>
      </c>
      <c r="B89" s="11">
        <v>289</v>
      </c>
      <c r="C89" t="s">
        <v>171</v>
      </c>
      <c r="D89" s="5" t="s">
        <v>60</v>
      </c>
      <c r="E89" s="5" t="s">
        <v>200</v>
      </c>
      <c r="F89" s="5" t="s">
        <v>157</v>
      </c>
      <c r="G89" s="5" t="s">
        <v>68</v>
      </c>
      <c r="H89" s="5" t="s">
        <v>157</v>
      </c>
      <c r="I89" s="5" t="s">
        <v>192</v>
      </c>
      <c r="J89" s="5" t="s">
        <v>50</v>
      </c>
      <c r="K89" t="s">
        <v>61</v>
      </c>
    </row>
    <row r="90" spans="1:11" x14ac:dyDescent="0.2">
      <c r="A90" s="6">
        <v>6</v>
      </c>
      <c r="B90" s="11">
        <v>289</v>
      </c>
      <c r="C90" t="s">
        <v>171</v>
      </c>
      <c r="D90" s="5" t="s">
        <v>6</v>
      </c>
      <c r="E90" s="5" t="s">
        <v>191</v>
      </c>
      <c r="F90" s="5" t="s">
        <v>157</v>
      </c>
      <c r="G90" s="5" t="s">
        <v>68</v>
      </c>
      <c r="H90" s="5" t="s">
        <v>157</v>
      </c>
      <c r="I90" s="5" t="s">
        <v>202</v>
      </c>
      <c r="J90" s="5" t="s">
        <v>32</v>
      </c>
      <c r="K90" t="s">
        <v>56</v>
      </c>
    </row>
    <row r="91" spans="1:11" x14ac:dyDescent="0.2">
      <c r="A91" s="6">
        <v>6</v>
      </c>
      <c r="B91" s="11">
        <v>289</v>
      </c>
      <c r="C91" t="s">
        <v>168</v>
      </c>
      <c r="D91" s="5" t="s">
        <v>49</v>
      </c>
      <c r="E91" s="5" t="s">
        <v>185</v>
      </c>
      <c r="F91" s="5" t="s">
        <v>157</v>
      </c>
      <c r="G91" s="5" t="s">
        <v>68</v>
      </c>
      <c r="H91" s="5" t="s">
        <v>157</v>
      </c>
      <c r="I91" s="5" t="s">
        <v>198</v>
      </c>
      <c r="J91" s="5" t="s">
        <v>44</v>
      </c>
      <c r="K91" t="s">
        <v>51</v>
      </c>
    </row>
    <row r="92" spans="1:11" x14ac:dyDescent="0.2">
      <c r="A92" s="6">
        <v>6</v>
      </c>
      <c r="B92" s="11">
        <v>290</v>
      </c>
      <c r="C92" t="s">
        <v>168</v>
      </c>
      <c r="D92" s="5" t="s">
        <v>15</v>
      </c>
      <c r="E92" s="5" t="s">
        <v>206</v>
      </c>
      <c r="F92" s="5" t="s">
        <v>157</v>
      </c>
      <c r="G92" s="5" t="s">
        <v>68</v>
      </c>
      <c r="H92" s="5" t="s">
        <v>157</v>
      </c>
      <c r="I92" s="5" t="s">
        <v>189</v>
      </c>
      <c r="J92" s="5" t="s">
        <v>36</v>
      </c>
      <c r="K92" t="s">
        <v>16</v>
      </c>
    </row>
    <row r="93" spans="1:11" x14ac:dyDescent="0.2">
      <c r="A93" s="6">
        <v>7</v>
      </c>
      <c r="B93" s="11">
        <v>293</v>
      </c>
      <c r="C93" t="s">
        <v>173</v>
      </c>
      <c r="D93" s="5" t="s">
        <v>60</v>
      </c>
      <c r="E93" s="5" t="s">
        <v>200</v>
      </c>
      <c r="F93" s="5" t="s">
        <v>157</v>
      </c>
      <c r="G93" s="5" t="s">
        <v>68</v>
      </c>
      <c r="H93" s="5" t="s">
        <v>157</v>
      </c>
      <c r="I93" s="5" t="s">
        <v>191</v>
      </c>
      <c r="J93" s="5" t="s">
        <v>6</v>
      </c>
      <c r="K93" t="s">
        <v>61</v>
      </c>
    </row>
    <row r="94" spans="1:11" x14ac:dyDescent="0.2">
      <c r="A94" s="6">
        <v>7</v>
      </c>
      <c r="B94" s="11">
        <v>296</v>
      </c>
      <c r="C94" t="s">
        <v>169</v>
      </c>
      <c r="D94" s="5" t="s">
        <v>9</v>
      </c>
      <c r="E94" s="5" t="s">
        <v>179</v>
      </c>
      <c r="F94" s="5" t="s">
        <v>157</v>
      </c>
      <c r="G94" s="5" t="s">
        <v>68</v>
      </c>
      <c r="H94" s="5" t="s">
        <v>157</v>
      </c>
      <c r="I94" s="5" t="s">
        <v>205</v>
      </c>
      <c r="J94" s="5" t="s">
        <v>18</v>
      </c>
      <c r="K94" t="s">
        <v>11</v>
      </c>
    </row>
    <row r="95" spans="1:11" x14ac:dyDescent="0.2">
      <c r="A95" s="6">
        <v>7</v>
      </c>
      <c r="B95" s="11">
        <v>296</v>
      </c>
      <c r="C95" t="s">
        <v>169</v>
      </c>
      <c r="D95" s="5" t="s">
        <v>31</v>
      </c>
      <c r="E95" s="5" t="s">
        <v>183</v>
      </c>
      <c r="F95" s="5" t="s">
        <v>157</v>
      </c>
      <c r="G95" s="5" t="s">
        <v>68</v>
      </c>
      <c r="H95" s="5" t="s">
        <v>157</v>
      </c>
      <c r="I95" s="5" t="s">
        <v>206</v>
      </c>
      <c r="J95" s="5" t="s">
        <v>15</v>
      </c>
      <c r="K95" t="s">
        <v>33</v>
      </c>
    </row>
    <row r="96" spans="1:11" x14ac:dyDescent="0.2">
      <c r="A96" s="6">
        <v>7</v>
      </c>
      <c r="B96" s="11">
        <v>296</v>
      </c>
      <c r="C96" t="s">
        <v>169</v>
      </c>
      <c r="D96" s="5" t="s">
        <v>38</v>
      </c>
      <c r="E96" s="5" t="s">
        <v>187</v>
      </c>
      <c r="F96" s="5" t="s">
        <v>157</v>
      </c>
      <c r="G96" s="5" t="s">
        <v>68</v>
      </c>
      <c r="H96" s="5" t="s">
        <v>157</v>
      </c>
      <c r="I96" s="5" t="s">
        <v>197</v>
      </c>
      <c r="J96" s="5" t="s">
        <v>47</v>
      </c>
      <c r="K96" t="s">
        <v>39</v>
      </c>
    </row>
    <row r="97" spans="1:11" x14ac:dyDescent="0.2">
      <c r="A97" s="6">
        <v>7</v>
      </c>
      <c r="B97" s="11">
        <v>296</v>
      </c>
      <c r="C97" t="s">
        <v>169</v>
      </c>
      <c r="D97" s="5" t="s">
        <v>17</v>
      </c>
      <c r="E97" s="5" t="s">
        <v>194</v>
      </c>
      <c r="F97" s="5" t="s">
        <v>157</v>
      </c>
      <c r="G97" s="5" t="s">
        <v>68</v>
      </c>
      <c r="H97" s="5" t="s">
        <v>157</v>
      </c>
      <c r="I97" s="5" t="s">
        <v>199</v>
      </c>
      <c r="J97" s="5" t="s">
        <v>10</v>
      </c>
      <c r="K97" t="s">
        <v>19</v>
      </c>
    </row>
    <row r="98" spans="1:11" x14ac:dyDescent="0.2">
      <c r="A98" s="6">
        <v>7</v>
      </c>
      <c r="B98" s="11">
        <v>296</v>
      </c>
      <c r="C98" t="s">
        <v>169</v>
      </c>
      <c r="D98" s="5" t="s">
        <v>34</v>
      </c>
      <c r="E98" s="5" t="s">
        <v>193</v>
      </c>
      <c r="F98" s="5" t="s">
        <v>157</v>
      </c>
      <c r="G98" s="5" t="s">
        <v>68</v>
      </c>
      <c r="H98" s="5" t="s">
        <v>157</v>
      </c>
      <c r="I98" s="5" t="s">
        <v>176</v>
      </c>
      <c r="J98" s="5" t="s">
        <v>24</v>
      </c>
      <c r="K98" t="s">
        <v>37</v>
      </c>
    </row>
    <row r="99" spans="1:11" x14ac:dyDescent="0.2">
      <c r="A99" s="6">
        <v>7</v>
      </c>
      <c r="B99" s="11">
        <v>296</v>
      </c>
      <c r="C99" t="s">
        <v>169</v>
      </c>
      <c r="D99" s="5" t="s">
        <v>26</v>
      </c>
      <c r="E99" s="5" t="s">
        <v>181</v>
      </c>
      <c r="F99" s="5" t="s">
        <v>157</v>
      </c>
      <c r="G99" s="5" t="s">
        <v>68</v>
      </c>
      <c r="H99" s="5" t="s">
        <v>157</v>
      </c>
      <c r="I99" s="5" t="s">
        <v>180</v>
      </c>
      <c r="J99" s="5" t="s">
        <v>41</v>
      </c>
      <c r="K99" t="s">
        <v>28</v>
      </c>
    </row>
    <row r="100" spans="1:11" x14ac:dyDescent="0.2">
      <c r="A100" s="6">
        <v>7</v>
      </c>
      <c r="B100" s="11">
        <v>296</v>
      </c>
      <c r="C100" t="s">
        <v>169</v>
      </c>
      <c r="D100" s="5" t="s">
        <v>32</v>
      </c>
      <c r="E100" s="5" t="s">
        <v>202</v>
      </c>
      <c r="F100" s="5" t="s">
        <v>157</v>
      </c>
      <c r="G100" s="5" t="s">
        <v>68</v>
      </c>
      <c r="H100" s="5" t="s">
        <v>157</v>
      </c>
      <c r="I100" s="5" t="s">
        <v>182</v>
      </c>
      <c r="J100" s="5" t="s">
        <v>76</v>
      </c>
      <c r="K100" t="s">
        <v>54</v>
      </c>
    </row>
    <row r="101" spans="1:11" x14ac:dyDescent="0.2">
      <c r="A101" s="6">
        <v>7</v>
      </c>
      <c r="B101" s="11">
        <v>296</v>
      </c>
      <c r="C101" t="s">
        <v>169</v>
      </c>
      <c r="D101" s="5" t="s">
        <v>46</v>
      </c>
      <c r="E101" s="5" t="s">
        <v>195</v>
      </c>
      <c r="F101" s="5" t="s">
        <v>157</v>
      </c>
      <c r="G101" s="5" t="s">
        <v>68</v>
      </c>
      <c r="H101" s="5" t="s">
        <v>157</v>
      </c>
      <c r="I101" s="5" t="s">
        <v>178</v>
      </c>
      <c r="J101" s="5" t="s">
        <v>29</v>
      </c>
      <c r="K101" t="s">
        <v>48</v>
      </c>
    </row>
    <row r="102" spans="1:11" x14ac:dyDescent="0.2">
      <c r="A102" s="6">
        <v>7</v>
      </c>
      <c r="B102" s="11">
        <v>296</v>
      </c>
      <c r="C102" t="s">
        <v>169</v>
      </c>
      <c r="D102" s="5" t="s">
        <v>36</v>
      </c>
      <c r="E102" s="5" t="s">
        <v>189</v>
      </c>
      <c r="F102" s="5" t="s">
        <v>157</v>
      </c>
      <c r="G102" s="5" t="s">
        <v>68</v>
      </c>
      <c r="H102" s="5" t="s">
        <v>157</v>
      </c>
      <c r="I102" s="5" t="s">
        <v>190</v>
      </c>
      <c r="J102" s="5" t="s">
        <v>21</v>
      </c>
      <c r="K102" t="s">
        <v>58</v>
      </c>
    </row>
    <row r="103" spans="1:11" x14ac:dyDescent="0.2">
      <c r="A103" s="6">
        <v>7</v>
      </c>
      <c r="B103" s="11">
        <v>296</v>
      </c>
      <c r="C103" t="s">
        <v>170</v>
      </c>
      <c r="D103" s="5" t="s">
        <v>40</v>
      </c>
      <c r="E103" s="5" t="s">
        <v>203</v>
      </c>
      <c r="F103" s="5" t="s">
        <v>157</v>
      </c>
      <c r="G103" s="5" t="s">
        <v>68</v>
      </c>
      <c r="H103" s="5" t="s">
        <v>157</v>
      </c>
      <c r="I103" s="5" t="s">
        <v>184</v>
      </c>
      <c r="J103" s="5" t="s">
        <v>43</v>
      </c>
      <c r="K103" t="s">
        <v>42</v>
      </c>
    </row>
    <row r="104" spans="1:11" x14ac:dyDescent="0.2">
      <c r="A104" s="6">
        <v>7</v>
      </c>
      <c r="B104" s="11">
        <v>296</v>
      </c>
      <c r="C104" t="s">
        <v>171</v>
      </c>
      <c r="D104" s="5" t="s">
        <v>50</v>
      </c>
      <c r="E104" s="5" t="s">
        <v>192</v>
      </c>
      <c r="F104" s="5" t="s">
        <v>157</v>
      </c>
      <c r="G104" s="5" t="s">
        <v>68</v>
      </c>
      <c r="H104" s="5" t="s">
        <v>157</v>
      </c>
      <c r="I104" s="5" t="s">
        <v>185</v>
      </c>
      <c r="J104" s="5" t="s">
        <v>49</v>
      </c>
      <c r="K104" t="s">
        <v>62</v>
      </c>
    </row>
    <row r="105" spans="1:11" x14ac:dyDescent="0.2">
      <c r="A105" s="6">
        <v>7</v>
      </c>
      <c r="B105" s="11">
        <v>296</v>
      </c>
      <c r="C105" t="s">
        <v>171</v>
      </c>
      <c r="D105" s="5" t="s">
        <v>44</v>
      </c>
      <c r="E105" s="5" t="s">
        <v>198</v>
      </c>
      <c r="F105" s="5" t="s">
        <v>157</v>
      </c>
      <c r="G105" s="5" t="s">
        <v>68</v>
      </c>
      <c r="H105" s="5" t="s">
        <v>157</v>
      </c>
      <c r="I105" s="5" t="s">
        <v>204</v>
      </c>
      <c r="J105" s="5" t="s">
        <v>35</v>
      </c>
      <c r="K105" t="s">
        <v>65</v>
      </c>
    </row>
    <row r="106" spans="1:11" x14ac:dyDescent="0.2">
      <c r="A106" s="6">
        <v>7</v>
      </c>
      <c r="B106" s="11">
        <v>296</v>
      </c>
      <c r="C106" t="s">
        <v>168</v>
      </c>
      <c r="D106" s="5" t="s">
        <v>5</v>
      </c>
      <c r="E106" s="5" t="s">
        <v>196</v>
      </c>
      <c r="F106" s="5" t="s">
        <v>157</v>
      </c>
      <c r="G106" s="5" t="s">
        <v>68</v>
      </c>
      <c r="H106" s="5" t="s">
        <v>157</v>
      </c>
      <c r="I106" s="5" t="s">
        <v>177</v>
      </c>
      <c r="J106" s="5" t="s">
        <v>27</v>
      </c>
      <c r="K106" t="s">
        <v>8</v>
      </c>
    </row>
    <row r="107" spans="1:11" x14ac:dyDescent="0.2">
      <c r="A107" s="6">
        <v>7</v>
      </c>
      <c r="B107" s="11">
        <v>297</v>
      </c>
      <c r="C107" t="s">
        <v>168</v>
      </c>
      <c r="D107" s="5" t="s">
        <v>13</v>
      </c>
      <c r="E107" s="5" t="s">
        <v>201</v>
      </c>
      <c r="F107" s="5" t="s">
        <v>157</v>
      </c>
      <c r="G107" s="5" t="s">
        <v>68</v>
      </c>
      <c r="H107" s="5" t="s">
        <v>157</v>
      </c>
      <c r="I107" s="5" t="s">
        <v>207</v>
      </c>
      <c r="J107" s="5" t="s">
        <v>12</v>
      </c>
      <c r="K107" t="s">
        <v>166</v>
      </c>
    </row>
    <row r="108" spans="1:11" x14ac:dyDescent="0.2">
      <c r="A108" s="6">
        <v>8</v>
      </c>
      <c r="B108" s="11">
        <v>300</v>
      </c>
      <c r="C108" t="s">
        <v>173</v>
      </c>
      <c r="D108" s="5" t="s">
        <v>29</v>
      </c>
      <c r="E108" s="5" t="s">
        <v>178</v>
      </c>
      <c r="F108" s="5" t="s">
        <v>157</v>
      </c>
      <c r="G108" s="5" t="s">
        <v>68</v>
      </c>
      <c r="H108" s="5" t="s">
        <v>157</v>
      </c>
      <c r="I108" s="5" t="s">
        <v>194</v>
      </c>
      <c r="J108" s="5" t="s">
        <v>17</v>
      </c>
      <c r="K108" t="s">
        <v>52</v>
      </c>
    </row>
    <row r="109" spans="1:11" x14ac:dyDescent="0.2">
      <c r="A109" s="6">
        <v>8</v>
      </c>
      <c r="B109" s="11">
        <v>303</v>
      </c>
      <c r="C109" t="s">
        <v>174</v>
      </c>
      <c r="D109" s="5" t="s">
        <v>31</v>
      </c>
      <c r="E109" s="5" t="s">
        <v>183</v>
      </c>
      <c r="F109" s="5" t="s">
        <v>157</v>
      </c>
      <c r="G109" s="5" t="s">
        <v>68</v>
      </c>
      <c r="H109" s="5" t="s">
        <v>157</v>
      </c>
      <c r="I109" s="5" t="s">
        <v>195</v>
      </c>
      <c r="J109" s="5" t="s">
        <v>46</v>
      </c>
      <c r="K109" t="s">
        <v>33</v>
      </c>
    </row>
    <row r="110" spans="1:11" x14ac:dyDescent="0.2">
      <c r="A110" s="6">
        <v>8</v>
      </c>
      <c r="B110" s="11">
        <v>303</v>
      </c>
      <c r="C110" t="s">
        <v>169</v>
      </c>
      <c r="D110" s="5" t="s">
        <v>5</v>
      </c>
      <c r="E110" s="5" t="s">
        <v>196</v>
      </c>
      <c r="F110" s="5" t="s">
        <v>157</v>
      </c>
      <c r="G110" s="5" t="s">
        <v>68</v>
      </c>
      <c r="H110" s="5" t="s">
        <v>157</v>
      </c>
      <c r="I110" s="5" t="s">
        <v>192</v>
      </c>
      <c r="J110" s="5" t="s">
        <v>50</v>
      </c>
      <c r="K110" t="s">
        <v>8</v>
      </c>
    </row>
    <row r="111" spans="1:11" x14ac:dyDescent="0.2">
      <c r="A111" s="6">
        <v>8</v>
      </c>
      <c r="B111" s="11">
        <v>303</v>
      </c>
      <c r="C111" t="s">
        <v>169</v>
      </c>
      <c r="D111" s="5" t="s">
        <v>13</v>
      </c>
      <c r="E111" s="5" t="s">
        <v>201</v>
      </c>
      <c r="F111" s="5" t="s">
        <v>157</v>
      </c>
      <c r="G111" s="5" t="s">
        <v>68</v>
      </c>
      <c r="H111" s="5" t="s">
        <v>157</v>
      </c>
      <c r="I111" s="5" t="s">
        <v>203</v>
      </c>
      <c r="J111" s="5" t="s">
        <v>40</v>
      </c>
      <c r="K111" t="s">
        <v>166</v>
      </c>
    </row>
    <row r="112" spans="1:11" x14ac:dyDescent="0.2">
      <c r="A112" s="6">
        <v>8</v>
      </c>
      <c r="B112" s="11">
        <v>303</v>
      </c>
      <c r="C112" t="s">
        <v>169</v>
      </c>
      <c r="D112" s="5" t="s">
        <v>76</v>
      </c>
      <c r="E112" s="5" t="s">
        <v>182</v>
      </c>
      <c r="F112" s="5" t="s">
        <v>157</v>
      </c>
      <c r="G112" s="5" t="s">
        <v>68</v>
      </c>
      <c r="H112" s="5" t="s">
        <v>157</v>
      </c>
      <c r="I112" s="5" t="s">
        <v>189</v>
      </c>
      <c r="J112" s="5" t="s">
        <v>36</v>
      </c>
      <c r="K112" t="s">
        <v>30</v>
      </c>
    </row>
    <row r="113" spans="1:11" x14ac:dyDescent="0.2">
      <c r="A113" s="6">
        <v>8</v>
      </c>
      <c r="B113" s="11">
        <v>303</v>
      </c>
      <c r="C113" t="s">
        <v>169</v>
      </c>
      <c r="D113" s="5" t="s">
        <v>9</v>
      </c>
      <c r="E113" s="5" t="s">
        <v>179</v>
      </c>
      <c r="F113" s="5" t="s">
        <v>157</v>
      </c>
      <c r="G113" s="5" t="s">
        <v>68</v>
      </c>
      <c r="H113" s="5" t="s">
        <v>157</v>
      </c>
      <c r="I113" s="5" t="s">
        <v>200</v>
      </c>
      <c r="J113" s="5" t="s">
        <v>60</v>
      </c>
      <c r="K113" t="s">
        <v>11</v>
      </c>
    </row>
    <row r="114" spans="1:11" x14ac:dyDescent="0.2">
      <c r="A114" s="6">
        <v>8</v>
      </c>
      <c r="B114" s="11">
        <v>303</v>
      </c>
      <c r="C114" t="s">
        <v>169</v>
      </c>
      <c r="D114" s="5" t="s">
        <v>10</v>
      </c>
      <c r="E114" s="5" t="s">
        <v>199</v>
      </c>
      <c r="F114" s="5" t="s">
        <v>157</v>
      </c>
      <c r="G114" s="5" t="s">
        <v>68</v>
      </c>
      <c r="H114" s="5" t="s">
        <v>157</v>
      </c>
      <c r="I114" s="5" t="s">
        <v>177</v>
      </c>
      <c r="J114" s="5" t="s">
        <v>27</v>
      </c>
      <c r="K114" t="s">
        <v>65</v>
      </c>
    </row>
    <row r="115" spans="1:11" x14ac:dyDescent="0.2">
      <c r="A115" s="6">
        <v>8</v>
      </c>
      <c r="B115" s="11">
        <v>303</v>
      </c>
      <c r="C115" t="s">
        <v>169</v>
      </c>
      <c r="D115" s="5" t="s">
        <v>47</v>
      </c>
      <c r="E115" s="5" t="s">
        <v>197</v>
      </c>
      <c r="F115" s="5" t="s">
        <v>157</v>
      </c>
      <c r="G115" s="5" t="s">
        <v>68</v>
      </c>
      <c r="H115" s="5" t="s">
        <v>157</v>
      </c>
      <c r="I115" s="5" t="s">
        <v>181</v>
      </c>
      <c r="J115" s="5" t="s">
        <v>26</v>
      </c>
      <c r="K115" t="s">
        <v>55</v>
      </c>
    </row>
    <row r="116" spans="1:11" x14ac:dyDescent="0.2">
      <c r="A116" s="6">
        <v>8</v>
      </c>
      <c r="B116" s="11">
        <v>303</v>
      </c>
      <c r="C116" t="s">
        <v>169</v>
      </c>
      <c r="D116" s="5" t="s">
        <v>18</v>
      </c>
      <c r="E116" s="5" t="s">
        <v>205</v>
      </c>
      <c r="F116" s="5" t="s">
        <v>157</v>
      </c>
      <c r="G116" s="5" t="s">
        <v>68</v>
      </c>
      <c r="H116" s="5" t="s">
        <v>157</v>
      </c>
      <c r="I116" s="5" t="s">
        <v>180</v>
      </c>
      <c r="J116" s="5" t="s">
        <v>41</v>
      </c>
      <c r="K116" t="s">
        <v>53</v>
      </c>
    </row>
    <row r="117" spans="1:11" x14ac:dyDescent="0.2">
      <c r="A117" s="6">
        <v>8</v>
      </c>
      <c r="B117" s="11">
        <v>303</v>
      </c>
      <c r="C117" t="s">
        <v>170</v>
      </c>
      <c r="D117" s="5" t="s">
        <v>35</v>
      </c>
      <c r="E117" s="5" t="s">
        <v>204</v>
      </c>
      <c r="F117" s="5" t="s">
        <v>157</v>
      </c>
      <c r="G117" s="5" t="s">
        <v>68</v>
      </c>
      <c r="H117" s="5" t="s">
        <v>157</v>
      </c>
      <c r="I117" s="5" t="s">
        <v>188</v>
      </c>
      <c r="J117" s="5" t="s">
        <v>20</v>
      </c>
      <c r="K117" t="s">
        <v>63</v>
      </c>
    </row>
    <row r="118" spans="1:11" x14ac:dyDescent="0.2">
      <c r="A118" s="6">
        <v>8</v>
      </c>
      <c r="B118" s="11">
        <v>303</v>
      </c>
      <c r="C118" t="s">
        <v>171</v>
      </c>
      <c r="D118" s="5" t="s">
        <v>12</v>
      </c>
      <c r="E118" s="5" t="s">
        <v>207</v>
      </c>
      <c r="F118" s="5" t="s">
        <v>157</v>
      </c>
      <c r="G118" s="5" t="s">
        <v>68</v>
      </c>
      <c r="H118" s="5" t="s">
        <v>157</v>
      </c>
      <c r="I118" s="5" t="s">
        <v>184</v>
      </c>
      <c r="J118" s="5" t="s">
        <v>43</v>
      </c>
      <c r="K118" t="s">
        <v>14</v>
      </c>
    </row>
    <row r="119" spans="1:11" x14ac:dyDescent="0.2">
      <c r="A119" s="6">
        <v>8</v>
      </c>
      <c r="B119" s="11">
        <v>303</v>
      </c>
      <c r="C119" t="s">
        <v>168</v>
      </c>
      <c r="D119" s="5" t="s">
        <v>23</v>
      </c>
      <c r="E119" s="5" t="s">
        <v>186</v>
      </c>
      <c r="F119" s="5" t="s">
        <v>157</v>
      </c>
      <c r="G119" s="5" t="s">
        <v>68</v>
      </c>
      <c r="H119" s="5" t="s">
        <v>157</v>
      </c>
      <c r="I119" s="5" t="s">
        <v>202</v>
      </c>
      <c r="J119" s="5" t="s">
        <v>32</v>
      </c>
      <c r="K119" t="s">
        <v>25</v>
      </c>
    </row>
    <row r="120" spans="1:11" x14ac:dyDescent="0.2">
      <c r="A120" s="6">
        <v>8</v>
      </c>
      <c r="B120" s="11">
        <v>304</v>
      </c>
      <c r="C120" t="s">
        <v>168</v>
      </c>
      <c r="D120" s="5" t="s">
        <v>6</v>
      </c>
      <c r="E120" s="5" t="s">
        <v>191</v>
      </c>
      <c r="F120" s="5" t="s">
        <v>157</v>
      </c>
      <c r="G120" s="5" t="s">
        <v>68</v>
      </c>
      <c r="H120" s="5" t="s">
        <v>157</v>
      </c>
      <c r="I120" s="5" t="s">
        <v>185</v>
      </c>
      <c r="J120" s="5" t="s">
        <v>49</v>
      </c>
      <c r="K120" t="s">
        <v>56</v>
      </c>
    </row>
    <row r="121" spans="1:11" x14ac:dyDescent="0.2">
      <c r="A121" s="6">
        <v>9</v>
      </c>
      <c r="B121" s="11">
        <v>307</v>
      </c>
      <c r="C121" t="s">
        <v>173</v>
      </c>
      <c r="D121" s="5" t="s">
        <v>10</v>
      </c>
      <c r="E121" s="5" t="s">
        <v>199</v>
      </c>
      <c r="F121" s="5" t="s">
        <v>157</v>
      </c>
      <c r="G121" s="5" t="s">
        <v>68</v>
      </c>
      <c r="H121" s="5" t="s">
        <v>157</v>
      </c>
      <c r="I121" s="5" t="s">
        <v>179</v>
      </c>
      <c r="J121" s="5" t="s">
        <v>9</v>
      </c>
      <c r="K121" t="s">
        <v>65</v>
      </c>
    </row>
    <row r="122" spans="1:11" x14ac:dyDescent="0.2">
      <c r="A122" s="6">
        <v>9</v>
      </c>
      <c r="B122" s="11">
        <v>310</v>
      </c>
      <c r="C122" t="s">
        <v>169</v>
      </c>
      <c r="D122" s="5" t="s">
        <v>21</v>
      </c>
      <c r="E122" s="5" t="s">
        <v>190</v>
      </c>
      <c r="F122" s="5" t="s">
        <v>157</v>
      </c>
      <c r="G122" s="5" t="s">
        <v>68</v>
      </c>
      <c r="H122" s="5" t="s">
        <v>157</v>
      </c>
      <c r="I122" s="5" t="s">
        <v>182</v>
      </c>
      <c r="J122" s="5" t="s">
        <v>76</v>
      </c>
      <c r="K122" t="s">
        <v>57</v>
      </c>
    </row>
    <row r="123" spans="1:11" x14ac:dyDescent="0.2">
      <c r="A123" s="6">
        <v>9</v>
      </c>
      <c r="B123" s="11">
        <v>310</v>
      </c>
      <c r="C123" t="s">
        <v>169</v>
      </c>
      <c r="D123" s="5" t="s">
        <v>41</v>
      </c>
      <c r="E123" s="5" t="s">
        <v>180</v>
      </c>
      <c r="F123" s="5" t="s">
        <v>157</v>
      </c>
      <c r="G123" s="5" t="s">
        <v>68</v>
      </c>
      <c r="H123" s="5" t="s">
        <v>157</v>
      </c>
      <c r="I123" s="5" t="s">
        <v>177</v>
      </c>
      <c r="J123" s="5" t="s">
        <v>27</v>
      </c>
      <c r="K123" t="s">
        <v>59</v>
      </c>
    </row>
    <row r="124" spans="1:11" x14ac:dyDescent="0.2">
      <c r="A124" s="6">
        <v>9</v>
      </c>
      <c r="B124" s="11">
        <v>310</v>
      </c>
      <c r="C124" t="s">
        <v>169</v>
      </c>
      <c r="D124" s="5" t="s">
        <v>15</v>
      </c>
      <c r="E124" s="5" t="s">
        <v>206</v>
      </c>
      <c r="F124" s="5" t="s">
        <v>157</v>
      </c>
      <c r="G124" s="5" t="s">
        <v>68</v>
      </c>
      <c r="H124" s="5" t="s">
        <v>157</v>
      </c>
      <c r="I124" s="5" t="s">
        <v>178</v>
      </c>
      <c r="J124" s="5" t="s">
        <v>29</v>
      </c>
      <c r="K124" t="s">
        <v>16</v>
      </c>
    </row>
    <row r="125" spans="1:11" x14ac:dyDescent="0.2">
      <c r="A125" s="6">
        <v>9</v>
      </c>
      <c r="B125" s="11">
        <v>310</v>
      </c>
      <c r="C125" t="s">
        <v>169</v>
      </c>
      <c r="D125" s="5" t="s">
        <v>47</v>
      </c>
      <c r="E125" s="5" t="s">
        <v>197</v>
      </c>
      <c r="F125" s="5" t="s">
        <v>157</v>
      </c>
      <c r="G125" s="5" t="s">
        <v>68</v>
      </c>
      <c r="H125" s="5" t="s">
        <v>157</v>
      </c>
      <c r="I125" s="5" t="s">
        <v>205</v>
      </c>
      <c r="J125" s="5" t="s">
        <v>18</v>
      </c>
      <c r="K125" t="s">
        <v>55</v>
      </c>
    </row>
    <row r="126" spans="1:11" x14ac:dyDescent="0.2">
      <c r="A126" s="6">
        <v>9</v>
      </c>
      <c r="B126" s="11">
        <v>310</v>
      </c>
      <c r="C126" t="s">
        <v>169</v>
      </c>
      <c r="D126" s="5" t="s">
        <v>20</v>
      </c>
      <c r="E126" s="5" t="s">
        <v>188</v>
      </c>
      <c r="F126" s="5" t="s">
        <v>157</v>
      </c>
      <c r="G126" s="5" t="s">
        <v>68</v>
      </c>
      <c r="H126" s="5" t="s">
        <v>157</v>
      </c>
      <c r="I126" s="5" t="s">
        <v>189</v>
      </c>
      <c r="J126" s="5" t="s">
        <v>36</v>
      </c>
      <c r="K126" t="s">
        <v>22</v>
      </c>
    </row>
    <row r="127" spans="1:11" x14ac:dyDescent="0.2">
      <c r="A127" s="6">
        <v>9</v>
      </c>
      <c r="B127" s="11">
        <v>310</v>
      </c>
      <c r="C127" t="s">
        <v>169</v>
      </c>
      <c r="D127" s="5" t="s">
        <v>13</v>
      </c>
      <c r="E127" s="5" t="s">
        <v>201</v>
      </c>
      <c r="F127" s="5" t="s">
        <v>157</v>
      </c>
      <c r="G127" s="5" t="s">
        <v>68</v>
      </c>
      <c r="H127" s="5" t="s">
        <v>157</v>
      </c>
      <c r="I127" s="5" t="s">
        <v>185</v>
      </c>
      <c r="J127" s="5" t="s">
        <v>49</v>
      </c>
      <c r="K127" t="s">
        <v>166</v>
      </c>
    </row>
    <row r="128" spans="1:11" x14ac:dyDescent="0.2">
      <c r="A128" s="6">
        <v>9</v>
      </c>
      <c r="B128" s="11">
        <v>310</v>
      </c>
      <c r="C128" t="s">
        <v>169</v>
      </c>
      <c r="D128" s="5" t="s">
        <v>44</v>
      </c>
      <c r="E128" s="5" t="s">
        <v>198</v>
      </c>
      <c r="F128" s="5" t="s">
        <v>157</v>
      </c>
      <c r="G128" s="5" t="s">
        <v>68</v>
      </c>
      <c r="H128" s="5" t="s">
        <v>157</v>
      </c>
      <c r="I128" s="5" t="s">
        <v>193</v>
      </c>
      <c r="J128" s="5" t="s">
        <v>34</v>
      </c>
      <c r="K128" t="s">
        <v>65</v>
      </c>
    </row>
    <row r="129" spans="1:11" x14ac:dyDescent="0.2">
      <c r="A129" s="6">
        <v>9</v>
      </c>
      <c r="B129" s="11">
        <v>310</v>
      </c>
      <c r="C129" t="s">
        <v>170</v>
      </c>
      <c r="D129" s="5" t="s">
        <v>35</v>
      </c>
      <c r="E129" s="5" t="s">
        <v>204</v>
      </c>
      <c r="F129" s="5" t="s">
        <v>157</v>
      </c>
      <c r="G129" s="5" t="s">
        <v>68</v>
      </c>
      <c r="H129" s="5" t="s">
        <v>157</v>
      </c>
      <c r="I129" s="5" t="s">
        <v>207</v>
      </c>
      <c r="J129" s="5" t="s">
        <v>12</v>
      </c>
      <c r="K129" t="s">
        <v>63</v>
      </c>
    </row>
    <row r="130" spans="1:11" x14ac:dyDescent="0.2">
      <c r="A130" s="6">
        <v>9</v>
      </c>
      <c r="B130" s="11">
        <v>310</v>
      </c>
      <c r="C130" t="s">
        <v>170</v>
      </c>
      <c r="D130" s="5" t="s">
        <v>40</v>
      </c>
      <c r="E130" s="5" t="s">
        <v>203</v>
      </c>
      <c r="F130" s="5" t="s">
        <v>157</v>
      </c>
      <c r="G130" s="5" t="s">
        <v>68</v>
      </c>
      <c r="H130" s="5" t="s">
        <v>157</v>
      </c>
      <c r="I130" s="5" t="s">
        <v>176</v>
      </c>
      <c r="J130" s="5" t="s">
        <v>24</v>
      </c>
      <c r="K130" t="s">
        <v>42</v>
      </c>
    </row>
    <row r="131" spans="1:11" x14ac:dyDescent="0.2">
      <c r="A131" s="6">
        <v>9</v>
      </c>
      <c r="B131" s="11">
        <v>310</v>
      </c>
      <c r="C131" t="s">
        <v>171</v>
      </c>
      <c r="D131" s="5" t="s">
        <v>43</v>
      </c>
      <c r="E131" s="5" t="s">
        <v>184</v>
      </c>
      <c r="F131" s="5" t="s">
        <v>157</v>
      </c>
      <c r="G131" s="5" t="s">
        <v>68</v>
      </c>
      <c r="H131" s="5" t="s">
        <v>157</v>
      </c>
      <c r="I131" s="5" t="s">
        <v>191</v>
      </c>
      <c r="J131" s="5" t="s">
        <v>6</v>
      </c>
      <c r="K131" t="s">
        <v>45</v>
      </c>
    </row>
    <row r="132" spans="1:11" x14ac:dyDescent="0.2">
      <c r="A132" s="6">
        <v>9</v>
      </c>
      <c r="B132" s="11">
        <v>310</v>
      </c>
      <c r="C132" t="s">
        <v>168</v>
      </c>
      <c r="D132" s="5" t="s">
        <v>17</v>
      </c>
      <c r="E132" s="5" t="s">
        <v>194</v>
      </c>
      <c r="F132" s="5" t="s">
        <v>157</v>
      </c>
      <c r="G132" s="5" t="s">
        <v>68</v>
      </c>
      <c r="H132" s="5" t="s">
        <v>157</v>
      </c>
      <c r="I132" s="5" t="s">
        <v>200</v>
      </c>
      <c r="J132" s="5" t="s">
        <v>60</v>
      </c>
      <c r="K132" t="s">
        <v>19</v>
      </c>
    </row>
    <row r="133" spans="1:11" x14ac:dyDescent="0.2">
      <c r="A133" s="6">
        <v>9</v>
      </c>
      <c r="B133" s="11">
        <v>311</v>
      </c>
      <c r="C133" t="s">
        <v>168</v>
      </c>
      <c r="D133" s="5" t="s">
        <v>38</v>
      </c>
      <c r="E133" s="5" t="s">
        <v>187</v>
      </c>
      <c r="F133" s="5" t="s">
        <v>157</v>
      </c>
      <c r="G133" s="5" t="s">
        <v>68</v>
      </c>
      <c r="H133" s="5" t="s">
        <v>157</v>
      </c>
      <c r="I133" s="5" t="s">
        <v>186</v>
      </c>
      <c r="J133" s="5" t="s">
        <v>23</v>
      </c>
      <c r="K133" t="s">
        <v>39</v>
      </c>
    </row>
    <row r="134" spans="1:11" x14ac:dyDescent="0.2">
      <c r="A134" s="6">
        <v>10</v>
      </c>
      <c r="B134" s="11">
        <v>314</v>
      </c>
      <c r="C134" t="s">
        <v>173</v>
      </c>
      <c r="D134" s="5" t="s">
        <v>24</v>
      </c>
      <c r="E134" s="5" t="s">
        <v>176</v>
      </c>
      <c r="F134" s="5" t="s">
        <v>157</v>
      </c>
      <c r="G134" s="5" t="s">
        <v>68</v>
      </c>
      <c r="H134" s="5" t="s">
        <v>157</v>
      </c>
      <c r="I134" s="5" t="s">
        <v>204</v>
      </c>
      <c r="J134" s="5" t="s">
        <v>35</v>
      </c>
      <c r="K134" t="s">
        <v>167</v>
      </c>
    </row>
    <row r="135" spans="1:11" x14ac:dyDescent="0.2">
      <c r="A135" s="6">
        <v>10</v>
      </c>
      <c r="B135" s="11">
        <v>317</v>
      </c>
      <c r="C135" t="s">
        <v>169</v>
      </c>
      <c r="D135" s="5" t="s">
        <v>12</v>
      </c>
      <c r="E135" s="5" t="s">
        <v>207</v>
      </c>
      <c r="F135" s="5" t="s">
        <v>157</v>
      </c>
      <c r="G135" s="5" t="s">
        <v>68</v>
      </c>
      <c r="H135" s="5" t="s">
        <v>157</v>
      </c>
      <c r="I135" s="5" t="s">
        <v>195</v>
      </c>
      <c r="J135" s="5" t="s">
        <v>46</v>
      </c>
      <c r="K135" t="s">
        <v>14</v>
      </c>
    </row>
    <row r="136" spans="1:11" x14ac:dyDescent="0.2">
      <c r="A136" s="6">
        <v>10</v>
      </c>
      <c r="B136" s="11">
        <v>317</v>
      </c>
      <c r="C136" t="s">
        <v>169</v>
      </c>
      <c r="D136" s="5" t="s">
        <v>23</v>
      </c>
      <c r="E136" s="5" t="s">
        <v>186</v>
      </c>
      <c r="F136" s="5" t="s">
        <v>157</v>
      </c>
      <c r="G136" s="5" t="s">
        <v>68</v>
      </c>
      <c r="H136" s="5" t="s">
        <v>157</v>
      </c>
      <c r="I136" s="5" t="s">
        <v>183</v>
      </c>
      <c r="J136" s="5" t="s">
        <v>31</v>
      </c>
      <c r="K136" t="s">
        <v>25</v>
      </c>
    </row>
    <row r="137" spans="1:11" x14ac:dyDescent="0.2">
      <c r="A137" s="6">
        <v>10</v>
      </c>
      <c r="B137" s="11">
        <v>317</v>
      </c>
      <c r="C137" t="s">
        <v>169</v>
      </c>
      <c r="D137" s="5" t="s">
        <v>15</v>
      </c>
      <c r="E137" s="5" t="s">
        <v>206</v>
      </c>
      <c r="F137" s="5" t="s">
        <v>157</v>
      </c>
      <c r="G137" s="5" t="s">
        <v>68</v>
      </c>
      <c r="H137" s="5" t="s">
        <v>157</v>
      </c>
      <c r="I137" s="5" t="s">
        <v>182</v>
      </c>
      <c r="J137" s="5" t="s">
        <v>76</v>
      </c>
      <c r="K137" t="s">
        <v>16</v>
      </c>
    </row>
    <row r="138" spans="1:11" x14ac:dyDescent="0.2">
      <c r="A138" s="6">
        <v>10</v>
      </c>
      <c r="B138" s="11">
        <v>317</v>
      </c>
      <c r="C138" t="s">
        <v>169</v>
      </c>
      <c r="D138" s="5" t="s">
        <v>21</v>
      </c>
      <c r="E138" s="5" t="s">
        <v>190</v>
      </c>
      <c r="F138" s="5" t="s">
        <v>157</v>
      </c>
      <c r="G138" s="5" t="s">
        <v>68</v>
      </c>
      <c r="H138" s="5" t="s">
        <v>157</v>
      </c>
      <c r="I138" s="5" t="s">
        <v>192</v>
      </c>
      <c r="J138" s="5" t="s">
        <v>50</v>
      </c>
      <c r="K138" t="s">
        <v>57</v>
      </c>
    </row>
    <row r="139" spans="1:11" x14ac:dyDescent="0.2">
      <c r="A139" s="6">
        <v>10</v>
      </c>
      <c r="B139" s="11">
        <v>317</v>
      </c>
      <c r="C139" t="s">
        <v>169</v>
      </c>
      <c r="D139" s="5" t="s">
        <v>9</v>
      </c>
      <c r="E139" s="5" t="s">
        <v>179</v>
      </c>
      <c r="F139" s="5" t="s">
        <v>157</v>
      </c>
      <c r="G139" s="5" t="s">
        <v>68</v>
      </c>
      <c r="H139" s="5" t="s">
        <v>157</v>
      </c>
      <c r="I139" s="5" t="s">
        <v>197</v>
      </c>
      <c r="J139" s="5" t="s">
        <v>47</v>
      </c>
      <c r="K139" t="s">
        <v>11</v>
      </c>
    </row>
    <row r="140" spans="1:11" x14ac:dyDescent="0.2">
      <c r="A140" s="6">
        <v>10</v>
      </c>
      <c r="B140" s="11">
        <v>317</v>
      </c>
      <c r="C140" t="s">
        <v>169</v>
      </c>
      <c r="D140" s="5" t="s">
        <v>18</v>
      </c>
      <c r="E140" s="5" t="s">
        <v>205</v>
      </c>
      <c r="F140" s="5" t="s">
        <v>157</v>
      </c>
      <c r="G140" s="5" t="s">
        <v>68</v>
      </c>
      <c r="H140" s="5" t="s">
        <v>157</v>
      </c>
      <c r="I140" s="5" t="s">
        <v>199</v>
      </c>
      <c r="J140" s="5" t="s">
        <v>10</v>
      </c>
      <c r="K140" t="s">
        <v>53</v>
      </c>
    </row>
    <row r="141" spans="1:11" x14ac:dyDescent="0.2">
      <c r="A141" s="6">
        <v>10</v>
      </c>
      <c r="B141" s="11">
        <v>317</v>
      </c>
      <c r="C141" t="s">
        <v>169</v>
      </c>
      <c r="D141" s="5" t="s">
        <v>36</v>
      </c>
      <c r="E141" s="5" t="s">
        <v>189</v>
      </c>
      <c r="F141" s="5" t="s">
        <v>157</v>
      </c>
      <c r="G141" s="5" t="s">
        <v>68</v>
      </c>
      <c r="H141" s="5" t="s">
        <v>157</v>
      </c>
      <c r="I141" s="5" t="s">
        <v>202</v>
      </c>
      <c r="J141" s="5" t="s">
        <v>32</v>
      </c>
      <c r="K141" t="s">
        <v>58</v>
      </c>
    </row>
    <row r="142" spans="1:11" x14ac:dyDescent="0.2">
      <c r="A142" s="6">
        <v>10</v>
      </c>
      <c r="B142" s="11">
        <v>317</v>
      </c>
      <c r="C142" t="s">
        <v>169</v>
      </c>
      <c r="D142" s="5" t="s">
        <v>26</v>
      </c>
      <c r="E142" s="5" t="s">
        <v>181</v>
      </c>
      <c r="F142" s="5" t="s">
        <v>157</v>
      </c>
      <c r="G142" s="5" t="s">
        <v>68</v>
      </c>
      <c r="H142" s="5" t="s">
        <v>157</v>
      </c>
      <c r="I142" s="5" t="s">
        <v>187</v>
      </c>
      <c r="J142" s="5" t="s">
        <v>38</v>
      </c>
      <c r="K142" t="s">
        <v>28</v>
      </c>
    </row>
    <row r="143" spans="1:11" x14ac:dyDescent="0.2">
      <c r="A143" s="6">
        <v>10</v>
      </c>
      <c r="B143" s="11">
        <v>317</v>
      </c>
      <c r="C143" t="s">
        <v>170</v>
      </c>
      <c r="D143" s="5" t="s">
        <v>34</v>
      </c>
      <c r="E143" s="5" t="s">
        <v>193</v>
      </c>
      <c r="F143" s="5" t="s">
        <v>157</v>
      </c>
      <c r="G143" s="5" t="s">
        <v>68</v>
      </c>
      <c r="H143" s="5" t="s">
        <v>157</v>
      </c>
      <c r="I143" s="5" t="s">
        <v>188</v>
      </c>
      <c r="J143" s="5" t="s">
        <v>20</v>
      </c>
      <c r="K143" t="s">
        <v>37</v>
      </c>
    </row>
    <row r="144" spans="1:11" x14ac:dyDescent="0.2">
      <c r="A144" s="6">
        <v>10</v>
      </c>
      <c r="B144" s="11">
        <v>317</v>
      </c>
      <c r="C144" t="s">
        <v>171</v>
      </c>
      <c r="D144" s="5" t="s">
        <v>40</v>
      </c>
      <c r="E144" s="5" t="s">
        <v>203</v>
      </c>
      <c r="F144" s="5" t="s">
        <v>157</v>
      </c>
      <c r="G144" s="5" t="s">
        <v>68</v>
      </c>
      <c r="H144" s="5" t="s">
        <v>157</v>
      </c>
      <c r="I144" s="5" t="s">
        <v>198</v>
      </c>
      <c r="J144" s="5" t="s">
        <v>44</v>
      </c>
      <c r="K144" t="s">
        <v>42</v>
      </c>
    </row>
    <row r="145" spans="1:11" x14ac:dyDescent="0.2">
      <c r="A145" s="6">
        <v>10</v>
      </c>
      <c r="B145" s="11">
        <v>317</v>
      </c>
      <c r="C145" t="s">
        <v>171</v>
      </c>
      <c r="D145" s="5" t="s">
        <v>27</v>
      </c>
      <c r="E145" s="5" t="s">
        <v>177</v>
      </c>
      <c r="F145" s="5" t="s">
        <v>157</v>
      </c>
      <c r="G145" s="5" t="s">
        <v>68</v>
      </c>
      <c r="H145" s="5" t="s">
        <v>157</v>
      </c>
      <c r="I145" s="5" t="s">
        <v>184</v>
      </c>
      <c r="J145" s="5" t="s">
        <v>43</v>
      </c>
      <c r="K145" t="s">
        <v>64</v>
      </c>
    </row>
    <row r="146" spans="1:11" x14ac:dyDescent="0.2">
      <c r="A146" s="6">
        <v>10</v>
      </c>
      <c r="B146" s="11">
        <v>317</v>
      </c>
      <c r="C146" t="s">
        <v>168</v>
      </c>
      <c r="D146" s="5" t="s">
        <v>49</v>
      </c>
      <c r="E146" s="5" t="s">
        <v>185</v>
      </c>
      <c r="F146" s="5" t="s">
        <v>157</v>
      </c>
      <c r="G146" s="5" t="s">
        <v>68</v>
      </c>
      <c r="H146" s="5" t="s">
        <v>157</v>
      </c>
      <c r="I146" s="5" t="s">
        <v>196</v>
      </c>
      <c r="J146" s="5" t="s">
        <v>5</v>
      </c>
      <c r="K146" t="s">
        <v>51</v>
      </c>
    </row>
    <row r="147" spans="1:11" x14ac:dyDescent="0.2">
      <c r="A147" s="6">
        <v>10</v>
      </c>
      <c r="B147" s="11">
        <v>318</v>
      </c>
      <c r="C147" t="s">
        <v>168</v>
      </c>
      <c r="D147" s="5" t="s">
        <v>41</v>
      </c>
      <c r="E147" s="5" t="s">
        <v>180</v>
      </c>
      <c r="F147" s="5" t="s">
        <v>157</v>
      </c>
      <c r="G147" s="5" t="s">
        <v>68</v>
      </c>
      <c r="H147" s="5" t="s">
        <v>157</v>
      </c>
      <c r="I147" s="5" t="s">
        <v>194</v>
      </c>
      <c r="J147" s="5" t="s">
        <v>17</v>
      </c>
      <c r="K147" t="s">
        <v>59</v>
      </c>
    </row>
    <row r="148" spans="1:11" x14ac:dyDescent="0.2">
      <c r="A148" s="6">
        <v>11</v>
      </c>
      <c r="B148" s="11">
        <v>321</v>
      </c>
      <c r="C148" t="s">
        <v>173</v>
      </c>
      <c r="D148" s="5" t="s">
        <v>32</v>
      </c>
      <c r="E148" s="5" t="s">
        <v>202</v>
      </c>
      <c r="F148" s="5" t="s">
        <v>157</v>
      </c>
      <c r="G148" s="5" t="s">
        <v>68</v>
      </c>
      <c r="H148" s="5" t="s">
        <v>157</v>
      </c>
      <c r="I148" s="5" t="s">
        <v>206</v>
      </c>
      <c r="J148" s="5" t="s">
        <v>15</v>
      </c>
      <c r="K148" t="s">
        <v>54</v>
      </c>
    </row>
    <row r="149" spans="1:11" x14ac:dyDescent="0.2">
      <c r="A149" s="6">
        <v>11</v>
      </c>
      <c r="B149" s="11">
        <v>324</v>
      </c>
      <c r="C149" t="s">
        <v>169</v>
      </c>
      <c r="D149" s="5" t="s">
        <v>46</v>
      </c>
      <c r="E149" s="5" t="s">
        <v>195</v>
      </c>
      <c r="F149" s="5" t="s">
        <v>157</v>
      </c>
      <c r="G149" s="5" t="s">
        <v>68</v>
      </c>
      <c r="H149" s="5" t="s">
        <v>157</v>
      </c>
      <c r="I149" s="5" t="s">
        <v>193</v>
      </c>
      <c r="J149" s="5" t="s">
        <v>34</v>
      </c>
      <c r="K149" t="s">
        <v>48</v>
      </c>
    </row>
    <row r="150" spans="1:11" x14ac:dyDescent="0.2">
      <c r="A150" s="6">
        <v>11</v>
      </c>
      <c r="B150" s="11">
        <v>324</v>
      </c>
      <c r="C150" t="s">
        <v>169</v>
      </c>
      <c r="D150" s="5" t="s">
        <v>31</v>
      </c>
      <c r="E150" s="5" t="s">
        <v>183</v>
      </c>
      <c r="F150" s="5" t="s">
        <v>157</v>
      </c>
      <c r="G150" s="5" t="s">
        <v>68</v>
      </c>
      <c r="H150" s="5" t="s">
        <v>157</v>
      </c>
      <c r="I150" s="5" t="s">
        <v>190</v>
      </c>
      <c r="J150" s="5" t="s">
        <v>21</v>
      </c>
      <c r="K150" t="s">
        <v>33</v>
      </c>
    </row>
    <row r="151" spans="1:11" x14ac:dyDescent="0.2">
      <c r="A151" s="6">
        <v>11</v>
      </c>
      <c r="B151" s="11">
        <v>324</v>
      </c>
      <c r="C151" t="s">
        <v>169</v>
      </c>
      <c r="D151" s="5" t="s">
        <v>44</v>
      </c>
      <c r="E151" s="5" t="s">
        <v>198</v>
      </c>
      <c r="F151" s="5" t="s">
        <v>157</v>
      </c>
      <c r="G151" s="5" t="s">
        <v>68</v>
      </c>
      <c r="H151" s="5" t="s">
        <v>157</v>
      </c>
      <c r="I151" s="5" t="s">
        <v>191</v>
      </c>
      <c r="J151" s="5" t="s">
        <v>6</v>
      </c>
      <c r="K151" t="s">
        <v>65</v>
      </c>
    </row>
    <row r="152" spans="1:11" x14ac:dyDescent="0.2">
      <c r="A152" s="6">
        <v>11</v>
      </c>
      <c r="B152" s="11">
        <v>324</v>
      </c>
      <c r="C152" t="s">
        <v>169</v>
      </c>
      <c r="D152" s="5" t="s">
        <v>38</v>
      </c>
      <c r="E152" s="5" t="s">
        <v>187</v>
      </c>
      <c r="F152" s="5" t="s">
        <v>157</v>
      </c>
      <c r="G152" s="5" t="s">
        <v>68</v>
      </c>
      <c r="H152" s="5" t="s">
        <v>157</v>
      </c>
      <c r="I152" s="5" t="s">
        <v>178</v>
      </c>
      <c r="J152" s="5" t="s">
        <v>29</v>
      </c>
      <c r="K152" t="s">
        <v>39</v>
      </c>
    </row>
    <row r="153" spans="1:11" x14ac:dyDescent="0.2">
      <c r="A153" s="6">
        <v>11</v>
      </c>
      <c r="B153" s="11">
        <v>324</v>
      </c>
      <c r="C153" t="s">
        <v>169</v>
      </c>
      <c r="D153" s="5" t="s">
        <v>17</v>
      </c>
      <c r="E153" s="5" t="s">
        <v>194</v>
      </c>
      <c r="F153" s="5" t="s">
        <v>157</v>
      </c>
      <c r="G153" s="5" t="s">
        <v>68</v>
      </c>
      <c r="H153" s="5" t="s">
        <v>157</v>
      </c>
      <c r="I153" s="5" t="s">
        <v>205</v>
      </c>
      <c r="J153" s="5" t="s">
        <v>18</v>
      </c>
      <c r="K153" t="s">
        <v>19</v>
      </c>
    </row>
    <row r="154" spans="1:11" x14ac:dyDescent="0.2">
      <c r="A154" s="6">
        <v>11</v>
      </c>
      <c r="B154" s="11">
        <v>324</v>
      </c>
      <c r="C154" t="s">
        <v>169</v>
      </c>
      <c r="D154" s="5" t="s">
        <v>47</v>
      </c>
      <c r="E154" s="5" t="s">
        <v>197</v>
      </c>
      <c r="F154" s="5" t="s">
        <v>157</v>
      </c>
      <c r="G154" s="5" t="s">
        <v>68</v>
      </c>
      <c r="H154" s="5" t="s">
        <v>157</v>
      </c>
      <c r="I154" s="5" t="s">
        <v>207</v>
      </c>
      <c r="J154" s="5" t="s">
        <v>12</v>
      </c>
      <c r="K154" t="s">
        <v>55</v>
      </c>
    </row>
    <row r="155" spans="1:11" x14ac:dyDescent="0.2">
      <c r="A155" s="6">
        <v>11</v>
      </c>
      <c r="B155" s="11">
        <v>324</v>
      </c>
      <c r="C155" t="s">
        <v>169</v>
      </c>
      <c r="D155" s="5" t="s">
        <v>20</v>
      </c>
      <c r="E155" s="5" t="s">
        <v>188</v>
      </c>
      <c r="F155" s="5" t="s">
        <v>157</v>
      </c>
      <c r="G155" s="5" t="s">
        <v>68</v>
      </c>
      <c r="H155" s="5" t="s">
        <v>157</v>
      </c>
      <c r="I155" s="5" t="s">
        <v>176</v>
      </c>
      <c r="J155" s="5" t="s">
        <v>24</v>
      </c>
      <c r="K155" t="s">
        <v>22</v>
      </c>
    </row>
    <row r="156" spans="1:11" x14ac:dyDescent="0.2">
      <c r="A156" s="6">
        <v>11</v>
      </c>
      <c r="B156" s="11">
        <v>324</v>
      </c>
      <c r="C156" t="s">
        <v>169</v>
      </c>
      <c r="D156" s="5" t="s">
        <v>26</v>
      </c>
      <c r="E156" s="5" t="s">
        <v>181</v>
      </c>
      <c r="F156" s="5" t="s">
        <v>157</v>
      </c>
      <c r="G156" s="5" t="s">
        <v>68</v>
      </c>
      <c r="H156" s="5" t="s">
        <v>157</v>
      </c>
      <c r="I156" s="5" t="s">
        <v>186</v>
      </c>
      <c r="J156" s="5" t="s">
        <v>23</v>
      </c>
      <c r="K156" t="s">
        <v>28</v>
      </c>
    </row>
    <row r="157" spans="1:11" x14ac:dyDescent="0.2">
      <c r="A157" s="6">
        <v>11</v>
      </c>
      <c r="B157" s="11">
        <v>324</v>
      </c>
      <c r="C157" t="s">
        <v>170</v>
      </c>
      <c r="D157" s="5" t="s">
        <v>50</v>
      </c>
      <c r="E157" s="5" t="s">
        <v>192</v>
      </c>
      <c r="F157" s="5" t="s">
        <v>157</v>
      </c>
      <c r="G157" s="5" t="s">
        <v>68</v>
      </c>
      <c r="H157" s="5" t="s">
        <v>157</v>
      </c>
      <c r="I157" s="5" t="s">
        <v>179</v>
      </c>
      <c r="J157" s="5" t="s">
        <v>9</v>
      </c>
      <c r="K157" t="s">
        <v>62</v>
      </c>
    </row>
    <row r="158" spans="1:11" x14ac:dyDescent="0.2">
      <c r="A158" s="6">
        <v>11</v>
      </c>
      <c r="B158" s="11">
        <v>324</v>
      </c>
      <c r="C158" t="s">
        <v>171</v>
      </c>
      <c r="D158" s="5" t="s">
        <v>60</v>
      </c>
      <c r="E158" s="5" t="s">
        <v>200</v>
      </c>
      <c r="F158" s="5" t="s">
        <v>157</v>
      </c>
      <c r="G158" s="5" t="s">
        <v>68</v>
      </c>
      <c r="H158" s="5" t="s">
        <v>157</v>
      </c>
      <c r="I158" s="5" t="s">
        <v>196</v>
      </c>
      <c r="J158" s="5" t="s">
        <v>5</v>
      </c>
      <c r="K158" t="s">
        <v>61</v>
      </c>
    </row>
    <row r="159" spans="1:11" x14ac:dyDescent="0.2">
      <c r="A159" s="6">
        <v>11</v>
      </c>
      <c r="B159" s="11">
        <v>324</v>
      </c>
      <c r="C159" t="s">
        <v>171</v>
      </c>
      <c r="D159" s="5" t="s">
        <v>49</v>
      </c>
      <c r="E159" s="5" t="s">
        <v>185</v>
      </c>
      <c r="F159" s="5" t="s">
        <v>157</v>
      </c>
      <c r="G159" s="5" t="s">
        <v>68</v>
      </c>
      <c r="H159" s="5" t="s">
        <v>157</v>
      </c>
      <c r="I159" s="5" t="s">
        <v>182</v>
      </c>
      <c r="J159" s="5" t="s">
        <v>76</v>
      </c>
      <c r="K159" t="s">
        <v>51</v>
      </c>
    </row>
    <row r="160" spans="1:11" x14ac:dyDescent="0.2">
      <c r="A160" s="6">
        <v>11</v>
      </c>
      <c r="B160" s="11">
        <v>324</v>
      </c>
      <c r="C160" t="s">
        <v>168</v>
      </c>
      <c r="D160" s="5" t="s">
        <v>43</v>
      </c>
      <c r="E160" s="5" t="s">
        <v>184</v>
      </c>
      <c r="F160" s="5" t="s">
        <v>157</v>
      </c>
      <c r="G160" s="5" t="s">
        <v>68</v>
      </c>
      <c r="H160" s="5" t="s">
        <v>157</v>
      </c>
      <c r="I160" s="5" t="s">
        <v>201</v>
      </c>
      <c r="J160" s="5" t="s">
        <v>13</v>
      </c>
      <c r="K160" t="s">
        <v>45</v>
      </c>
    </row>
    <row r="161" spans="1:11" x14ac:dyDescent="0.2">
      <c r="A161" s="6">
        <v>11</v>
      </c>
      <c r="B161" s="11">
        <v>325</v>
      </c>
      <c r="C161" t="s">
        <v>168</v>
      </c>
      <c r="D161" s="5" t="s">
        <v>35</v>
      </c>
      <c r="E161" s="5" t="s">
        <v>204</v>
      </c>
      <c r="F161" s="5" t="s">
        <v>157</v>
      </c>
      <c r="G161" s="5" t="s">
        <v>68</v>
      </c>
      <c r="H161" s="5" t="s">
        <v>157</v>
      </c>
      <c r="I161" s="5" t="s">
        <v>177</v>
      </c>
      <c r="J161" s="5" t="s">
        <v>27</v>
      </c>
      <c r="K161" t="s">
        <v>63</v>
      </c>
    </row>
    <row r="162" spans="1:11" x14ac:dyDescent="0.2">
      <c r="A162" s="6">
        <v>12</v>
      </c>
      <c r="B162" s="11">
        <v>328</v>
      </c>
      <c r="C162" t="s">
        <v>146</v>
      </c>
      <c r="D162" s="5" t="s">
        <v>23</v>
      </c>
      <c r="E162" s="5" t="s">
        <v>186</v>
      </c>
      <c r="F162" s="5" t="s">
        <v>157</v>
      </c>
      <c r="G162" s="5" t="s">
        <v>68</v>
      </c>
      <c r="H162" s="5" t="s">
        <v>157</v>
      </c>
      <c r="I162" s="5" t="s">
        <v>195</v>
      </c>
      <c r="J162" s="5" t="s">
        <v>46</v>
      </c>
      <c r="K162" t="s">
        <v>25</v>
      </c>
    </row>
    <row r="163" spans="1:11" x14ac:dyDescent="0.2">
      <c r="A163" s="6">
        <v>12</v>
      </c>
      <c r="B163" s="11">
        <v>328</v>
      </c>
      <c r="C163" t="s">
        <v>175</v>
      </c>
      <c r="D163" s="5" t="s">
        <v>43</v>
      </c>
      <c r="E163" s="5" t="s">
        <v>184</v>
      </c>
      <c r="F163" s="5" t="s">
        <v>157</v>
      </c>
      <c r="G163" s="5" t="s">
        <v>68</v>
      </c>
      <c r="H163" s="5" t="s">
        <v>157</v>
      </c>
      <c r="I163" s="5" t="s">
        <v>192</v>
      </c>
      <c r="J163" s="5" t="s">
        <v>50</v>
      </c>
      <c r="K163" t="s">
        <v>45</v>
      </c>
    </row>
    <row r="164" spans="1:11" x14ac:dyDescent="0.2">
      <c r="A164" s="6">
        <v>12</v>
      </c>
      <c r="B164" s="11">
        <v>328</v>
      </c>
      <c r="C164" t="s">
        <v>168</v>
      </c>
      <c r="D164" s="5" t="s">
        <v>12</v>
      </c>
      <c r="E164" s="5" t="s">
        <v>207</v>
      </c>
      <c r="F164" s="5" t="s">
        <v>157</v>
      </c>
      <c r="G164" s="5" t="s">
        <v>68</v>
      </c>
      <c r="H164" s="5" t="s">
        <v>157</v>
      </c>
      <c r="I164" s="5" t="s">
        <v>198</v>
      </c>
      <c r="J164" s="5" t="s">
        <v>44</v>
      </c>
      <c r="K164" t="s">
        <v>14</v>
      </c>
    </row>
    <row r="165" spans="1:11" x14ac:dyDescent="0.2">
      <c r="A165" s="6">
        <v>12</v>
      </c>
      <c r="B165" s="11">
        <v>331</v>
      </c>
      <c r="C165" t="s">
        <v>169</v>
      </c>
      <c r="D165" s="5" t="s">
        <v>13</v>
      </c>
      <c r="E165" s="5" t="s">
        <v>201</v>
      </c>
      <c r="F165" s="5" t="s">
        <v>157</v>
      </c>
      <c r="G165" s="5" t="s">
        <v>68</v>
      </c>
      <c r="H165" s="5" t="s">
        <v>157</v>
      </c>
      <c r="I165" s="5" t="s">
        <v>181</v>
      </c>
      <c r="J165" s="5" t="s">
        <v>26</v>
      </c>
      <c r="K165" t="s">
        <v>166</v>
      </c>
    </row>
    <row r="166" spans="1:11" x14ac:dyDescent="0.2">
      <c r="A166" s="6">
        <v>12</v>
      </c>
      <c r="B166" s="11">
        <v>331</v>
      </c>
      <c r="C166" t="s">
        <v>169</v>
      </c>
      <c r="D166" s="5" t="s">
        <v>10</v>
      </c>
      <c r="E166" s="5" t="s">
        <v>199</v>
      </c>
      <c r="F166" s="5" t="s">
        <v>157</v>
      </c>
      <c r="G166" s="5" t="s">
        <v>68</v>
      </c>
      <c r="H166" s="5" t="s">
        <v>157</v>
      </c>
      <c r="I166" s="5" t="s">
        <v>180</v>
      </c>
      <c r="J166" s="5" t="s">
        <v>41</v>
      </c>
      <c r="K166" t="s">
        <v>65</v>
      </c>
    </row>
    <row r="167" spans="1:11" x14ac:dyDescent="0.2">
      <c r="A167" s="6">
        <v>12</v>
      </c>
      <c r="B167" s="11">
        <v>331</v>
      </c>
      <c r="C167" t="s">
        <v>169</v>
      </c>
      <c r="D167" s="5" t="s">
        <v>6</v>
      </c>
      <c r="E167" s="5" t="s">
        <v>191</v>
      </c>
      <c r="F167" s="5" t="s">
        <v>157</v>
      </c>
      <c r="G167" s="5" t="s">
        <v>68</v>
      </c>
      <c r="H167" s="5" t="s">
        <v>157</v>
      </c>
      <c r="I167" s="5" t="s">
        <v>179</v>
      </c>
      <c r="J167" s="5" t="s">
        <v>9</v>
      </c>
      <c r="K167" t="s">
        <v>56</v>
      </c>
    </row>
    <row r="168" spans="1:11" x14ac:dyDescent="0.2">
      <c r="A168" s="6">
        <v>12</v>
      </c>
      <c r="B168" s="11">
        <v>331</v>
      </c>
      <c r="C168" t="s">
        <v>169</v>
      </c>
      <c r="D168" s="5" t="s">
        <v>76</v>
      </c>
      <c r="E168" s="5" t="s">
        <v>182</v>
      </c>
      <c r="F168" s="5" t="s">
        <v>157</v>
      </c>
      <c r="G168" s="5" t="s">
        <v>68</v>
      </c>
      <c r="H168" s="5" t="s">
        <v>157</v>
      </c>
      <c r="I168" s="5" t="s">
        <v>183</v>
      </c>
      <c r="J168" s="5" t="s">
        <v>31</v>
      </c>
      <c r="K168" t="s">
        <v>30</v>
      </c>
    </row>
    <row r="169" spans="1:11" x14ac:dyDescent="0.2">
      <c r="A169" s="6">
        <v>12</v>
      </c>
      <c r="B169" s="11">
        <v>331</v>
      </c>
      <c r="C169" t="s">
        <v>169</v>
      </c>
      <c r="D169" s="5" t="s">
        <v>5</v>
      </c>
      <c r="E169" s="5" t="s">
        <v>196</v>
      </c>
      <c r="F169" s="5" t="s">
        <v>157</v>
      </c>
      <c r="G169" s="5" t="s">
        <v>68</v>
      </c>
      <c r="H169" s="5" t="s">
        <v>157</v>
      </c>
      <c r="I169" s="5" t="s">
        <v>194</v>
      </c>
      <c r="J169" s="5" t="s">
        <v>17</v>
      </c>
      <c r="K169" t="s">
        <v>8</v>
      </c>
    </row>
    <row r="170" spans="1:11" x14ac:dyDescent="0.2">
      <c r="A170" s="6">
        <v>12</v>
      </c>
      <c r="B170" s="11">
        <v>331</v>
      </c>
      <c r="C170" t="s">
        <v>169</v>
      </c>
      <c r="D170" s="5" t="s">
        <v>36</v>
      </c>
      <c r="E170" s="5" t="s">
        <v>189</v>
      </c>
      <c r="F170" s="5" t="s">
        <v>157</v>
      </c>
      <c r="G170" s="5" t="s">
        <v>68</v>
      </c>
      <c r="H170" s="5" t="s">
        <v>157</v>
      </c>
      <c r="I170" s="5" t="s">
        <v>206</v>
      </c>
      <c r="J170" s="5" t="s">
        <v>15</v>
      </c>
      <c r="K170" t="s">
        <v>58</v>
      </c>
    </row>
    <row r="171" spans="1:11" x14ac:dyDescent="0.2">
      <c r="A171" s="6">
        <v>12</v>
      </c>
      <c r="B171" s="11">
        <v>331</v>
      </c>
      <c r="C171" t="s">
        <v>169</v>
      </c>
      <c r="D171" s="5" t="s">
        <v>27</v>
      </c>
      <c r="E171" s="5" t="s">
        <v>177</v>
      </c>
      <c r="F171" s="5" t="s">
        <v>157</v>
      </c>
      <c r="G171" s="5" t="s">
        <v>68</v>
      </c>
      <c r="H171" s="5" t="s">
        <v>157</v>
      </c>
      <c r="I171" s="5" t="s">
        <v>205</v>
      </c>
      <c r="J171" s="5" t="s">
        <v>18</v>
      </c>
      <c r="K171" t="s">
        <v>64</v>
      </c>
    </row>
    <row r="172" spans="1:11" x14ac:dyDescent="0.2">
      <c r="A172" s="6">
        <v>12</v>
      </c>
      <c r="B172" s="11">
        <v>331</v>
      </c>
      <c r="C172" t="s">
        <v>170</v>
      </c>
      <c r="D172" s="5" t="s">
        <v>40</v>
      </c>
      <c r="E172" s="5" t="s">
        <v>203</v>
      </c>
      <c r="F172" s="5" t="s">
        <v>157</v>
      </c>
      <c r="G172" s="5" t="s">
        <v>68</v>
      </c>
      <c r="H172" s="5" t="s">
        <v>157</v>
      </c>
      <c r="I172" s="5" t="s">
        <v>204</v>
      </c>
      <c r="J172" s="5" t="s">
        <v>35</v>
      </c>
      <c r="K172" t="s">
        <v>42</v>
      </c>
    </row>
    <row r="173" spans="1:11" x14ac:dyDescent="0.2">
      <c r="A173" s="6">
        <v>12</v>
      </c>
      <c r="B173" s="11">
        <v>331</v>
      </c>
      <c r="C173" t="s">
        <v>170</v>
      </c>
      <c r="D173" s="5" t="s">
        <v>34</v>
      </c>
      <c r="E173" s="5" t="s">
        <v>193</v>
      </c>
      <c r="F173" s="5" t="s">
        <v>157</v>
      </c>
      <c r="G173" s="5" t="s">
        <v>68</v>
      </c>
      <c r="H173" s="5" t="s">
        <v>157</v>
      </c>
      <c r="I173" s="5" t="s">
        <v>197</v>
      </c>
      <c r="J173" s="5" t="s">
        <v>47</v>
      </c>
      <c r="K173" t="s">
        <v>37</v>
      </c>
    </row>
    <row r="174" spans="1:11" x14ac:dyDescent="0.2">
      <c r="A174" s="6">
        <v>12</v>
      </c>
      <c r="B174" s="11">
        <v>331</v>
      </c>
      <c r="C174" t="s">
        <v>171</v>
      </c>
      <c r="D174" s="5" t="s">
        <v>24</v>
      </c>
      <c r="E174" s="5" t="s">
        <v>176</v>
      </c>
      <c r="F174" s="5" t="s">
        <v>157</v>
      </c>
      <c r="G174" s="5" t="s">
        <v>68</v>
      </c>
      <c r="H174" s="5" t="s">
        <v>157</v>
      </c>
      <c r="I174" s="5" t="s">
        <v>190</v>
      </c>
      <c r="J174" s="5" t="s">
        <v>21</v>
      </c>
      <c r="K174" t="s">
        <v>167</v>
      </c>
    </row>
    <row r="175" spans="1:11" x14ac:dyDescent="0.2">
      <c r="A175" s="6">
        <v>12</v>
      </c>
      <c r="B175" s="11">
        <v>331</v>
      </c>
      <c r="C175" t="s">
        <v>171</v>
      </c>
      <c r="D175" s="5" t="s">
        <v>60</v>
      </c>
      <c r="E175" s="5" t="s">
        <v>200</v>
      </c>
      <c r="F175" s="5" t="s">
        <v>157</v>
      </c>
      <c r="G175" s="5" t="s">
        <v>68</v>
      </c>
      <c r="H175" s="5" t="s">
        <v>157</v>
      </c>
      <c r="I175" s="5" t="s">
        <v>185</v>
      </c>
      <c r="J175" s="5" t="s">
        <v>49</v>
      </c>
      <c r="K175" t="s">
        <v>61</v>
      </c>
    </row>
    <row r="176" spans="1:11" x14ac:dyDescent="0.2">
      <c r="A176" s="6">
        <v>12</v>
      </c>
      <c r="B176" s="11">
        <v>331</v>
      </c>
      <c r="C176" t="s">
        <v>168</v>
      </c>
      <c r="D176" s="5" t="s">
        <v>32</v>
      </c>
      <c r="E176" s="5" t="s">
        <v>202</v>
      </c>
      <c r="F176" s="5" t="s">
        <v>157</v>
      </c>
      <c r="G176" s="5" t="s">
        <v>68</v>
      </c>
      <c r="H176" s="5" t="s">
        <v>157</v>
      </c>
      <c r="I176" s="5" t="s">
        <v>187</v>
      </c>
      <c r="J176" s="5" t="s">
        <v>38</v>
      </c>
      <c r="K176" t="s">
        <v>54</v>
      </c>
    </row>
    <row r="177" spans="1:11" x14ac:dyDescent="0.2">
      <c r="A177" s="6">
        <v>12</v>
      </c>
      <c r="B177" s="11">
        <v>332</v>
      </c>
      <c r="C177" t="s">
        <v>168</v>
      </c>
      <c r="D177" s="5" t="s">
        <v>29</v>
      </c>
      <c r="E177" s="5" t="s">
        <v>178</v>
      </c>
      <c r="F177" s="5" t="s">
        <v>157</v>
      </c>
      <c r="G177" s="5" t="s">
        <v>68</v>
      </c>
      <c r="H177" s="5" t="s">
        <v>157</v>
      </c>
      <c r="I177" s="5" t="s">
        <v>188</v>
      </c>
      <c r="J177" s="5" t="s">
        <v>20</v>
      </c>
      <c r="K177" t="s">
        <v>52</v>
      </c>
    </row>
    <row r="178" spans="1:11" x14ac:dyDescent="0.2">
      <c r="A178" s="6">
        <v>13</v>
      </c>
      <c r="B178" s="11">
        <v>335</v>
      </c>
      <c r="C178" t="s">
        <v>173</v>
      </c>
      <c r="D178" s="5" t="s">
        <v>43</v>
      </c>
      <c r="E178" s="5" t="s">
        <v>184</v>
      </c>
      <c r="F178" s="5" t="s">
        <v>157</v>
      </c>
      <c r="G178" s="5" t="s">
        <v>68</v>
      </c>
      <c r="H178" s="5" t="s">
        <v>157</v>
      </c>
      <c r="I178" s="5" t="s">
        <v>207</v>
      </c>
      <c r="J178" s="5" t="s">
        <v>12</v>
      </c>
      <c r="K178" t="s">
        <v>45</v>
      </c>
    </row>
    <row r="179" spans="1:11" x14ac:dyDescent="0.2">
      <c r="A179" s="6">
        <v>13</v>
      </c>
      <c r="B179" s="11">
        <v>338</v>
      </c>
      <c r="C179" t="s">
        <v>169</v>
      </c>
      <c r="D179" s="5" t="s">
        <v>17</v>
      </c>
      <c r="E179" s="5" t="s">
        <v>194</v>
      </c>
      <c r="F179" s="5" t="s">
        <v>157</v>
      </c>
      <c r="G179" s="5" t="s">
        <v>68</v>
      </c>
      <c r="H179" s="5" t="s">
        <v>157</v>
      </c>
      <c r="I179" s="5" t="s">
        <v>185</v>
      </c>
      <c r="J179" s="5" t="s">
        <v>49</v>
      </c>
      <c r="K179" t="s">
        <v>19</v>
      </c>
    </row>
    <row r="180" spans="1:11" x14ac:dyDescent="0.2">
      <c r="A180" s="6">
        <v>13</v>
      </c>
      <c r="B180" s="11">
        <v>338</v>
      </c>
      <c r="C180" t="s">
        <v>169</v>
      </c>
      <c r="D180" s="5" t="s">
        <v>29</v>
      </c>
      <c r="E180" s="5" t="s">
        <v>178</v>
      </c>
      <c r="F180" s="5" t="s">
        <v>157</v>
      </c>
      <c r="G180" s="5" t="s">
        <v>68</v>
      </c>
      <c r="H180" s="5" t="s">
        <v>157</v>
      </c>
      <c r="I180" s="5" t="s">
        <v>186</v>
      </c>
      <c r="J180" s="5" t="s">
        <v>23</v>
      </c>
      <c r="K180" t="s">
        <v>52</v>
      </c>
    </row>
    <row r="181" spans="1:11" x14ac:dyDescent="0.2">
      <c r="A181" s="6">
        <v>13</v>
      </c>
      <c r="B181" s="11">
        <v>338</v>
      </c>
      <c r="C181" t="s">
        <v>169</v>
      </c>
      <c r="D181" s="5" t="s">
        <v>26</v>
      </c>
      <c r="E181" s="5" t="s">
        <v>181</v>
      </c>
      <c r="F181" s="5" t="s">
        <v>157</v>
      </c>
      <c r="G181" s="5" t="s">
        <v>68</v>
      </c>
      <c r="H181" s="5" t="s">
        <v>157</v>
      </c>
      <c r="I181" s="5" t="s">
        <v>203</v>
      </c>
      <c r="J181" s="5" t="s">
        <v>40</v>
      </c>
      <c r="K181" t="s">
        <v>28</v>
      </c>
    </row>
    <row r="182" spans="1:11" x14ac:dyDescent="0.2">
      <c r="A182" s="6">
        <v>13</v>
      </c>
      <c r="B182" s="11">
        <v>338</v>
      </c>
      <c r="C182" t="s">
        <v>169</v>
      </c>
      <c r="D182" s="5" t="s">
        <v>47</v>
      </c>
      <c r="E182" s="5" t="s">
        <v>197</v>
      </c>
      <c r="F182" s="5" t="s">
        <v>157</v>
      </c>
      <c r="G182" s="5" t="s">
        <v>68</v>
      </c>
      <c r="H182" s="5" t="s">
        <v>157</v>
      </c>
      <c r="I182" s="5" t="s">
        <v>180</v>
      </c>
      <c r="J182" s="5" t="s">
        <v>41</v>
      </c>
      <c r="K182" t="s">
        <v>55</v>
      </c>
    </row>
    <row r="183" spans="1:11" x14ac:dyDescent="0.2">
      <c r="A183" s="6">
        <v>13</v>
      </c>
      <c r="B183" s="11">
        <v>338</v>
      </c>
      <c r="C183" t="s">
        <v>169</v>
      </c>
      <c r="D183" s="5" t="s">
        <v>15</v>
      </c>
      <c r="E183" s="5" t="s">
        <v>206</v>
      </c>
      <c r="F183" s="5" t="s">
        <v>157</v>
      </c>
      <c r="G183" s="5" t="s">
        <v>68</v>
      </c>
      <c r="H183" s="5" t="s">
        <v>157</v>
      </c>
      <c r="I183" s="5" t="s">
        <v>188</v>
      </c>
      <c r="J183" s="5" t="s">
        <v>20</v>
      </c>
      <c r="K183" t="s">
        <v>16</v>
      </c>
    </row>
    <row r="184" spans="1:11" x14ac:dyDescent="0.2">
      <c r="A184" s="6">
        <v>13</v>
      </c>
      <c r="B184" s="11">
        <v>338</v>
      </c>
      <c r="C184" t="s">
        <v>169</v>
      </c>
      <c r="D184" s="5" t="s">
        <v>10</v>
      </c>
      <c r="E184" s="5" t="s">
        <v>199</v>
      </c>
      <c r="F184" s="5" t="s">
        <v>157</v>
      </c>
      <c r="G184" s="5" t="s">
        <v>68</v>
      </c>
      <c r="H184" s="5" t="s">
        <v>157</v>
      </c>
      <c r="I184" s="5" t="s">
        <v>191</v>
      </c>
      <c r="J184" s="5" t="s">
        <v>6</v>
      </c>
      <c r="K184" t="s">
        <v>65</v>
      </c>
    </row>
    <row r="185" spans="1:11" x14ac:dyDescent="0.2">
      <c r="A185" s="6">
        <v>13</v>
      </c>
      <c r="B185" s="11">
        <v>338</v>
      </c>
      <c r="C185" t="s">
        <v>169</v>
      </c>
      <c r="D185" s="5" t="s">
        <v>27</v>
      </c>
      <c r="E185" s="5" t="s">
        <v>177</v>
      </c>
      <c r="F185" s="5" t="s">
        <v>157</v>
      </c>
      <c r="G185" s="5" t="s">
        <v>68</v>
      </c>
      <c r="H185" s="5" t="s">
        <v>157</v>
      </c>
      <c r="I185" s="5" t="s">
        <v>195</v>
      </c>
      <c r="J185" s="5" t="s">
        <v>46</v>
      </c>
      <c r="K185" t="s">
        <v>64</v>
      </c>
    </row>
    <row r="186" spans="1:11" x14ac:dyDescent="0.2">
      <c r="A186" s="6">
        <v>13</v>
      </c>
      <c r="B186" s="11">
        <v>338</v>
      </c>
      <c r="C186" t="s">
        <v>169</v>
      </c>
      <c r="D186" s="5" t="s">
        <v>9</v>
      </c>
      <c r="E186" s="5" t="s">
        <v>179</v>
      </c>
      <c r="F186" s="5" t="s">
        <v>157</v>
      </c>
      <c r="G186" s="5" t="s">
        <v>68</v>
      </c>
      <c r="H186" s="5" t="s">
        <v>157</v>
      </c>
      <c r="I186" s="5" t="s">
        <v>196</v>
      </c>
      <c r="J186" s="5" t="s">
        <v>5</v>
      </c>
      <c r="K186" t="s">
        <v>11</v>
      </c>
    </row>
    <row r="187" spans="1:11" x14ac:dyDescent="0.2">
      <c r="A187" s="6">
        <v>13</v>
      </c>
      <c r="B187" s="11">
        <v>338</v>
      </c>
      <c r="C187" t="s">
        <v>169</v>
      </c>
      <c r="D187" s="5" t="s">
        <v>21</v>
      </c>
      <c r="E187" s="5" t="s">
        <v>190</v>
      </c>
      <c r="F187" s="5" t="s">
        <v>157</v>
      </c>
      <c r="G187" s="5" t="s">
        <v>68</v>
      </c>
      <c r="H187" s="5" t="s">
        <v>157</v>
      </c>
      <c r="I187" s="5" t="s">
        <v>189</v>
      </c>
      <c r="J187" s="5" t="s">
        <v>36</v>
      </c>
      <c r="K187" t="s">
        <v>57</v>
      </c>
    </row>
    <row r="188" spans="1:11" x14ac:dyDescent="0.2">
      <c r="A188" s="6">
        <v>13</v>
      </c>
      <c r="B188" s="11">
        <v>338</v>
      </c>
      <c r="C188" t="s">
        <v>169</v>
      </c>
      <c r="D188" s="5" t="s">
        <v>38</v>
      </c>
      <c r="E188" s="5" t="s">
        <v>187</v>
      </c>
      <c r="F188" s="5" t="s">
        <v>157</v>
      </c>
      <c r="G188" s="5" t="s">
        <v>68</v>
      </c>
      <c r="H188" s="5" t="s">
        <v>157</v>
      </c>
      <c r="I188" s="5" t="s">
        <v>205</v>
      </c>
      <c r="J188" s="5" t="s">
        <v>18</v>
      </c>
      <c r="K188" t="s">
        <v>39</v>
      </c>
    </row>
    <row r="189" spans="1:11" x14ac:dyDescent="0.2">
      <c r="A189" s="6">
        <v>13</v>
      </c>
      <c r="B189" s="11">
        <v>338</v>
      </c>
      <c r="C189" t="s">
        <v>170</v>
      </c>
      <c r="D189" s="5" t="s">
        <v>50</v>
      </c>
      <c r="E189" s="5" t="s">
        <v>192</v>
      </c>
      <c r="F189" s="5" t="s">
        <v>157</v>
      </c>
      <c r="G189" s="5" t="s">
        <v>68</v>
      </c>
      <c r="H189" s="5" t="s">
        <v>157</v>
      </c>
      <c r="I189" s="5" t="s">
        <v>183</v>
      </c>
      <c r="J189" s="5" t="s">
        <v>31</v>
      </c>
      <c r="K189" t="s">
        <v>62</v>
      </c>
    </row>
    <row r="190" spans="1:11" x14ac:dyDescent="0.2">
      <c r="A190" s="6">
        <v>13</v>
      </c>
      <c r="B190" s="11">
        <v>338</v>
      </c>
      <c r="C190" t="s">
        <v>171</v>
      </c>
      <c r="D190" s="5" t="s">
        <v>24</v>
      </c>
      <c r="E190" s="5" t="s">
        <v>176</v>
      </c>
      <c r="F190" s="5" t="s">
        <v>157</v>
      </c>
      <c r="G190" s="5" t="s">
        <v>68</v>
      </c>
      <c r="H190" s="5" t="s">
        <v>157</v>
      </c>
      <c r="I190" s="5" t="s">
        <v>193</v>
      </c>
      <c r="J190" s="5" t="s">
        <v>34</v>
      </c>
      <c r="K190" t="s">
        <v>167</v>
      </c>
    </row>
    <row r="191" spans="1:11" x14ac:dyDescent="0.2">
      <c r="A191" s="6">
        <v>13</v>
      </c>
      <c r="B191" s="11">
        <v>338</v>
      </c>
      <c r="C191" t="s">
        <v>171</v>
      </c>
      <c r="D191" s="5" t="s">
        <v>60</v>
      </c>
      <c r="E191" s="5" t="s">
        <v>200</v>
      </c>
      <c r="F191" s="5" t="s">
        <v>157</v>
      </c>
      <c r="G191" s="5" t="s">
        <v>68</v>
      </c>
      <c r="H191" s="5" t="s">
        <v>157</v>
      </c>
      <c r="I191" s="5" t="s">
        <v>198</v>
      </c>
      <c r="J191" s="5" t="s">
        <v>44</v>
      </c>
      <c r="K191" t="s">
        <v>61</v>
      </c>
    </row>
    <row r="192" spans="1:11" x14ac:dyDescent="0.2">
      <c r="A192" s="6">
        <v>13</v>
      </c>
      <c r="B192" s="11">
        <v>338</v>
      </c>
      <c r="C192" t="s">
        <v>168</v>
      </c>
      <c r="D192" s="5" t="s">
        <v>35</v>
      </c>
      <c r="E192" s="5" t="s">
        <v>204</v>
      </c>
      <c r="F192" s="5" t="s">
        <v>157</v>
      </c>
      <c r="G192" s="5" t="s">
        <v>68</v>
      </c>
      <c r="H192" s="5" t="s">
        <v>157</v>
      </c>
      <c r="I192" s="5" t="s">
        <v>201</v>
      </c>
      <c r="J192" s="5" t="s">
        <v>13</v>
      </c>
      <c r="K192" t="s">
        <v>63</v>
      </c>
    </row>
    <row r="193" spans="1:11" x14ac:dyDescent="0.2">
      <c r="A193" s="6">
        <v>13</v>
      </c>
      <c r="B193" s="11">
        <v>339</v>
      </c>
      <c r="C193" t="s">
        <v>168</v>
      </c>
      <c r="D193" s="5" t="s">
        <v>76</v>
      </c>
      <c r="E193" s="5" t="s">
        <v>182</v>
      </c>
      <c r="F193" s="5" t="s">
        <v>157</v>
      </c>
      <c r="G193" s="5" t="s">
        <v>68</v>
      </c>
      <c r="H193" s="5" t="s">
        <v>157</v>
      </c>
      <c r="I193" s="5" t="s">
        <v>202</v>
      </c>
      <c r="J193" s="5" t="s">
        <v>32</v>
      </c>
      <c r="K193" t="s">
        <v>30</v>
      </c>
    </row>
    <row r="194" spans="1:11" x14ac:dyDescent="0.2">
      <c r="A194" s="6">
        <v>14</v>
      </c>
      <c r="B194" s="11">
        <v>342</v>
      </c>
      <c r="C194" t="s">
        <v>173</v>
      </c>
      <c r="D194" s="5" t="s">
        <v>27</v>
      </c>
      <c r="E194" s="5" t="s">
        <v>177</v>
      </c>
      <c r="F194" s="5" t="s">
        <v>157</v>
      </c>
      <c r="G194" s="5" t="s">
        <v>68</v>
      </c>
      <c r="H194" s="5" t="s">
        <v>157</v>
      </c>
      <c r="I194" s="5" t="s">
        <v>197</v>
      </c>
      <c r="J194" s="5" t="s">
        <v>47</v>
      </c>
      <c r="K194" t="s">
        <v>64</v>
      </c>
    </row>
    <row r="195" spans="1:11" x14ac:dyDescent="0.2">
      <c r="A195" s="6">
        <v>14</v>
      </c>
      <c r="B195" s="11">
        <v>345</v>
      </c>
      <c r="C195" t="s">
        <v>169</v>
      </c>
      <c r="D195" s="5" t="s">
        <v>6</v>
      </c>
      <c r="E195" s="5" t="s">
        <v>191</v>
      </c>
      <c r="F195" s="5" t="s">
        <v>157</v>
      </c>
      <c r="G195" s="5" t="s">
        <v>68</v>
      </c>
      <c r="H195" s="5" t="s">
        <v>157</v>
      </c>
      <c r="I195" s="5" t="s">
        <v>200</v>
      </c>
      <c r="J195" s="5" t="s">
        <v>60</v>
      </c>
      <c r="K195" t="s">
        <v>56</v>
      </c>
    </row>
    <row r="196" spans="1:11" x14ac:dyDescent="0.2">
      <c r="A196" s="6">
        <v>14</v>
      </c>
      <c r="B196" s="11">
        <v>345</v>
      </c>
      <c r="C196" t="s">
        <v>169</v>
      </c>
      <c r="D196" s="5" t="s">
        <v>76</v>
      </c>
      <c r="E196" s="5" t="s">
        <v>182</v>
      </c>
      <c r="F196" s="5" t="s">
        <v>157</v>
      </c>
      <c r="G196" s="5" t="s">
        <v>68</v>
      </c>
      <c r="H196" s="5" t="s">
        <v>157</v>
      </c>
      <c r="I196" s="5" t="s">
        <v>181</v>
      </c>
      <c r="J196" s="5" t="s">
        <v>26</v>
      </c>
      <c r="K196" t="s">
        <v>30</v>
      </c>
    </row>
    <row r="197" spans="1:11" x14ac:dyDescent="0.2">
      <c r="A197" s="6">
        <v>14</v>
      </c>
      <c r="B197" s="11">
        <v>345</v>
      </c>
      <c r="C197" t="s">
        <v>169</v>
      </c>
      <c r="D197" s="5" t="s">
        <v>31</v>
      </c>
      <c r="E197" s="5" t="s">
        <v>183</v>
      </c>
      <c r="F197" s="5" t="s">
        <v>157</v>
      </c>
      <c r="G197" s="5" t="s">
        <v>68</v>
      </c>
      <c r="H197" s="5" t="s">
        <v>157</v>
      </c>
      <c r="I197" s="5" t="s">
        <v>187</v>
      </c>
      <c r="J197" s="5" t="s">
        <v>38</v>
      </c>
      <c r="K197" t="s">
        <v>33</v>
      </c>
    </row>
    <row r="198" spans="1:11" x14ac:dyDescent="0.2">
      <c r="A198" s="6">
        <v>14</v>
      </c>
      <c r="B198" s="11">
        <v>345</v>
      </c>
      <c r="C198" t="s">
        <v>169</v>
      </c>
      <c r="D198" s="5" t="s">
        <v>18</v>
      </c>
      <c r="E198" s="5" t="s">
        <v>205</v>
      </c>
      <c r="F198" s="5" t="s">
        <v>157</v>
      </c>
      <c r="G198" s="5" t="s">
        <v>68</v>
      </c>
      <c r="H198" s="5" t="s">
        <v>157</v>
      </c>
      <c r="I198" s="5" t="s">
        <v>186</v>
      </c>
      <c r="J198" s="5" t="s">
        <v>23</v>
      </c>
      <c r="K198" t="s">
        <v>53</v>
      </c>
    </row>
    <row r="199" spans="1:11" x14ac:dyDescent="0.2">
      <c r="A199" s="6">
        <v>14</v>
      </c>
      <c r="B199" s="11">
        <v>345</v>
      </c>
      <c r="C199" t="s">
        <v>169</v>
      </c>
      <c r="D199" s="5" t="s">
        <v>20</v>
      </c>
      <c r="E199" s="5" t="s">
        <v>188</v>
      </c>
      <c r="F199" s="5" t="s">
        <v>157</v>
      </c>
      <c r="G199" s="5" t="s">
        <v>68</v>
      </c>
      <c r="H199" s="5" t="s">
        <v>157</v>
      </c>
      <c r="I199" s="5" t="s">
        <v>203</v>
      </c>
      <c r="J199" s="5" t="s">
        <v>40</v>
      </c>
      <c r="K199" t="s">
        <v>22</v>
      </c>
    </row>
    <row r="200" spans="1:11" x14ac:dyDescent="0.2">
      <c r="A200" s="6">
        <v>14</v>
      </c>
      <c r="B200" s="11">
        <v>345</v>
      </c>
      <c r="C200" t="s">
        <v>169</v>
      </c>
      <c r="D200" s="5" t="s">
        <v>21</v>
      </c>
      <c r="E200" s="5" t="s">
        <v>190</v>
      </c>
      <c r="F200" s="5" t="s">
        <v>157</v>
      </c>
      <c r="G200" s="5" t="s">
        <v>68</v>
      </c>
      <c r="H200" s="5" t="s">
        <v>157</v>
      </c>
      <c r="I200" s="5" t="s">
        <v>204</v>
      </c>
      <c r="J200" s="5" t="s">
        <v>35</v>
      </c>
      <c r="K200" t="s">
        <v>57</v>
      </c>
    </row>
    <row r="201" spans="1:11" x14ac:dyDescent="0.2">
      <c r="A201" s="6">
        <v>14</v>
      </c>
      <c r="B201" s="11">
        <v>345</v>
      </c>
      <c r="C201" t="s">
        <v>169</v>
      </c>
      <c r="D201" s="5" t="s">
        <v>41</v>
      </c>
      <c r="E201" s="5" t="s">
        <v>180</v>
      </c>
      <c r="F201" s="5" t="s">
        <v>157</v>
      </c>
      <c r="G201" s="5" t="s">
        <v>68</v>
      </c>
      <c r="H201" s="5" t="s">
        <v>157</v>
      </c>
      <c r="I201" s="5" t="s">
        <v>195</v>
      </c>
      <c r="J201" s="5" t="s">
        <v>46</v>
      </c>
      <c r="K201" t="s">
        <v>59</v>
      </c>
    </row>
    <row r="202" spans="1:11" x14ac:dyDescent="0.2">
      <c r="A202" s="6">
        <v>14</v>
      </c>
      <c r="B202" s="11">
        <v>345</v>
      </c>
      <c r="C202" t="s">
        <v>169</v>
      </c>
      <c r="D202" s="5" t="s">
        <v>9</v>
      </c>
      <c r="E202" s="5" t="s">
        <v>179</v>
      </c>
      <c r="F202" s="5" t="s">
        <v>157</v>
      </c>
      <c r="G202" s="5" t="s">
        <v>68</v>
      </c>
      <c r="H202" s="5" t="s">
        <v>157</v>
      </c>
      <c r="I202" s="5" t="s">
        <v>189</v>
      </c>
      <c r="J202" s="5" t="s">
        <v>36</v>
      </c>
      <c r="K202" t="s">
        <v>11</v>
      </c>
    </row>
    <row r="203" spans="1:11" x14ac:dyDescent="0.2">
      <c r="A203" s="6">
        <v>14</v>
      </c>
      <c r="B203" s="11">
        <v>345</v>
      </c>
      <c r="C203" t="s">
        <v>170</v>
      </c>
      <c r="D203" s="5" t="s">
        <v>49</v>
      </c>
      <c r="E203" s="5" t="s">
        <v>185</v>
      </c>
      <c r="F203" s="5" t="s">
        <v>157</v>
      </c>
      <c r="G203" s="5" t="s">
        <v>68</v>
      </c>
      <c r="H203" s="5" t="s">
        <v>157</v>
      </c>
      <c r="I203" s="5" t="s">
        <v>199</v>
      </c>
      <c r="J203" s="5" t="s">
        <v>10</v>
      </c>
      <c r="K203" t="s">
        <v>51</v>
      </c>
    </row>
    <row r="204" spans="1:11" x14ac:dyDescent="0.2">
      <c r="A204" s="6">
        <v>14</v>
      </c>
      <c r="B204" s="11">
        <v>345</v>
      </c>
      <c r="C204" t="s">
        <v>170</v>
      </c>
      <c r="D204" s="5" t="s">
        <v>24</v>
      </c>
      <c r="E204" s="5" t="s">
        <v>176</v>
      </c>
      <c r="F204" s="5" t="s">
        <v>157</v>
      </c>
      <c r="G204" s="5" t="s">
        <v>68</v>
      </c>
      <c r="H204" s="5" t="s">
        <v>157</v>
      </c>
      <c r="I204" s="5" t="s">
        <v>206</v>
      </c>
      <c r="J204" s="5" t="s">
        <v>15</v>
      </c>
      <c r="K204" t="s">
        <v>167</v>
      </c>
    </row>
    <row r="205" spans="1:11" x14ac:dyDescent="0.2">
      <c r="A205" s="6">
        <v>14</v>
      </c>
      <c r="B205" s="11">
        <v>345</v>
      </c>
      <c r="C205" t="s">
        <v>170</v>
      </c>
      <c r="D205" s="5" t="s">
        <v>50</v>
      </c>
      <c r="E205" s="5" t="s">
        <v>192</v>
      </c>
      <c r="F205" s="5" t="s">
        <v>157</v>
      </c>
      <c r="G205" s="5" t="s">
        <v>68</v>
      </c>
      <c r="H205" s="5" t="s">
        <v>157</v>
      </c>
      <c r="I205" s="5" t="s">
        <v>207</v>
      </c>
      <c r="J205" s="5" t="s">
        <v>12</v>
      </c>
      <c r="K205" t="s">
        <v>62</v>
      </c>
    </row>
    <row r="206" spans="1:11" x14ac:dyDescent="0.2">
      <c r="A206" s="6">
        <v>14</v>
      </c>
      <c r="B206" s="11">
        <v>345</v>
      </c>
      <c r="C206" t="s">
        <v>171</v>
      </c>
      <c r="D206" s="5" t="s">
        <v>34</v>
      </c>
      <c r="E206" s="5" t="s">
        <v>193</v>
      </c>
      <c r="F206" s="5" t="s">
        <v>157</v>
      </c>
      <c r="G206" s="5" t="s">
        <v>68</v>
      </c>
      <c r="H206" s="5" t="s">
        <v>157</v>
      </c>
      <c r="I206" s="5" t="s">
        <v>201</v>
      </c>
      <c r="J206" s="5" t="s">
        <v>13</v>
      </c>
      <c r="K206" t="s">
        <v>37</v>
      </c>
    </row>
    <row r="207" spans="1:11" x14ac:dyDescent="0.2">
      <c r="A207" s="6">
        <v>14</v>
      </c>
      <c r="B207" s="11">
        <v>345</v>
      </c>
      <c r="C207" t="s">
        <v>171</v>
      </c>
      <c r="D207" s="5" t="s">
        <v>44</v>
      </c>
      <c r="E207" s="5" t="s">
        <v>198</v>
      </c>
      <c r="F207" s="5" t="s">
        <v>157</v>
      </c>
      <c r="G207" s="5" t="s">
        <v>68</v>
      </c>
      <c r="H207" s="5" t="s">
        <v>157</v>
      </c>
      <c r="I207" s="5" t="s">
        <v>184</v>
      </c>
      <c r="J207" s="5" t="s">
        <v>43</v>
      </c>
      <c r="K207" t="s">
        <v>65</v>
      </c>
    </row>
    <row r="208" spans="1:11" x14ac:dyDescent="0.2">
      <c r="A208" s="6">
        <v>14</v>
      </c>
      <c r="B208" s="11">
        <v>345</v>
      </c>
      <c r="C208" t="s">
        <v>168</v>
      </c>
      <c r="D208" s="5" t="s">
        <v>32</v>
      </c>
      <c r="E208" s="5" t="s">
        <v>202</v>
      </c>
      <c r="F208" s="5" t="s">
        <v>157</v>
      </c>
      <c r="G208" s="5" t="s">
        <v>68</v>
      </c>
      <c r="H208" s="5" t="s">
        <v>157</v>
      </c>
      <c r="I208" s="5" t="s">
        <v>178</v>
      </c>
      <c r="J208" s="5" t="s">
        <v>29</v>
      </c>
      <c r="K208" t="s">
        <v>54</v>
      </c>
    </row>
    <row r="209" spans="1:11" x14ac:dyDescent="0.2">
      <c r="A209" s="6">
        <v>14</v>
      </c>
      <c r="B209" s="11">
        <v>346</v>
      </c>
      <c r="C209" t="s">
        <v>168</v>
      </c>
      <c r="D209" s="5" t="s">
        <v>17</v>
      </c>
      <c r="E209" s="5" t="s">
        <v>194</v>
      </c>
      <c r="F209" s="5" t="s">
        <v>157</v>
      </c>
      <c r="G209" s="5" t="s">
        <v>68</v>
      </c>
      <c r="H209" s="5" t="s">
        <v>157</v>
      </c>
      <c r="I209" s="5" t="s">
        <v>196</v>
      </c>
      <c r="J209" s="5" t="s">
        <v>5</v>
      </c>
      <c r="K209" t="s">
        <v>19</v>
      </c>
    </row>
    <row r="210" spans="1:11" x14ac:dyDescent="0.2">
      <c r="A210" s="6">
        <v>15</v>
      </c>
      <c r="B210" s="11">
        <v>349</v>
      </c>
      <c r="C210" t="s">
        <v>173</v>
      </c>
      <c r="D210" s="5" t="s">
        <v>36</v>
      </c>
      <c r="E210" s="5" t="s">
        <v>189</v>
      </c>
      <c r="F210" s="5" t="s">
        <v>157</v>
      </c>
      <c r="G210" s="5" t="s">
        <v>68</v>
      </c>
      <c r="H210" s="5" t="s">
        <v>157</v>
      </c>
      <c r="I210" s="5" t="s">
        <v>185</v>
      </c>
      <c r="J210" s="5" t="s">
        <v>49</v>
      </c>
      <c r="K210" t="s">
        <v>58</v>
      </c>
    </row>
    <row r="211" spans="1:11" x14ac:dyDescent="0.2">
      <c r="A211" s="6">
        <v>15</v>
      </c>
      <c r="B211" s="11">
        <v>351</v>
      </c>
      <c r="C211" t="s">
        <v>175</v>
      </c>
      <c r="D211" s="5" t="s">
        <v>23</v>
      </c>
      <c r="E211" s="5" t="s">
        <v>186</v>
      </c>
      <c r="F211" s="5" t="s">
        <v>157</v>
      </c>
      <c r="G211" s="5" t="s">
        <v>68</v>
      </c>
      <c r="H211" s="5" t="s">
        <v>157</v>
      </c>
      <c r="I211" s="5" t="s">
        <v>181</v>
      </c>
      <c r="J211" s="5" t="s">
        <v>26</v>
      </c>
      <c r="K211" t="s">
        <v>25</v>
      </c>
    </row>
    <row r="212" spans="1:11" x14ac:dyDescent="0.2">
      <c r="A212" s="6">
        <v>15</v>
      </c>
      <c r="B212" s="11">
        <v>351</v>
      </c>
      <c r="C212" t="s">
        <v>173</v>
      </c>
      <c r="D212" s="5" t="s">
        <v>6</v>
      </c>
      <c r="E212" s="5" t="s">
        <v>191</v>
      </c>
      <c r="F212" s="5" t="s">
        <v>157</v>
      </c>
      <c r="G212" s="5" t="s">
        <v>68</v>
      </c>
      <c r="H212" s="5" t="s">
        <v>157</v>
      </c>
      <c r="I212" s="5" t="s">
        <v>192</v>
      </c>
      <c r="J212" s="5" t="s">
        <v>50</v>
      </c>
      <c r="K212" t="s">
        <v>56</v>
      </c>
    </row>
    <row r="213" spans="1:11" x14ac:dyDescent="0.2">
      <c r="A213" s="6">
        <v>15</v>
      </c>
      <c r="B213" s="11">
        <v>352</v>
      </c>
      <c r="C213" t="s">
        <v>169</v>
      </c>
      <c r="D213" s="5" t="s">
        <v>41</v>
      </c>
      <c r="E213" s="5" t="s">
        <v>180</v>
      </c>
      <c r="F213" s="5" t="s">
        <v>157</v>
      </c>
      <c r="G213" s="5" t="s">
        <v>68</v>
      </c>
      <c r="H213" s="5" t="s">
        <v>157</v>
      </c>
      <c r="I213" s="5" t="s">
        <v>187</v>
      </c>
      <c r="J213" s="5" t="s">
        <v>38</v>
      </c>
      <c r="K213" t="s">
        <v>59</v>
      </c>
    </row>
    <row r="214" spans="1:11" x14ac:dyDescent="0.2">
      <c r="A214" s="6">
        <v>15</v>
      </c>
      <c r="B214" s="11">
        <v>352</v>
      </c>
      <c r="C214" t="s">
        <v>169</v>
      </c>
      <c r="D214" s="5" t="s">
        <v>9</v>
      </c>
      <c r="E214" s="5" t="s">
        <v>179</v>
      </c>
      <c r="F214" s="5" t="s">
        <v>157</v>
      </c>
      <c r="G214" s="5" t="s">
        <v>68</v>
      </c>
      <c r="H214" s="5" t="s">
        <v>157</v>
      </c>
      <c r="I214" s="5" t="s">
        <v>194</v>
      </c>
      <c r="J214" s="5" t="s">
        <v>17</v>
      </c>
      <c r="K214" t="s">
        <v>11</v>
      </c>
    </row>
    <row r="215" spans="1:11" x14ac:dyDescent="0.2">
      <c r="A215" s="6">
        <v>15</v>
      </c>
      <c r="B215" s="11">
        <v>352</v>
      </c>
      <c r="C215" t="s">
        <v>169</v>
      </c>
      <c r="D215" s="5" t="s">
        <v>46</v>
      </c>
      <c r="E215" s="5" t="s">
        <v>195</v>
      </c>
      <c r="F215" s="5" t="s">
        <v>157</v>
      </c>
      <c r="G215" s="5" t="s">
        <v>68</v>
      </c>
      <c r="H215" s="5" t="s">
        <v>157</v>
      </c>
      <c r="I215" s="5" t="s">
        <v>182</v>
      </c>
      <c r="J215" s="5" t="s">
        <v>76</v>
      </c>
      <c r="K215" t="s">
        <v>48</v>
      </c>
    </row>
    <row r="216" spans="1:11" x14ac:dyDescent="0.2">
      <c r="A216" s="6">
        <v>15</v>
      </c>
      <c r="B216" s="11">
        <v>352</v>
      </c>
      <c r="C216" t="s">
        <v>169</v>
      </c>
      <c r="D216" s="5" t="s">
        <v>21</v>
      </c>
      <c r="E216" s="5" t="s">
        <v>190</v>
      </c>
      <c r="F216" s="5" t="s">
        <v>157</v>
      </c>
      <c r="G216" s="5" t="s">
        <v>68</v>
      </c>
      <c r="H216" s="5" t="s">
        <v>157</v>
      </c>
      <c r="I216" s="5" t="s">
        <v>188</v>
      </c>
      <c r="J216" s="5" t="s">
        <v>20</v>
      </c>
      <c r="K216" t="s">
        <v>57</v>
      </c>
    </row>
    <row r="217" spans="1:11" x14ac:dyDescent="0.2">
      <c r="A217" s="6">
        <v>15</v>
      </c>
      <c r="B217" s="11">
        <v>352</v>
      </c>
      <c r="C217" t="s">
        <v>169</v>
      </c>
      <c r="D217" s="5" t="s">
        <v>47</v>
      </c>
      <c r="E217" s="5" t="s">
        <v>197</v>
      </c>
      <c r="F217" s="5" t="s">
        <v>157</v>
      </c>
      <c r="G217" s="5" t="s">
        <v>68</v>
      </c>
      <c r="H217" s="5" t="s">
        <v>157</v>
      </c>
      <c r="I217" s="5" t="s">
        <v>199</v>
      </c>
      <c r="J217" s="5" t="s">
        <v>10</v>
      </c>
      <c r="K217" t="s">
        <v>55</v>
      </c>
    </row>
    <row r="218" spans="1:11" x14ac:dyDescent="0.2">
      <c r="A218" s="6">
        <v>15</v>
      </c>
      <c r="B218" s="11">
        <v>352</v>
      </c>
      <c r="C218" t="s">
        <v>169</v>
      </c>
      <c r="D218" s="5" t="s">
        <v>31</v>
      </c>
      <c r="E218" s="5" t="s">
        <v>183</v>
      </c>
      <c r="F218" s="5" t="s">
        <v>157</v>
      </c>
      <c r="G218" s="5" t="s">
        <v>68</v>
      </c>
      <c r="H218" s="5" t="s">
        <v>157</v>
      </c>
      <c r="I218" s="5" t="s">
        <v>178</v>
      </c>
      <c r="J218" s="5" t="s">
        <v>29</v>
      </c>
      <c r="K218" t="s">
        <v>33</v>
      </c>
    </row>
    <row r="219" spans="1:11" x14ac:dyDescent="0.2">
      <c r="A219" s="6">
        <v>15</v>
      </c>
      <c r="B219" s="11">
        <v>352</v>
      </c>
      <c r="C219" t="s">
        <v>169</v>
      </c>
      <c r="D219" s="5" t="s">
        <v>44</v>
      </c>
      <c r="E219" s="5" t="s">
        <v>198</v>
      </c>
      <c r="F219" s="5" t="s">
        <v>157</v>
      </c>
      <c r="G219" s="5" t="s">
        <v>68</v>
      </c>
      <c r="H219" s="5" t="s">
        <v>157</v>
      </c>
      <c r="I219" s="5" t="s">
        <v>201</v>
      </c>
      <c r="J219" s="5" t="s">
        <v>13</v>
      </c>
      <c r="K219" t="s">
        <v>65</v>
      </c>
    </row>
    <row r="220" spans="1:11" x14ac:dyDescent="0.2">
      <c r="A220" s="6">
        <v>15</v>
      </c>
      <c r="B220" s="11">
        <v>352</v>
      </c>
      <c r="C220" t="s">
        <v>169</v>
      </c>
      <c r="D220" s="5" t="s">
        <v>12</v>
      </c>
      <c r="E220" s="5" t="s">
        <v>207</v>
      </c>
      <c r="F220" s="5" t="s">
        <v>157</v>
      </c>
      <c r="G220" s="5" t="s">
        <v>68</v>
      </c>
      <c r="H220" s="5" t="s">
        <v>157</v>
      </c>
      <c r="I220" s="5" t="s">
        <v>176</v>
      </c>
      <c r="J220" s="5" t="s">
        <v>24</v>
      </c>
      <c r="K220" t="s">
        <v>14</v>
      </c>
    </row>
    <row r="221" spans="1:11" x14ac:dyDescent="0.2">
      <c r="A221" s="6">
        <v>15</v>
      </c>
      <c r="B221" s="11">
        <v>352</v>
      </c>
      <c r="C221" t="s">
        <v>170</v>
      </c>
      <c r="D221" s="5" t="s">
        <v>35</v>
      </c>
      <c r="E221" s="5" t="s">
        <v>204</v>
      </c>
      <c r="F221" s="5" t="s">
        <v>157</v>
      </c>
      <c r="G221" s="5" t="s">
        <v>68</v>
      </c>
      <c r="H221" s="5" t="s">
        <v>157</v>
      </c>
      <c r="I221" s="5" t="s">
        <v>193</v>
      </c>
      <c r="J221" s="5" t="s">
        <v>34</v>
      </c>
      <c r="K221" t="s">
        <v>63</v>
      </c>
    </row>
    <row r="222" spans="1:11" x14ac:dyDescent="0.2">
      <c r="A222" s="6">
        <v>15</v>
      </c>
      <c r="B222" s="11">
        <v>352</v>
      </c>
      <c r="C222" t="s">
        <v>171</v>
      </c>
      <c r="D222" s="5" t="s">
        <v>40</v>
      </c>
      <c r="E222" s="5" t="s">
        <v>203</v>
      </c>
      <c r="F222" s="5" t="s">
        <v>157</v>
      </c>
      <c r="G222" s="5" t="s">
        <v>68</v>
      </c>
      <c r="H222" s="5" t="s">
        <v>157</v>
      </c>
      <c r="I222" s="5" t="s">
        <v>206</v>
      </c>
      <c r="J222" s="5" t="s">
        <v>15</v>
      </c>
      <c r="K222" t="s">
        <v>42</v>
      </c>
    </row>
    <row r="223" spans="1:11" x14ac:dyDescent="0.2">
      <c r="A223" s="6">
        <v>15</v>
      </c>
      <c r="B223" s="11">
        <v>352</v>
      </c>
      <c r="C223" t="s">
        <v>171</v>
      </c>
      <c r="D223" s="5" t="s">
        <v>32</v>
      </c>
      <c r="E223" s="5" t="s">
        <v>202</v>
      </c>
      <c r="F223" s="5" t="s">
        <v>157</v>
      </c>
      <c r="G223" s="5" t="s">
        <v>68</v>
      </c>
      <c r="H223" s="5" t="s">
        <v>157</v>
      </c>
      <c r="I223" s="5" t="s">
        <v>196</v>
      </c>
      <c r="J223" s="5" t="s">
        <v>5</v>
      </c>
      <c r="K223" t="s">
        <v>54</v>
      </c>
    </row>
    <row r="224" spans="1:11" x14ac:dyDescent="0.2">
      <c r="A224" s="6">
        <v>15</v>
      </c>
      <c r="B224" s="11">
        <v>352</v>
      </c>
      <c r="C224" t="s">
        <v>168</v>
      </c>
      <c r="D224" s="5" t="s">
        <v>60</v>
      </c>
      <c r="E224" s="5" t="s">
        <v>200</v>
      </c>
      <c r="F224" s="5" t="s">
        <v>157</v>
      </c>
      <c r="G224" s="5" t="s">
        <v>68</v>
      </c>
      <c r="H224" s="5" t="s">
        <v>157</v>
      </c>
      <c r="I224" s="5" t="s">
        <v>184</v>
      </c>
      <c r="J224" s="5" t="s">
        <v>43</v>
      </c>
      <c r="K224" t="s">
        <v>61</v>
      </c>
    </row>
    <row r="225" spans="1:11" x14ac:dyDescent="0.2">
      <c r="A225" s="6">
        <v>15</v>
      </c>
      <c r="B225" s="11">
        <v>353</v>
      </c>
      <c r="C225" t="s">
        <v>168</v>
      </c>
      <c r="D225" s="5" t="s">
        <v>18</v>
      </c>
      <c r="E225" s="5" t="s">
        <v>205</v>
      </c>
      <c r="F225" s="5" t="s">
        <v>157</v>
      </c>
      <c r="G225" s="5" t="s">
        <v>68</v>
      </c>
      <c r="H225" s="5" t="s">
        <v>157</v>
      </c>
      <c r="I225" s="5" t="s">
        <v>177</v>
      </c>
      <c r="J225" s="5" t="s">
        <v>27</v>
      </c>
      <c r="K225" t="s">
        <v>53</v>
      </c>
    </row>
    <row r="226" spans="1:11" x14ac:dyDescent="0.2">
      <c r="A226" s="6">
        <v>16</v>
      </c>
      <c r="B226" s="11">
        <v>358</v>
      </c>
      <c r="C226" t="s">
        <v>175</v>
      </c>
      <c r="D226" s="5" t="s">
        <v>29</v>
      </c>
      <c r="E226" s="5" t="s">
        <v>178</v>
      </c>
      <c r="F226" s="5" t="s">
        <v>157</v>
      </c>
      <c r="G226" s="5" t="s">
        <v>68</v>
      </c>
      <c r="H226" s="5" t="s">
        <v>157</v>
      </c>
      <c r="I226" s="5" t="s">
        <v>189</v>
      </c>
      <c r="J226" s="5" t="s">
        <v>36</v>
      </c>
      <c r="K226" t="s">
        <v>52</v>
      </c>
    </row>
    <row r="227" spans="1:11" x14ac:dyDescent="0.2">
      <c r="A227" s="6">
        <v>16</v>
      </c>
      <c r="B227" s="11">
        <v>358</v>
      </c>
      <c r="C227" t="s">
        <v>168</v>
      </c>
      <c r="D227" s="5" t="s">
        <v>38</v>
      </c>
      <c r="E227" s="5" t="s">
        <v>187</v>
      </c>
      <c r="F227" s="5" t="s">
        <v>157</v>
      </c>
      <c r="G227" s="5" t="s">
        <v>68</v>
      </c>
      <c r="H227" s="5" t="s">
        <v>157</v>
      </c>
      <c r="I227" s="5" t="s">
        <v>195</v>
      </c>
      <c r="J227" s="5" t="s">
        <v>46</v>
      </c>
      <c r="K227" t="s">
        <v>39</v>
      </c>
    </row>
    <row r="228" spans="1:11" x14ac:dyDescent="0.2">
      <c r="A228" s="6">
        <v>16</v>
      </c>
      <c r="B228" s="11">
        <v>359</v>
      </c>
      <c r="C228" t="s">
        <v>169</v>
      </c>
      <c r="D228" s="5" t="s">
        <v>5</v>
      </c>
      <c r="E228" s="5" t="s">
        <v>196</v>
      </c>
      <c r="F228" s="5" t="s">
        <v>157</v>
      </c>
      <c r="G228" s="5" t="s">
        <v>68</v>
      </c>
      <c r="H228" s="5" t="s">
        <v>157</v>
      </c>
      <c r="I228" s="5" t="s">
        <v>179</v>
      </c>
      <c r="J228" s="5" t="s">
        <v>9</v>
      </c>
      <c r="K228" t="s">
        <v>8</v>
      </c>
    </row>
    <row r="229" spans="1:11" x14ac:dyDescent="0.2">
      <c r="A229" s="6">
        <v>16</v>
      </c>
      <c r="B229" s="11">
        <v>359</v>
      </c>
      <c r="C229" t="s">
        <v>169</v>
      </c>
      <c r="D229" s="5" t="s">
        <v>12</v>
      </c>
      <c r="E229" s="5" t="s">
        <v>207</v>
      </c>
      <c r="F229" s="5" t="s">
        <v>157</v>
      </c>
      <c r="G229" s="5" t="s">
        <v>68</v>
      </c>
      <c r="H229" s="5" t="s">
        <v>157</v>
      </c>
      <c r="I229" s="5" t="s">
        <v>185</v>
      </c>
      <c r="J229" s="5" t="s">
        <v>49</v>
      </c>
      <c r="K229" t="s">
        <v>14</v>
      </c>
    </row>
    <row r="230" spans="1:11" x14ac:dyDescent="0.2">
      <c r="A230" s="6">
        <v>16</v>
      </c>
      <c r="B230" s="11">
        <v>359</v>
      </c>
      <c r="C230" t="s">
        <v>169</v>
      </c>
      <c r="D230" s="5" t="s">
        <v>76</v>
      </c>
      <c r="E230" s="5" t="s">
        <v>182</v>
      </c>
      <c r="F230" s="5" t="s">
        <v>157</v>
      </c>
      <c r="G230" s="5" t="s">
        <v>68</v>
      </c>
      <c r="H230" s="5" t="s">
        <v>157</v>
      </c>
      <c r="I230" s="5" t="s">
        <v>186</v>
      </c>
      <c r="J230" s="5" t="s">
        <v>23</v>
      </c>
      <c r="K230" t="s">
        <v>30</v>
      </c>
    </row>
    <row r="231" spans="1:11" x14ac:dyDescent="0.2">
      <c r="A231" s="6">
        <v>16</v>
      </c>
      <c r="B231" s="11">
        <v>359</v>
      </c>
      <c r="C231" t="s">
        <v>169</v>
      </c>
      <c r="D231" s="5" t="s">
        <v>47</v>
      </c>
      <c r="E231" s="5" t="s">
        <v>197</v>
      </c>
      <c r="F231" s="5" t="s">
        <v>157</v>
      </c>
      <c r="G231" s="5" t="s">
        <v>68</v>
      </c>
      <c r="H231" s="5" t="s">
        <v>157</v>
      </c>
      <c r="I231" s="5" t="s">
        <v>177</v>
      </c>
      <c r="J231" s="5" t="s">
        <v>27</v>
      </c>
      <c r="K231" t="s">
        <v>55</v>
      </c>
    </row>
    <row r="232" spans="1:11" x14ac:dyDescent="0.2">
      <c r="A232" s="6">
        <v>16</v>
      </c>
      <c r="B232" s="11">
        <v>359</v>
      </c>
      <c r="C232" t="s">
        <v>169</v>
      </c>
      <c r="D232" s="5" t="s">
        <v>26</v>
      </c>
      <c r="E232" s="5" t="s">
        <v>181</v>
      </c>
      <c r="F232" s="5" t="s">
        <v>157</v>
      </c>
      <c r="G232" s="5" t="s">
        <v>68</v>
      </c>
      <c r="H232" s="5" t="s">
        <v>157</v>
      </c>
      <c r="I232" s="5" t="s">
        <v>183</v>
      </c>
      <c r="J232" s="5" t="s">
        <v>31</v>
      </c>
      <c r="K232" t="s">
        <v>28</v>
      </c>
    </row>
    <row r="233" spans="1:11" x14ac:dyDescent="0.2">
      <c r="A233" s="6">
        <v>16</v>
      </c>
      <c r="B233" s="11">
        <v>359</v>
      </c>
      <c r="C233" t="s">
        <v>169</v>
      </c>
      <c r="D233" s="5" t="s">
        <v>15</v>
      </c>
      <c r="E233" s="5" t="s">
        <v>206</v>
      </c>
      <c r="F233" s="5" t="s">
        <v>157</v>
      </c>
      <c r="G233" s="5" t="s">
        <v>68</v>
      </c>
      <c r="H233" s="5" t="s">
        <v>157</v>
      </c>
      <c r="I233" s="5" t="s">
        <v>193</v>
      </c>
      <c r="J233" s="5" t="s">
        <v>34</v>
      </c>
      <c r="K233" t="s">
        <v>16</v>
      </c>
    </row>
    <row r="234" spans="1:11" x14ac:dyDescent="0.2">
      <c r="A234" s="6">
        <v>16</v>
      </c>
      <c r="B234" s="11">
        <v>359</v>
      </c>
      <c r="C234" t="s">
        <v>169</v>
      </c>
      <c r="D234" s="5" t="s">
        <v>6</v>
      </c>
      <c r="E234" s="5" t="s">
        <v>191</v>
      </c>
      <c r="F234" s="5" t="s">
        <v>157</v>
      </c>
      <c r="G234" s="5" t="s">
        <v>68</v>
      </c>
      <c r="H234" s="5" t="s">
        <v>157</v>
      </c>
      <c r="I234" s="5" t="s">
        <v>194</v>
      </c>
      <c r="J234" s="5" t="s">
        <v>17</v>
      </c>
      <c r="K234" t="s">
        <v>56</v>
      </c>
    </row>
    <row r="235" spans="1:11" x14ac:dyDescent="0.2">
      <c r="A235" s="6">
        <v>16</v>
      </c>
      <c r="B235" s="11">
        <v>359</v>
      </c>
      <c r="C235" t="s">
        <v>169</v>
      </c>
      <c r="D235" s="5" t="s">
        <v>10</v>
      </c>
      <c r="E235" s="5" t="s">
        <v>199</v>
      </c>
      <c r="F235" s="5" t="s">
        <v>157</v>
      </c>
      <c r="G235" s="5" t="s">
        <v>68</v>
      </c>
      <c r="H235" s="5" t="s">
        <v>157</v>
      </c>
      <c r="I235" s="5" t="s">
        <v>192</v>
      </c>
      <c r="J235" s="5" t="s">
        <v>50</v>
      </c>
      <c r="K235" t="s">
        <v>65</v>
      </c>
    </row>
    <row r="236" spans="1:11" x14ac:dyDescent="0.2">
      <c r="A236" s="6">
        <v>16</v>
      </c>
      <c r="B236" s="11">
        <v>359</v>
      </c>
      <c r="C236" t="s">
        <v>169</v>
      </c>
      <c r="D236" s="5" t="s">
        <v>41</v>
      </c>
      <c r="E236" s="5" t="s">
        <v>180</v>
      </c>
      <c r="F236" s="5" t="s">
        <v>157</v>
      </c>
      <c r="G236" s="5" t="s">
        <v>68</v>
      </c>
      <c r="H236" s="5" t="s">
        <v>157</v>
      </c>
      <c r="I236" s="5" t="s">
        <v>205</v>
      </c>
      <c r="J236" s="5" t="s">
        <v>18</v>
      </c>
      <c r="K236" t="s">
        <v>59</v>
      </c>
    </row>
    <row r="237" spans="1:11" x14ac:dyDescent="0.2">
      <c r="A237" s="6">
        <v>16</v>
      </c>
      <c r="B237" s="11">
        <v>359</v>
      </c>
      <c r="C237" t="s">
        <v>170</v>
      </c>
      <c r="D237" s="5" t="s">
        <v>40</v>
      </c>
      <c r="E237" s="5" t="s">
        <v>203</v>
      </c>
      <c r="F237" s="5" t="s">
        <v>157</v>
      </c>
      <c r="G237" s="5" t="s">
        <v>68</v>
      </c>
      <c r="H237" s="5" t="s">
        <v>157</v>
      </c>
      <c r="I237" s="5" t="s">
        <v>190</v>
      </c>
      <c r="J237" s="5" t="s">
        <v>21</v>
      </c>
      <c r="K237" t="s">
        <v>42</v>
      </c>
    </row>
    <row r="238" spans="1:11" x14ac:dyDescent="0.2">
      <c r="A238" s="6">
        <v>16</v>
      </c>
      <c r="B238" s="11">
        <v>359</v>
      </c>
      <c r="C238" t="s">
        <v>171</v>
      </c>
      <c r="D238" s="5" t="s">
        <v>43</v>
      </c>
      <c r="E238" s="5" t="s">
        <v>184</v>
      </c>
      <c r="F238" s="5" t="s">
        <v>157</v>
      </c>
      <c r="G238" s="5" t="s">
        <v>68</v>
      </c>
      <c r="H238" s="5" t="s">
        <v>157</v>
      </c>
      <c r="I238" s="5" t="s">
        <v>204</v>
      </c>
      <c r="J238" s="5" t="s">
        <v>35</v>
      </c>
      <c r="K238" t="s">
        <v>45</v>
      </c>
    </row>
    <row r="239" spans="1:11" x14ac:dyDescent="0.2">
      <c r="A239" s="6">
        <v>16</v>
      </c>
      <c r="B239" s="11">
        <v>359</v>
      </c>
      <c r="C239" t="s">
        <v>171</v>
      </c>
      <c r="D239" s="5" t="s">
        <v>24</v>
      </c>
      <c r="E239" s="5" t="s">
        <v>176</v>
      </c>
      <c r="F239" s="5" t="s">
        <v>157</v>
      </c>
      <c r="G239" s="5" t="s">
        <v>68</v>
      </c>
      <c r="H239" s="5" t="s">
        <v>157</v>
      </c>
      <c r="I239" s="5" t="s">
        <v>198</v>
      </c>
      <c r="J239" s="5" t="s">
        <v>44</v>
      </c>
      <c r="K239" t="s">
        <v>167</v>
      </c>
    </row>
    <row r="240" spans="1:11" x14ac:dyDescent="0.2">
      <c r="A240" s="6">
        <v>16</v>
      </c>
      <c r="B240" s="11">
        <v>360</v>
      </c>
      <c r="C240" t="s">
        <v>175</v>
      </c>
      <c r="D240" s="5" t="s">
        <v>20</v>
      </c>
      <c r="E240" s="5" t="s">
        <v>188</v>
      </c>
      <c r="F240" s="5" t="s">
        <v>157</v>
      </c>
      <c r="G240" s="5" t="s">
        <v>68</v>
      </c>
      <c r="H240" s="5" t="s">
        <v>157</v>
      </c>
      <c r="I240" s="5" t="s">
        <v>202</v>
      </c>
      <c r="J240" s="5" t="s">
        <v>32</v>
      </c>
      <c r="K240" t="s">
        <v>22</v>
      </c>
    </row>
    <row r="241" spans="1:11" x14ac:dyDescent="0.2">
      <c r="A241" s="6">
        <v>16</v>
      </c>
      <c r="B241" s="11">
        <v>360</v>
      </c>
      <c r="C241" t="s">
        <v>168</v>
      </c>
      <c r="D241" s="5" t="s">
        <v>13</v>
      </c>
      <c r="E241" s="5" t="s">
        <v>201</v>
      </c>
      <c r="F241" s="5" t="s">
        <v>157</v>
      </c>
      <c r="G241" s="5" t="s">
        <v>68</v>
      </c>
      <c r="H241" s="5" t="s">
        <v>157</v>
      </c>
      <c r="I241" s="5" t="s">
        <v>200</v>
      </c>
      <c r="J241" s="5" t="s">
        <v>60</v>
      </c>
      <c r="K241" t="s">
        <v>166</v>
      </c>
    </row>
    <row r="242" spans="1:11" x14ac:dyDescent="0.2">
      <c r="A242" s="6">
        <v>17</v>
      </c>
      <c r="B242" s="11">
        <v>366</v>
      </c>
      <c r="C242" t="s">
        <v>169</v>
      </c>
      <c r="D242" s="5" t="s">
        <v>44</v>
      </c>
      <c r="E242" s="5" t="s">
        <v>198</v>
      </c>
      <c r="F242" s="5" t="s">
        <v>157</v>
      </c>
      <c r="G242" s="5" t="s">
        <v>68</v>
      </c>
      <c r="H242" s="5" t="s">
        <v>157</v>
      </c>
      <c r="I242" s="5" t="s">
        <v>207</v>
      </c>
      <c r="J242" s="5" t="s">
        <v>12</v>
      </c>
      <c r="K242" t="s">
        <v>65</v>
      </c>
    </row>
    <row r="243" spans="1:11" x14ac:dyDescent="0.2">
      <c r="A243" s="6">
        <v>17</v>
      </c>
      <c r="B243" s="11">
        <v>366</v>
      </c>
      <c r="C243" t="s">
        <v>169</v>
      </c>
      <c r="D243" s="5" t="s">
        <v>13</v>
      </c>
      <c r="E243" s="5" t="s">
        <v>201</v>
      </c>
      <c r="F243" s="5" t="s">
        <v>157</v>
      </c>
      <c r="G243" s="5" t="s">
        <v>68</v>
      </c>
      <c r="H243" s="5" t="s">
        <v>157</v>
      </c>
      <c r="I243" s="5" t="s">
        <v>184</v>
      </c>
      <c r="J243" s="5" t="s">
        <v>43</v>
      </c>
      <c r="K243" t="s">
        <v>166</v>
      </c>
    </row>
    <row r="244" spans="1:11" x14ac:dyDescent="0.2">
      <c r="A244" s="6">
        <v>17</v>
      </c>
      <c r="B244" s="11">
        <v>366</v>
      </c>
      <c r="C244" t="s">
        <v>169</v>
      </c>
      <c r="D244" s="5" t="s">
        <v>27</v>
      </c>
      <c r="E244" s="5" t="s">
        <v>177</v>
      </c>
      <c r="F244" s="5" t="s">
        <v>157</v>
      </c>
      <c r="G244" s="5" t="s">
        <v>68</v>
      </c>
      <c r="H244" s="5" t="s">
        <v>157</v>
      </c>
      <c r="I244" s="5" t="s">
        <v>180</v>
      </c>
      <c r="J244" s="5" t="s">
        <v>41</v>
      </c>
      <c r="K244" t="s">
        <v>64</v>
      </c>
    </row>
    <row r="245" spans="1:11" x14ac:dyDescent="0.2">
      <c r="A245" s="6">
        <v>17</v>
      </c>
      <c r="B245" s="11">
        <v>366</v>
      </c>
      <c r="C245" t="s">
        <v>169</v>
      </c>
      <c r="D245" s="5" t="s">
        <v>17</v>
      </c>
      <c r="E245" s="5" t="s">
        <v>194</v>
      </c>
      <c r="F245" s="5" t="s">
        <v>157</v>
      </c>
      <c r="G245" s="5" t="s">
        <v>68</v>
      </c>
      <c r="H245" s="5" t="s">
        <v>157</v>
      </c>
      <c r="I245" s="5" t="s">
        <v>179</v>
      </c>
      <c r="J245" s="5" t="s">
        <v>9</v>
      </c>
      <c r="K245" t="s">
        <v>19</v>
      </c>
    </row>
    <row r="246" spans="1:11" x14ac:dyDescent="0.2">
      <c r="A246" s="6">
        <v>17</v>
      </c>
      <c r="B246" s="11">
        <v>366</v>
      </c>
      <c r="C246" t="s">
        <v>169</v>
      </c>
      <c r="D246" s="5" t="s">
        <v>46</v>
      </c>
      <c r="E246" s="5" t="s">
        <v>195</v>
      </c>
      <c r="F246" s="5" t="s">
        <v>157</v>
      </c>
      <c r="G246" s="5" t="s">
        <v>68</v>
      </c>
      <c r="H246" s="5" t="s">
        <v>157</v>
      </c>
      <c r="I246" s="5" t="s">
        <v>181</v>
      </c>
      <c r="J246" s="5" t="s">
        <v>26</v>
      </c>
      <c r="K246" t="s">
        <v>48</v>
      </c>
    </row>
    <row r="247" spans="1:11" x14ac:dyDescent="0.2">
      <c r="A247" s="6">
        <v>17</v>
      </c>
      <c r="B247" s="11">
        <v>366</v>
      </c>
      <c r="C247" t="s">
        <v>169</v>
      </c>
      <c r="D247" s="5" t="s">
        <v>23</v>
      </c>
      <c r="E247" s="5" t="s">
        <v>186</v>
      </c>
      <c r="F247" s="5" t="s">
        <v>157</v>
      </c>
      <c r="G247" s="5" t="s">
        <v>68</v>
      </c>
      <c r="H247" s="5" t="s">
        <v>157</v>
      </c>
      <c r="I247" s="5" t="s">
        <v>187</v>
      </c>
      <c r="J247" s="5" t="s">
        <v>38</v>
      </c>
      <c r="K247" t="s">
        <v>25</v>
      </c>
    </row>
    <row r="248" spans="1:11" x14ac:dyDescent="0.2">
      <c r="A248" s="6">
        <v>17</v>
      </c>
      <c r="B248" s="11">
        <v>366</v>
      </c>
      <c r="C248" t="s">
        <v>169</v>
      </c>
      <c r="D248" s="5" t="s">
        <v>15</v>
      </c>
      <c r="E248" s="5" t="s">
        <v>206</v>
      </c>
      <c r="F248" s="5" t="s">
        <v>157</v>
      </c>
      <c r="G248" s="5" t="s">
        <v>68</v>
      </c>
      <c r="H248" s="5" t="s">
        <v>157</v>
      </c>
      <c r="I248" s="5" t="s">
        <v>190</v>
      </c>
      <c r="J248" s="5" t="s">
        <v>21</v>
      </c>
      <c r="K248" t="s">
        <v>16</v>
      </c>
    </row>
    <row r="249" spans="1:11" x14ac:dyDescent="0.2">
      <c r="A249" s="6">
        <v>17</v>
      </c>
      <c r="B249" s="11">
        <v>366</v>
      </c>
      <c r="C249" t="s">
        <v>169</v>
      </c>
      <c r="D249" s="5" t="s">
        <v>29</v>
      </c>
      <c r="E249" s="5" t="s">
        <v>178</v>
      </c>
      <c r="F249" s="5" t="s">
        <v>157</v>
      </c>
      <c r="G249" s="5" t="s">
        <v>68</v>
      </c>
      <c r="H249" s="5" t="s">
        <v>157</v>
      </c>
      <c r="I249" s="5" t="s">
        <v>182</v>
      </c>
      <c r="J249" s="5" t="s">
        <v>76</v>
      </c>
      <c r="K249" t="s">
        <v>52</v>
      </c>
    </row>
    <row r="250" spans="1:11" x14ac:dyDescent="0.2">
      <c r="A250" s="6">
        <v>17</v>
      </c>
      <c r="B250" s="11">
        <v>366</v>
      </c>
      <c r="C250" t="s">
        <v>169</v>
      </c>
      <c r="D250" s="5" t="s">
        <v>36</v>
      </c>
      <c r="E250" s="5" t="s">
        <v>189</v>
      </c>
      <c r="F250" s="5" t="s">
        <v>157</v>
      </c>
      <c r="G250" s="5" t="s">
        <v>68</v>
      </c>
      <c r="H250" s="5" t="s">
        <v>157</v>
      </c>
      <c r="I250" s="5" t="s">
        <v>188</v>
      </c>
      <c r="J250" s="5" t="s">
        <v>20</v>
      </c>
      <c r="K250" t="s">
        <v>58</v>
      </c>
    </row>
    <row r="251" spans="1:11" x14ac:dyDescent="0.2">
      <c r="A251" s="6">
        <v>17</v>
      </c>
      <c r="B251" s="11">
        <v>366</v>
      </c>
      <c r="C251" t="s">
        <v>169</v>
      </c>
      <c r="D251" s="5" t="s">
        <v>18</v>
      </c>
      <c r="E251" s="5" t="s">
        <v>205</v>
      </c>
      <c r="F251" s="5" t="s">
        <v>157</v>
      </c>
      <c r="G251" s="5" t="s">
        <v>68</v>
      </c>
      <c r="H251" s="5" t="s">
        <v>157</v>
      </c>
      <c r="I251" s="5" t="s">
        <v>197</v>
      </c>
      <c r="J251" s="5" t="s">
        <v>47</v>
      </c>
      <c r="K251" t="s">
        <v>53</v>
      </c>
    </row>
    <row r="252" spans="1:11" x14ac:dyDescent="0.2">
      <c r="A252" s="6">
        <v>17</v>
      </c>
      <c r="B252" s="11">
        <v>366</v>
      </c>
      <c r="C252" t="s">
        <v>169</v>
      </c>
      <c r="D252" s="5" t="s">
        <v>5</v>
      </c>
      <c r="E252" s="5" t="s">
        <v>196</v>
      </c>
      <c r="F252" s="5" t="s">
        <v>157</v>
      </c>
      <c r="G252" s="5" t="s">
        <v>68</v>
      </c>
      <c r="H252" s="5" t="s">
        <v>157</v>
      </c>
      <c r="I252" s="5" t="s">
        <v>199</v>
      </c>
      <c r="J252" s="5" t="s">
        <v>10</v>
      </c>
      <c r="K252" t="s">
        <v>8</v>
      </c>
    </row>
    <row r="253" spans="1:11" x14ac:dyDescent="0.2">
      <c r="A253" s="6">
        <v>17</v>
      </c>
      <c r="B253" s="11">
        <v>366</v>
      </c>
      <c r="C253" t="s">
        <v>169</v>
      </c>
      <c r="D253" s="5" t="s">
        <v>32</v>
      </c>
      <c r="E253" s="5" t="s">
        <v>202</v>
      </c>
      <c r="F253" s="5" t="s">
        <v>157</v>
      </c>
      <c r="G253" s="5" t="s">
        <v>68</v>
      </c>
      <c r="H253" s="5" t="s">
        <v>157</v>
      </c>
      <c r="I253" s="5" t="s">
        <v>183</v>
      </c>
      <c r="J253" s="5" t="s">
        <v>31</v>
      </c>
      <c r="K253" t="s">
        <v>54</v>
      </c>
    </row>
    <row r="254" spans="1:11" x14ac:dyDescent="0.2">
      <c r="A254" s="6">
        <v>17</v>
      </c>
      <c r="B254" s="11">
        <v>366</v>
      </c>
      <c r="C254" t="s">
        <v>171</v>
      </c>
      <c r="D254" s="5" t="s">
        <v>50</v>
      </c>
      <c r="E254" s="5" t="s">
        <v>192</v>
      </c>
      <c r="F254" s="5" t="s">
        <v>157</v>
      </c>
      <c r="G254" s="5" t="s">
        <v>68</v>
      </c>
      <c r="H254" s="5" t="s">
        <v>157</v>
      </c>
      <c r="I254" s="5" t="s">
        <v>200</v>
      </c>
      <c r="J254" s="5" t="s">
        <v>60</v>
      </c>
      <c r="K254" t="s">
        <v>62</v>
      </c>
    </row>
    <row r="255" spans="1:11" x14ac:dyDescent="0.2">
      <c r="A255" s="6">
        <v>17</v>
      </c>
      <c r="B255" s="11">
        <v>366</v>
      </c>
      <c r="C255" t="s">
        <v>171</v>
      </c>
      <c r="D255" s="5" t="s">
        <v>34</v>
      </c>
      <c r="E255" s="5" t="s">
        <v>193</v>
      </c>
      <c r="F255" s="5" t="s">
        <v>157</v>
      </c>
      <c r="G255" s="5" t="s">
        <v>68</v>
      </c>
      <c r="H255" s="5" t="s">
        <v>157</v>
      </c>
      <c r="I255" s="5" t="s">
        <v>203</v>
      </c>
      <c r="J255" s="5" t="s">
        <v>40</v>
      </c>
      <c r="K255" t="s">
        <v>37</v>
      </c>
    </row>
    <row r="256" spans="1:11" x14ac:dyDescent="0.2">
      <c r="A256" s="6">
        <v>17</v>
      </c>
      <c r="B256" s="11">
        <v>366</v>
      </c>
      <c r="C256" t="s">
        <v>171</v>
      </c>
      <c r="D256" s="5" t="s">
        <v>49</v>
      </c>
      <c r="E256" s="5" t="s">
        <v>185</v>
      </c>
      <c r="F256" s="5" t="s">
        <v>157</v>
      </c>
      <c r="G256" s="5" t="s">
        <v>68</v>
      </c>
      <c r="H256" s="5" t="s">
        <v>157</v>
      </c>
      <c r="I256" s="5" t="s">
        <v>191</v>
      </c>
      <c r="J256" s="5" t="s">
        <v>6</v>
      </c>
      <c r="K256" t="s">
        <v>51</v>
      </c>
    </row>
    <row r="257" spans="1:11" x14ac:dyDescent="0.2">
      <c r="A257" s="6">
        <v>17</v>
      </c>
      <c r="B257" s="11">
        <v>366</v>
      </c>
      <c r="C257" t="s">
        <v>171</v>
      </c>
      <c r="D257" s="5" t="s">
        <v>35</v>
      </c>
      <c r="E257" s="5" t="s">
        <v>204</v>
      </c>
      <c r="F257" s="5" t="s">
        <v>157</v>
      </c>
      <c r="G257" s="5" t="s">
        <v>68</v>
      </c>
      <c r="H257" s="5" t="s">
        <v>157</v>
      </c>
      <c r="I257" s="5" t="s">
        <v>176</v>
      </c>
      <c r="J257" s="5" t="s">
        <v>24</v>
      </c>
      <c r="K25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7"/>
  <sheetViews>
    <sheetView topLeftCell="A218" workbookViewId="0">
      <selection activeCell="O2" sqref="O2:O257"/>
    </sheetView>
  </sheetViews>
  <sheetFormatPr baseColWidth="10" defaultRowHeight="16" x14ac:dyDescent="0.2"/>
  <cols>
    <col min="1" max="1" width="3.1640625" style="5" bestFit="1" customWidth="1"/>
    <col min="2" max="2" width="4.83203125" style="5" bestFit="1" customWidth="1"/>
    <col min="3" max="3" width="4.83203125" style="5" customWidth="1"/>
    <col min="4" max="5" width="10.83203125" style="7"/>
    <col min="6" max="6" width="3.1640625" style="8" bestFit="1" customWidth="1"/>
    <col min="7" max="7" width="10.83203125" style="7"/>
    <col min="8" max="10" width="10.83203125" style="5"/>
    <col min="11" max="13" width="10.83203125" style="9"/>
    <col min="14" max="14" width="10.83203125" style="5"/>
    <col min="15" max="15" width="11.6640625" style="5" customWidth="1"/>
    <col min="16" max="16" width="10.83203125" style="5"/>
    <col min="17" max="17" width="2" style="5" bestFit="1" customWidth="1"/>
    <col min="18" max="18" width="10.83203125" style="5"/>
    <col min="19" max="19" width="11.6640625" style="5" customWidth="1"/>
    <col min="20" max="16384" width="10.83203125" style="5"/>
  </cols>
  <sheetData>
    <row r="1" spans="1:22" x14ac:dyDescent="0.2">
      <c r="A1" s="5" t="s">
        <v>148</v>
      </c>
      <c r="B1" s="5" t="s">
        <v>149</v>
      </c>
      <c r="C1" s="5" t="s">
        <v>150</v>
      </c>
      <c r="D1" s="7" t="s">
        <v>151</v>
      </c>
      <c r="E1" s="7" t="s">
        <v>152</v>
      </c>
      <c r="F1" s="8" t="s">
        <v>149</v>
      </c>
      <c r="G1" s="7" t="s">
        <v>153</v>
      </c>
      <c r="H1" s="7" t="s">
        <v>156</v>
      </c>
      <c r="I1" s="7" t="s">
        <v>155</v>
      </c>
      <c r="J1" s="7" t="s">
        <v>155</v>
      </c>
      <c r="K1" s="9" t="s">
        <v>154</v>
      </c>
      <c r="N1" s="7" t="s">
        <v>158</v>
      </c>
      <c r="O1" s="7" t="s">
        <v>159</v>
      </c>
      <c r="P1" s="7" t="s">
        <v>160</v>
      </c>
      <c r="Q1" s="7" t="s">
        <v>68</v>
      </c>
      <c r="R1" s="7" t="s">
        <v>161</v>
      </c>
      <c r="S1" s="7" t="s">
        <v>163</v>
      </c>
      <c r="T1" s="7" t="s">
        <v>162</v>
      </c>
      <c r="U1" s="7" t="s">
        <v>164</v>
      </c>
      <c r="V1" s="7" t="s">
        <v>165</v>
      </c>
    </row>
    <row r="2" spans="1:22" x14ac:dyDescent="0.2">
      <c r="A2" s="6">
        <v>1</v>
      </c>
      <c r="B2" s="5" t="s">
        <v>71</v>
      </c>
      <c r="C2" s="5" t="str">
        <f>VLOOKUP(B2,index_weekday!$A$1:$D$7,4,FALSE)</f>
        <v>Qui</v>
      </c>
      <c r="D2" s="7" t="s">
        <v>89</v>
      </c>
      <c r="E2" s="5">
        <f>VLOOKUP(D2,index_month!$A$1:$C$12,3,FALSE)</f>
        <v>9</v>
      </c>
      <c r="F2" s="8">
        <v>7</v>
      </c>
      <c r="G2" s="7">
        <f>DATE(,E2,F2)</f>
        <v>251</v>
      </c>
      <c r="H2" s="5" t="s">
        <v>72</v>
      </c>
      <c r="I2" s="5">
        <f>LEN(H2)</f>
        <v>6</v>
      </c>
      <c r="J2" s="5">
        <f>I2-2</f>
        <v>4</v>
      </c>
      <c r="K2" s="10" t="str">
        <f>LEFT(H2,J2)</f>
        <v>8:30</v>
      </c>
      <c r="L2" s="9" t="s">
        <v>138</v>
      </c>
      <c r="M2" s="9" t="str">
        <f>IF(J2=5,CONCATENATE(L2),CONCATENATE("0",L2))</f>
        <v>08:30</v>
      </c>
      <c r="N2" s="5" t="str">
        <f>IF(raw!I2="",raw!F2,raw!L2)</f>
        <v>New England Patriots</v>
      </c>
      <c r="O2" s="5" t="str">
        <f>VLOOKUP(N2,index_picture!$A:$B,2,FALSE)</f>
        <v>&lt;img src="./img/patriots.png" /&gt;</v>
      </c>
      <c r="P2" s="5">
        <f>IF(raw!H2="","-",IF(raw!I2="",raw!H2,raw!J2))</f>
        <v>27</v>
      </c>
      <c r="Q2" s="5" t="s">
        <v>68</v>
      </c>
      <c r="R2" s="5">
        <f>IF(raw!J2="","-",IF(raw!I2="@",raw!H2,raw!J2))</f>
        <v>42</v>
      </c>
      <c r="S2" s="5" t="str">
        <f>VLOOKUP(T2,index_picture!$A:$B,2,FALSE)</f>
        <v>&lt;img src="./img/chiefs.png" /&gt;</v>
      </c>
      <c r="T2" s="5" t="str">
        <f>IF(raw!I2="@",raw!F2,raw!L2)</f>
        <v>Kansas City Chiefs</v>
      </c>
      <c r="U2" s="5" t="str">
        <f>VLOOKUP(N2,'index stadium'!$A:$B,2,FALSE)</f>
        <v>Gillette Stadium</v>
      </c>
    </row>
    <row r="3" spans="1:22" x14ac:dyDescent="0.2">
      <c r="A3" s="6">
        <v>1</v>
      </c>
      <c r="B3" s="5" t="s">
        <v>74</v>
      </c>
      <c r="C3" s="5" t="str">
        <f>VLOOKUP(B3,index_weekday!$A$1:$D$7,4,FALSE)</f>
        <v>Dom</v>
      </c>
      <c r="D3" s="7" t="s">
        <v>89</v>
      </c>
      <c r="E3" s="5">
        <f>VLOOKUP(D3,index_month!$A$1:$C$12,3,FALSE)</f>
        <v>9</v>
      </c>
      <c r="F3" s="8">
        <v>10</v>
      </c>
      <c r="G3" s="7">
        <f t="shared" ref="G3:G66" si="0">DATE(,E3,F3)</f>
        <v>254</v>
      </c>
      <c r="H3" s="5" t="s">
        <v>75</v>
      </c>
      <c r="I3" s="5">
        <f t="shared" ref="I3:I66" si="1">LEN(H3)</f>
        <v>6</v>
      </c>
      <c r="J3" s="5">
        <f t="shared" ref="J3:J66" si="2">I3-2</f>
        <v>4</v>
      </c>
      <c r="K3" s="10" t="str">
        <f t="shared" ref="K3:K66" si="3">LEFT(H3,J3)</f>
        <v>1:00</v>
      </c>
      <c r="L3" s="9" t="s">
        <v>139</v>
      </c>
      <c r="M3" s="9" t="str">
        <f t="shared" ref="M3:M66" si="4">IF(J3=5,CONCATENATE(L3),CONCATENATE("0",L3))</f>
        <v>01:00</v>
      </c>
      <c r="N3" s="5" t="str">
        <f>IF(raw!I3="",raw!F3,raw!L3)</f>
        <v>Cincinnati Bengals</v>
      </c>
      <c r="O3" s="5" t="str">
        <f>VLOOKUP(N3,index_picture!$A:$B,2,FALSE)</f>
        <v>&lt;img src="./img/bengals.png" /&gt;</v>
      </c>
      <c r="P3" s="5">
        <f>IF(raw!H3="","-",IF(raw!I3="",raw!H3,raw!J3))</f>
        <v>0</v>
      </c>
      <c r="Q3" s="5" t="s">
        <v>68</v>
      </c>
      <c r="R3" s="5">
        <f>IF(raw!J3="","-",IF(raw!I3="@",raw!H3,raw!J3))</f>
        <v>20</v>
      </c>
      <c r="S3" s="5" t="str">
        <f>VLOOKUP(T3,index_picture!$A:$B,2,FALSE)</f>
        <v>&lt;img src="./img/ravens.png" /&gt;</v>
      </c>
      <c r="T3" s="5" t="str">
        <f>IF(raw!I3="@",raw!F3,raw!L3)</f>
        <v>Baltimore Ravens</v>
      </c>
      <c r="U3" s="5" t="str">
        <f>VLOOKUP(N3,'index stadium'!$A:$B,2,FALSE)</f>
        <v>Paul Brown Stadium</v>
      </c>
    </row>
    <row r="4" spans="1:22" x14ac:dyDescent="0.2">
      <c r="A4" s="6">
        <v>1</v>
      </c>
      <c r="B4" s="5" t="s">
        <v>74</v>
      </c>
      <c r="C4" s="5" t="str">
        <f>VLOOKUP(B4,index_weekday!$A$1:$D$7,4,FALSE)</f>
        <v>Dom</v>
      </c>
      <c r="D4" s="7" t="s">
        <v>89</v>
      </c>
      <c r="E4" s="5">
        <f>VLOOKUP(D4,index_month!$A$1:$C$12,3,FALSE)</f>
        <v>9</v>
      </c>
      <c r="F4" s="8">
        <v>10</v>
      </c>
      <c r="G4" s="7">
        <f t="shared" si="0"/>
        <v>254</v>
      </c>
      <c r="H4" s="5" t="s">
        <v>75</v>
      </c>
      <c r="I4" s="5">
        <f t="shared" si="1"/>
        <v>6</v>
      </c>
      <c r="J4" s="5">
        <f t="shared" si="2"/>
        <v>4</v>
      </c>
      <c r="K4" s="10" t="str">
        <f t="shared" si="3"/>
        <v>1:00</v>
      </c>
      <c r="L4" s="9" t="s">
        <v>139</v>
      </c>
      <c r="M4" s="9" t="str">
        <f t="shared" si="4"/>
        <v>01:00</v>
      </c>
      <c r="N4" s="5" t="str">
        <f>IF(raw!I4="",raw!F4,raw!L4)</f>
        <v>Houston Texans</v>
      </c>
      <c r="O4" s="5" t="str">
        <f>VLOOKUP(N4,index_picture!$A:$B,2,FALSE)</f>
        <v>&lt;img src="./img/texans.png" /&gt;</v>
      </c>
      <c r="P4" s="5">
        <f>IF(raw!H4="","-",IF(raw!I4="",raw!H4,raw!J4))</f>
        <v>7</v>
      </c>
      <c r="Q4" s="5" t="s">
        <v>68</v>
      </c>
      <c r="R4" s="5">
        <f>IF(raw!J4="","-",IF(raw!I4="@",raw!H4,raw!J4))</f>
        <v>29</v>
      </c>
      <c r="S4" s="5" t="str">
        <f>VLOOKUP(T4,index_picture!$A:$B,2,FALSE)</f>
        <v>&lt;img src="./img/jaguars.png" /&gt;</v>
      </c>
      <c r="T4" s="5" t="str">
        <f>IF(raw!I4="@",raw!F4,raw!L4)</f>
        <v>Jacksonville Jaguars</v>
      </c>
      <c r="U4" s="5" t="str">
        <f>VLOOKUP(N4,'index stadium'!$A:$B,2,FALSE)</f>
        <v>NRG Stadium</v>
      </c>
    </row>
    <row r="5" spans="1:22" x14ac:dyDescent="0.2">
      <c r="A5" s="6">
        <v>1</v>
      </c>
      <c r="B5" s="5" t="s">
        <v>74</v>
      </c>
      <c r="C5" s="5" t="str">
        <f>VLOOKUP(B5,index_weekday!$A$1:$D$7,4,FALSE)</f>
        <v>Dom</v>
      </c>
      <c r="D5" s="7" t="s">
        <v>89</v>
      </c>
      <c r="E5" s="5">
        <f>VLOOKUP(D5,index_month!$A$1:$C$12,3,FALSE)</f>
        <v>9</v>
      </c>
      <c r="F5" s="8">
        <v>10</v>
      </c>
      <c r="G5" s="7">
        <f t="shared" si="0"/>
        <v>254</v>
      </c>
      <c r="H5" s="5" t="s">
        <v>75</v>
      </c>
      <c r="I5" s="5">
        <f t="shared" si="1"/>
        <v>6</v>
      </c>
      <c r="J5" s="5">
        <f t="shared" si="2"/>
        <v>4</v>
      </c>
      <c r="K5" s="10" t="str">
        <f t="shared" si="3"/>
        <v>1:00</v>
      </c>
      <c r="L5" s="9" t="s">
        <v>139</v>
      </c>
      <c r="M5" s="9" t="str">
        <f t="shared" si="4"/>
        <v>01:00</v>
      </c>
      <c r="N5" s="5" t="str">
        <f>IF(raw!I5="",raw!F5,raw!L5)</f>
        <v>Tennessee Titans</v>
      </c>
      <c r="O5" s="5" t="str">
        <f>VLOOKUP(N5,index_picture!$A:$B,2,FALSE)</f>
        <v>&lt;img src="./img/titans.png" /&gt;</v>
      </c>
      <c r="P5" s="5">
        <f>IF(raw!H5="","-",IF(raw!I5="",raw!H5,raw!J5))</f>
        <v>16</v>
      </c>
      <c r="Q5" s="5" t="s">
        <v>68</v>
      </c>
      <c r="R5" s="5">
        <f>IF(raw!J5="","-",IF(raw!I5="@",raw!H5,raw!J5))</f>
        <v>26</v>
      </c>
      <c r="S5" s="5" t="str">
        <f>VLOOKUP(T5,index_picture!$A:$B,2,FALSE)</f>
        <v>&lt;img src="./img/raiders.png" /&gt;</v>
      </c>
      <c r="T5" s="5" t="str">
        <f>IF(raw!I5="@",raw!F5,raw!L5)</f>
        <v>Oakland Raiders</v>
      </c>
      <c r="U5" s="5" t="str">
        <f>VLOOKUP(N5,'index stadium'!$A:$B,2,FALSE)</f>
        <v>Nissan Stadium</v>
      </c>
    </row>
    <row r="6" spans="1:22" x14ac:dyDescent="0.2">
      <c r="A6" s="6">
        <v>1</v>
      </c>
      <c r="B6" s="5" t="s">
        <v>74</v>
      </c>
      <c r="C6" s="5" t="str">
        <f>VLOOKUP(B6,index_weekday!$A$1:$D$7,4,FALSE)</f>
        <v>Dom</v>
      </c>
      <c r="D6" s="7" t="s">
        <v>89</v>
      </c>
      <c r="E6" s="5">
        <f>VLOOKUP(D6,index_month!$A$1:$C$12,3,FALSE)</f>
        <v>9</v>
      </c>
      <c r="F6" s="8">
        <v>10</v>
      </c>
      <c r="G6" s="7">
        <f t="shared" si="0"/>
        <v>254</v>
      </c>
      <c r="H6" s="5" t="s">
        <v>75</v>
      </c>
      <c r="I6" s="5">
        <f t="shared" si="1"/>
        <v>6</v>
      </c>
      <c r="J6" s="5">
        <f t="shared" si="2"/>
        <v>4</v>
      </c>
      <c r="K6" s="10" t="str">
        <f t="shared" si="3"/>
        <v>1:00</v>
      </c>
      <c r="L6" s="9" t="s">
        <v>139</v>
      </c>
      <c r="M6" s="9" t="str">
        <f t="shared" si="4"/>
        <v>01:00</v>
      </c>
      <c r="N6" s="5" t="str">
        <f>IF(raw!I6="",raw!F6,raw!L6)</f>
        <v>Cleveland Browns</v>
      </c>
      <c r="O6" s="5" t="str">
        <f>VLOOKUP(N6,index_picture!$A:$B,2,FALSE)</f>
        <v>&lt;img src="./img/browns.png" /&gt;</v>
      </c>
      <c r="P6" s="5">
        <f>IF(raw!H6="","-",IF(raw!I6="",raw!H6,raw!J6))</f>
        <v>18</v>
      </c>
      <c r="Q6" s="5" t="s">
        <v>68</v>
      </c>
      <c r="R6" s="5">
        <f>IF(raw!J6="","-",IF(raw!I6="@",raw!H6,raw!J6))</f>
        <v>21</v>
      </c>
      <c r="S6" s="5" t="str">
        <f>VLOOKUP(T6,index_picture!$A:$B,2,FALSE)</f>
        <v>&lt;img src="./img/steelers.png" /&gt;</v>
      </c>
      <c r="T6" s="5" t="str">
        <f>IF(raw!I6="@",raw!F6,raw!L6)</f>
        <v>Pittsburgh Steelers</v>
      </c>
      <c r="U6" s="5" t="str">
        <f>VLOOKUP(N6,'index stadium'!$A:$B,2,FALSE)</f>
        <v>Firstenergy Stadium</v>
      </c>
    </row>
    <row r="7" spans="1:22" x14ac:dyDescent="0.2">
      <c r="A7" s="6">
        <v>1</v>
      </c>
      <c r="B7" s="5" t="s">
        <v>74</v>
      </c>
      <c r="C7" s="5" t="str">
        <f>VLOOKUP(B7,index_weekday!$A$1:$D$7,4,FALSE)</f>
        <v>Dom</v>
      </c>
      <c r="D7" s="7" t="s">
        <v>89</v>
      </c>
      <c r="E7" s="5">
        <f>VLOOKUP(D7,index_month!$A$1:$C$12,3,FALSE)</f>
        <v>9</v>
      </c>
      <c r="F7" s="8">
        <v>10</v>
      </c>
      <c r="G7" s="7">
        <f t="shared" si="0"/>
        <v>254</v>
      </c>
      <c r="H7" s="5" t="s">
        <v>75</v>
      </c>
      <c r="I7" s="5">
        <f t="shared" si="1"/>
        <v>6</v>
      </c>
      <c r="J7" s="5">
        <f t="shared" si="2"/>
        <v>4</v>
      </c>
      <c r="K7" s="10" t="str">
        <f t="shared" si="3"/>
        <v>1:00</v>
      </c>
      <c r="L7" s="9" t="s">
        <v>139</v>
      </c>
      <c r="M7" s="9" t="str">
        <f t="shared" si="4"/>
        <v>01:00</v>
      </c>
      <c r="N7" s="5" t="str">
        <f>IF(raw!I7="",raw!F7,raw!L7)</f>
        <v>Detroit Lions</v>
      </c>
      <c r="O7" s="5" t="str">
        <f>VLOOKUP(N7,index_picture!$A:$B,2,FALSE)</f>
        <v>&lt;img src="./img/lions.png" /&gt;</v>
      </c>
      <c r="P7" s="5">
        <f>IF(raw!H7="","-",IF(raw!I7="",raw!H7,raw!J7))</f>
        <v>35</v>
      </c>
      <c r="Q7" s="5" t="s">
        <v>68</v>
      </c>
      <c r="R7" s="5">
        <f>IF(raw!J7="","-",IF(raw!I7="@",raw!H7,raw!J7))</f>
        <v>23</v>
      </c>
      <c r="S7" s="5" t="str">
        <f>VLOOKUP(T7,index_picture!$A:$B,2,FALSE)</f>
        <v>&lt;img src="./img/cardinals.png" /&gt;</v>
      </c>
      <c r="T7" s="5" t="str">
        <f>IF(raw!I7="@",raw!F7,raw!L7)</f>
        <v>Arizona Cardinals</v>
      </c>
      <c r="U7" s="5" t="str">
        <f>VLOOKUP(N7,'index stadium'!$A:$B,2,FALSE)</f>
        <v>Ford Field</v>
      </c>
    </row>
    <row r="8" spans="1:22" x14ac:dyDescent="0.2">
      <c r="A8" s="6">
        <v>1</v>
      </c>
      <c r="B8" s="5" t="s">
        <v>74</v>
      </c>
      <c r="C8" s="5" t="str">
        <f>VLOOKUP(B8,index_weekday!$A$1:$D$7,4,FALSE)</f>
        <v>Dom</v>
      </c>
      <c r="D8" s="7" t="s">
        <v>89</v>
      </c>
      <c r="E8" s="5">
        <f>VLOOKUP(D8,index_month!$A$1:$C$12,3,FALSE)</f>
        <v>9</v>
      </c>
      <c r="F8" s="8">
        <v>10</v>
      </c>
      <c r="G8" s="7">
        <f t="shared" si="0"/>
        <v>254</v>
      </c>
      <c r="H8" s="5" t="s">
        <v>75</v>
      </c>
      <c r="I8" s="5">
        <f t="shared" si="1"/>
        <v>6</v>
      </c>
      <c r="J8" s="5">
        <f t="shared" si="2"/>
        <v>4</v>
      </c>
      <c r="K8" s="10" t="str">
        <f t="shared" si="3"/>
        <v>1:00</v>
      </c>
      <c r="L8" s="9" t="s">
        <v>139</v>
      </c>
      <c r="M8" s="9" t="str">
        <f t="shared" si="4"/>
        <v>01:00</v>
      </c>
      <c r="N8" s="5" t="str">
        <f>IF(raw!I8="",raw!F8,raw!L8)</f>
        <v>Chicago Bears</v>
      </c>
      <c r="O8" s="5" t="str">
        <f>VLOOKUP(N8,index_picture!$A:$B,2,FALSE)</f>
        <v>&lt;img src="./img/bears.png" /&gt;</v>
      </c>
      <c r="P8" s="5">
        <f>IF(raw!H8="","-",IF(raw!I8="",raw!H8,raw!J8))</f>
        <v>17</v>
      </c>
      <c r="Q8" s="5" t="s">
        <v>68</v>
      </c>
      <c r="R8" s="5">
        <f>IF(raw!J8="","-",IF(raw!I8="@",raw!H8,raw!J8))</f>
        <v>23</v>
      </c>
      <c r="S8" s="5" t="str">
        <f>VLOOKUP(T8,index_picture!$A:$B,2,FALSE)</f>
        <v>&lt;img src="./img/falcons.png" /&gt;</v>
      </c>
      <c r="T8" s="5" t="str">
        <f>IF(raw!I8="@",raw!F8,raw!L8)</f>
        <v>Atlanta Falcons</v>
      </c>
      <c r="U8" s="5" t="str">
        <f>VLOOKUP(N8,'index stadium'!$A:$B,2,FALSE)</f>
        <v>Soldier Field</v>
      </c>
    </row>
    <row r="9" spans="1:22" x14ac:dyDescent="0.2">
      <c r="A9" s="6">
        <v>1</v>
      </c>
      <c r="B9" s="5" t="s">
        <v>74</v>
      </c>
      <c r="C9" s="5" t="str">
        <f>VLOOKUP(B9,index_weekday!$A$1:$D$7,4,FALSE)</f>
        <v>Dom</v>
      </c>
      <c r="D9" s="7" t="s">
        <v>89</v>
      </c>
      <c r="E9" s="5">
        <f>VLOOKUP(D9,index_month!$A$1:$C$12,3,FALSE)</f>
        <v>9</v>
      </c>
      <c r="F9" s="8">
        <v>10</v>
      </c>
      <c r="G9" s="7">
        <f t="shared" si="0"/>
        <v>254</v>
      </c>
      <c r="H9" s="5" t="s">
        <v>75</v>
      </c>
      <c r="I9" s="5">
        <f t="shared" si="1"/>
        <v>6</v>
      </c>
      <c r="J9" s="5">
        <f t="shared" si="2"/>
        <v>4</v>
      </c>
      <c r="K9" s="10" t="str">
        <f t="shared" si="3"/>
        <v>1:00</v>
      </c>
      <c r="L9" s="9" t="s">
        <v>139</v>
      </c>
      <c r="M9" s="9" t="str">
        <f t="shared" si="4"/>
        <v>01:00</v>
      </c>
      <c r="N9" s="5" t="str">
        <f>IF(raw!I9="",raw!F9,raw!L9)</f>
        <v>Buffalo Bills</v>
      </c>
      <c r="O9" s="5" t="str">
        <f>VLOOKUP(N9,index_picture!$A:$B,2,FALSE)</f>
        <v>&lt;img src="./img/bills.png" /&gt;</v>
      </c>
      <c r="P9" s="5">
        <f>IF(raw!H9="","-",IF(raw!I9="",raw!H9,raw!J9))</f>
        <v>21</v>
      </c>
      <c r="Q9" s="5" t="s">
        <v>68</v>
      </c>
      <c r="R9" s="5">
        <f>IF(raw!J9="","-",IF(raw!I9="@",raw!H9,raw!J9))</f>
        <v>12</v>
      </c>
      <c r="S9" s="5" t="str">
        <f>VLOOKUP(T9,index_picture!$A:$B,2,FALSE)</f>
        <v>&lt;img src="./img/jets.png" /&gt;</v>
      </c>
      <c r="T9" s="5" t="str">
        <f>IF(raw!I9="@",raw!F9,raw!L9)</f>
        <v>New York Jets</v>
      </c>
      <c r="U9" s="5" t="str">
        <f>VLOOKUP(N9,'index stadium'!$A:$B,2,FALSE)</f>
        <v>New Era Field</v>
      </c>
    </row>
    <row r="10" spans="1:22" x14ac:dyDescent="0.2">
      <c r="A10" s="6">
        <v>1</v>
      </c>
      <c r="B10" s="5" t="s">
        <v>74</v>
      </c>
      <c r="C10" s="5" t="str">
        <f>VLOOKUP(B10,index_weekday!$A$1:$D$7,4,FALSE)</f>
        <v>Dom</v>
      </c>
      <c r="D10" s="7" t="s">
        <v>89</v>
      </c>
      <c r="E10" s="5">
        <f>VLOOKUP(D10,index_month!$A$1:$C$12,3,FALSE)</f>
        <v>9</v>
      </c>
      <c r="F10" s="8">
        <v>10</v>
      </c>
      <c r="G10" s="7">
        <f t="shared" si="0"/>
        <v>254</v>
      </c>
      <c r="H10" s="5" t="s">
        <v>75</v>
      </c>
      <c r="I10" s="5">
        <f t="shared" si="1"/>
        <v>6</v>
      </c>
      <c r="J10" s="5">
        <f t="shared" si="2"/>
        <v>4</v>
      </c>
      <c r="K10" s="10" t="str">
        <f t="shared" si="3"/>
        <v>1:00</v>
      </c>
      <c r="L10" s="9" t="s">
        <v>139</v>
      </c>
      <c r="M10" s="9" t="str">
        <f t="shared" si="4"/>
        <v>01:00</v>
      </c>
      <c r="N10" s="5" t="str">
        <f>IF(raw!I10="",raw!F10,raw!L10)</f>
        <v>Washington Redskins</v>
      </c>
      <c r="O10" s="5" t="str">
        <f>VLOOKUP(N10,index_picture!$A:$B,2,FALSE)</f>
        <v>&lt;img src="./img/redskins.png" /&gt;</v>
      </c>
      <c r="P10" s="5">
        <f>IF(raw!H10="","-",IF(raw!I10="",raw!H10,raw!J10))</f>
        <v>17</v>
      </c>
      <c r="Q10" s="5" t="s">
        <v>68</v>
      </c>
      <c r="R10" s="5">
        <f>IF(raw!J10="","-",IF(raw!I10="@",raw!H10,raw!J10))</f>
        <v>30</v>
      </c>
      <c r="S10" s="5" t="str">
        <f>VLOOKUP(T10,index_picture!$A:$B,2,FALSE)</f>
        <v>&lt;img src="./img/eagles.png" /&gt;</v>
      </c>
      <c r="T10" s="5" t="str">
        <f>IF(raw!I10="@",raw!F10,raw!L10)</f>
        <v>Philadelphia Eagles</v>
      </c>
      <c r="U10" s="5" t="str">
        <f>VLOOKUP(N10,'index stadium'!$A:$B,2,FALSE)</f>
        <v>Fedex Field</v>
      </c>
    </row>
    <row r="11" spans="1:22" x14ac:dyDescent="0.2">
      <c r="A11" s="6">
        <v>1</v>
      </c>
      <c r="B11" s="5" t="s">
        <v>74</v>
      </c>
      <c r="C11" s="5" t="str">
        <f>VLOOKUP(B11,index_weekday!$A$1:$D$7,4,FALSE)</f>
        <v>Dom</v>
      </c>
      <c r="D11" s="7" t="s">
        <v>89</v>
      </c>
      <c r="E11" s="5">
        <f>VLOOKUP(D11,index_month!$A$1:$C$12,3,FALSE)</f>
        <v>9</v>
      </c>
      <c r="F11" s="8">
        <v>10</v>
      </c>
      <c r="G11" s="7">
        <f t="shared" si="0"/>
        <v>254</v>
      </c>
      <c r="H11" s="5" t="s">
        <v>77</v>
      </c>
      <c r="I11" s="5">
        <f t="shared" si="1"/>
        <v>6</v>
      </c>
      <c r="J11" s="5">
        <f t="shared" si="2"/>
        <v>4</v>
      </c>
      <c r="K11" s="10" t="str">
        <f t="shared" si="3"/>
        <v>4:05</v>
      </c>
      <c r="L11" s="9" t="s">
        <v>140</v>
      </c>
      <c r="M11" s="9" t="str">
        <f t="shared" si="4"/>
        <v>04:05</v>
      </c>
      <c r="N11" s="5" t="str">
        <f>IF(raw!I11="",raw!F11,raw!L11)</f>
        <v>Los Angeles Rams</v>
      </c>
      <c r="O11" s="5" t="str">
        <f>VLOOKUP(N11,index_picture!$A:$B,2,FALSE)</f>
        <v>&lt;img src="./img/rams.png" /&gt;</v>
      </c>
      <c r="P11" s="5">
        <f>IF(raw!H11="","-",IF(raw!I11="",raw!H11,raw!J11))</f>
        <v>46</v>
      </c>
      <c r="Q11" s="5" t="s">
        <v>68</v>
      </c>
      <c r="R11" s="5">
        <f>IF(raw!J11="","-",IF(raw!I11="@",raw!H11,raw!J11))</f>
        <v>9</v>
      </c>
      <c r="S11" s="5" t="str">
        <f>VLOOKUP(T11,index_picture!$A:$B,2,FALSE)</f>
        <v>&lt;img src="./img/colts.png" /&gt;</v>
      </c>
      <c r="T11" s="5" t="str">
        <f>IF(raw!I11="@",raw!F11,raw!L11)</f>
        <v>Indianapolis Colts</v>
      </c>
      <c r="U11" s="5" t="str">
        <f>VLOOKUP(N11,'index stadium'!$A:$B,2,FALSE)</f>
        <v>Los Angeles Memorial Coliseum</v>
      </c>
    </row>
    <row r="12" spans="1:22" x14ac:dyDescent="0.2">
      <c r="A12" s="6">
        <v>1</v>
      </c>
      <c r="B12" s="5" t="s">
        <v>74</v>
      </c>
      <c r="C12" s="5" t="str">
        <f>VLOOKUP(B12,index_weekday!$A$1:$D$7,4,FALSE)</f>
        <v>Dom</v>
      </c>
      <c r="D12" s="7" t="s">
        <v>89</v>
      </c>
      <c r="E12" s="5">
        <f>VLOOKUP(D12,index_month!$A$1:$C$12,3,FALSE)</f>
        <v>9</v>
      </c>
      <c r="F12" s="8">
        <v>10</v>
      </c>
      <c r="G12" s="7">
        <f t="shared" si="0"/>
        <v>254</v>
      </c>
      <c r="H12" s="5" t="s">
        <v>78</v>
      </c>
      <c r="I12" s="5">
        <f t="shared" si="1"/>
        <v>6</v>
      </c>
      <c r="J12" s="5">
        <f t="shared" si="2"/>
        <v>4</v>
      </c>
      <c r="K12" s="10" t="str">
        <f t="shared" si="3"/>
        <v>4:25</v>
      </c>
      <c r="L12" s="9" t="s">
        <v>141</v>
      </c>
      <c r="M12" s="9" t="str">
        <f t="shared" si="4"/>
        <v>04:25</v>
      </c>
      <c r="N12" s="5" t="str">
        <f>IF(raw!I12="",raw!F12,raw!L12)</f>
        <v>San Francisco 49ers</v>
      </c>
      <c r="O12" s="5" t="str">
        <f>VLOOKUP(N12,index_picture!$A:$B,2,FALSE)</f>
        <v>&lt;img src="./img/49ers.png" /&gt;</v>
      </c>
      <c r="P12" s="5">
        <f>IF(raw!H12="","-",IF(raw!I12="",raw!H12,raw!J12))</f>
        <v>3</v>
      </c>
      <c r="Q12" s="5" t="s">
        <v>68</v>
      </c>
      <c r="R12" s="5">
        <f>IF(raw!J12="","-",IF(raw!I12="@",raw!H12,raw!J12))</f>
        <v>23</v>
      </c>
      <c r="S12" s="5" t="str">
        <f>VLOOKUP(T12,index_picture!$A:$B,2,FALSE)</f>
        <v>&lt;img src="./img/panthers.png" /&gt;</v>
      </c>
      <c r="T12" s="5" t="str">
        <f>IF(raw!I12="@",raw!F12,raw!L12)</f>
        <v>Carolina Panthers</v>
      </c>
      <c r="U12" s="5" t="str">
        <f>VLOOKUP(N12,'index stadium'!$A:$B,2,FALSE)</f>
        <v>Levi's Stadium</v>
      </c>
    </row>
    <row r="13" spans="1:22" x14ac:dyDescent="0.2">
      <c r="A13" s="6">
        <v>1</v>
      </c>
      <c r="B13" s="5" t="s">
        <v>74</v>
      </c>
      <c r="C13" s="5" t="str">
        <f>VLOOKUP(B13,index_weekday!$A$1:$D$7,4,FALSE)</f>
        <v>Dom</v>
      </c>
      <c r="D13" s="7" t="s">
        <v>89</v>
      </c>
      <c r="E13" s="5">
        <f>VLOOKUP(D13,index_month!$A$1:$C$12,3,FALSE)</f>
        <v>9</v>
      </c>
      <c r="F13" s="8">
        <v>10</v>
      </c>
      <c r="G13" s="7">
        <f t="shared" si="0"/>
        <v>254</v>
      </c>
      <c r="H13" s="5" t="s">
        <v>78</v>
      </c>
      <c r="I13" s="5">
        <f t="shared" si="1"/>
        <v>6</v>
      </c>
      <c r="J13" s="5">
        <f t="shared" si="2"/>
        <v>4</v>
      </c>
      <c r="K13" s="10" t="str">
        <f t="shared" si="3"/>
        <v>4:25</v>
      </c>
      <c r="L13" s="9" t="s">
        <v>141</v>
      </c>
      <c r="M13" s="9" t="str">
        <f t="shared" si="4"/>
        <v>04:25</v>
      </c>
      <c r="N13" s="5" t="str">
        <f>IF(raw!I13="",raw!F13,raw!L13)</f>
        <v>Green Bay Packers</v>
      </c>
      <c r="O13" s="5" t="str">
        <f>VLOOKUP(N13,index_picture!$A:$B,2,FALSE)</f>
        <v>&lt;img src="./img/packers.png" /&gt;</v>
      </c>
      <c r="P13" s="5">
        <f>IF(raw!H13="","-",IF(raw!I13="",raw!H13,raw!J13))</f>
        <v>17</v>
      </c>
      <c r="Q13" s="5" t="s">
        <v>68</v>
      </c>
      <c r="R13" s="5">
        <f>IF(raw!J13="","-",IF(raw!I13="@",raw!H13,raw!J13))</f>
        <v>9</v>
      </c>
      <c r="S13" s="5" t="str">
        <f>VLOOKUP(T13,index_picture!$A:$B,2,FALSE)</f>
        <v>&lt;img src="./img/seahawks.png" /&gt;</v>
      </c>
      <c r="T13" s="5" t="str">
        <f>IF(raw!I13="@",raw!F13,raw!L13)</f>
        <v>Seattle Seahawks</v>
      </c>
      <c r="U13" s="5" t="str">
        <f>VLOOKUP(N13,'index stadium'!$A:$B,2,FALSE)</f>
        <v>Lambeau Field</v>
      </c>
    </row>
    <row r="14" spans="1:22" x14ac:dyDescent="0.2">
      <c r="A14" s="6">
        <v>1</v>
      </c>
      <c r="B14" s="5" t="s">
        <v>74</v>
      </c>
      <c r="C14" s="5" t="str">
        <f>VLOOKUP(B14,index_weekday!$A$1:$D$7,4,FALSE)</f>
        <v>Dom</v>
      </c>
      <c r="D14" s="7" t="s">
        <v>89</v>
      </c>
      <c r="E14" s="5">
        <f>VLOOKUP(D14,index_month!$A$1:$C$12,3,FALSE)</f>
        <v>9</v>
      </c>
      <c r="F14" s="8">
        <v>10</v>
      </c>
      <c r="G14" s="7">
        <f t="shared" si="0"/>
        <v>254</v>
      </c>
      <c r="H14" s="5" t="s">
        <v>72</v>
      </c>
      <c r="I14" s="5">
        <f t="shared" si="1"/>
        <v>6</v>
      </c>
      <c r="J14" s="5">
        <f t="shared" si="2"/>
        <v>4</v>
      </c>
      <c r="K14" s="10" t="str">
        <f t="shared" si="3"/>
        <v>8:30</v>
      </c>
      <c r="L14" s="9" t="s">
        <v>138</v>
      </c>
      <c r="M14" s="9" t="str">
        <f t="shared" si="4"/>
        <v>08:30</v>
      </c>
      <c r="N14" s="5" t="str">
        <f>IF(raw!I14="",raw!F14,raw!L14)</f>
        <v>Dallas Cowboys</v>
      </c>
      <c r="O14" s="5" t="str">
        <f>VLOOKUP(N14,index_picture!$A:$B,2,FALSE)</f>
        <v>&lt;img src="./img/cowboys.png" /&gt;</v>
      </c>
      <c r="P14" s="5">
        <f>IF(raw!H14="","-",IF(raw!I14="",raw!H14,raw!J14))</f>
        <v>19</v>
      </c>
      <c r="Q14" s="5" t="s">
        <v>68</v>
      </c>
      <c r="R14" s="5">
        <f>IF(raw!J14="","-",IF(raw!I14="@",raw!H14,raw!J14))</f>
        <v>3</v>
      </c>
      <c r="S14" s="5" t="str">
        <f>VLOOKUP(T14,index_picture!$A:$B,2,FALSE)</f>
        <v>&lt;img src="./img/giants.png" /&gt;</v>
      </c>
      <c r="T14" s="5" t="str">
        <f>IF(raw!I14="@",raw!F14,raw!L14)</f>
        <v>New York Giants</v>
      </c>
      <c r="U14" s="5" t="str">
        <f>VLOOKUP(N14,'index stadium'!$A:$B,2,FALSE)</f>
        <v>AT&amp;T Stadium</v>
      </c>
    </row>
    <row r="15" spans="1:22" x14ac:dyDescent="0.2">
      <c r="A15" s="6">
        <v>1</v>
      </c>
      <c r="B15" s="5" t="s">
        <v>79</v>
      </c>
      <c r="C15" s="5" t="str">
        <f>VLOOKUP(B15,index_weekday!$A$1:$D$7,4,FALSE)</f>
        <v>Seg</v>
      </c>
      <c r="D15" s="7" t="s">
        <v>89</v>
      </c>
      <c r="E15" s="5">
        <f>VLOOKUP(D15,index_month!$A$1:$C$12,3,FALSE)</f>
        <v>9</v>
      </c>
      <c r="F15" s="8">
        <v>11</v>
      </c>
      <c r="G15" s="7">
        <f t="shared" si="0"/>
        <v>255</v>
      </c>
      <c r="H15" s="5" t="s">
        <v>80</v>
      </c>
      <c r="I15" s="5">
        <f t="shared" si="1"/>
        <v>6</v>
      </c>
      <c r="J15" s="5">
        <f t="shared" si="2"/>
        <v>4</v>
      </c>
      <c r="K15" s="10" t="str">
        <f t="shared" si="3"/>
        <v>7:10</v>
      </c>
      <c r="L15" s="9" t="s">
        <v>142</v>
      </c>
      <c r="M15" s="9" t="str">
        <f t="shared" si="4"/>
        <v>07:10</v>
      </c>
      <c r="N15" s="5" t="str">
        <f>IF(raw!I15="",raw!F15,raw!L15)</f>
        <v>Minnesota Vikings</v>
      </c>
      <c r="O15" s="5" t="str">
        <f>VLOOKUP(N15,index_picture!$A:$B,2,FALSE)</f>
        <v>&lt;img src="./img/vikings.png" /&gt;</v>
      </c>
      <c r="P15" s="5">
        <f>IF(raw!H15="","-",IF(raw!I15="",raw!H15,raw!J15))</f>
        <v>29</v>
      </c>
      <c r="Q15" s="5" t="s">
        <v>68</v>
      </c>
      <c r="R15" s="5">
        <f>IF(raw!J15="","-",IF(raw!I15="@",raw!H15,raw!J15))</f>
        <v>19</v>
      </c>
      <c r="S15" s="5" t="str">
        <f>VLOOKUP(T15,index_picture!$A:$B,2,FALSE)</f>
        <v>&lt;img src="./img/saints.png" /&gt;</v>
      </c>
      <c r="T15" s="5" t="str">
        <f>IF(raw!I15="@",raw!F15,raw!L15)</f>
        <v>New Orleans Saints</v>
      </c>
      <c r="U15" s="5" t="str">
        <f>VLOOKUP(N15,'index stadium'!$A:$B,2,FALSE)</f>
        <v>US Bank Stadium</v>
      </c>
    </row>
    <row r="16" spans="1:22" x14ac:dyDescent="0.2">
      <c r="A16" s="6">
        <v>1</v>
      </c>
      <c r="B16" s="5" t="s">
        <v>79</v>
      </c>
      <c r="C16" s="5" t="str">
        <f>VLOOKUP(B16,index_weekday!$A$1:$D$7,4,FALSE)</f>
        <v>Seg</v>
      </c>
      <c r="D16" s="7" t="s">
        <v>89</v>
      </c>
      <c r="E16" s="5">
        <f>VLOOKUP(D16,index_month!$A$1:$C$12,3,FALSE)</f>
        <v>9</v>
      </c>
      <c r="F16" s="8">
        <v>11</v>
      </c>
      <c r="G16" s="7">
        <f t="shared" si="0"/>
        <v>255</v>
      </c>
      <c r="H16" s="5" t="s">
        <v>81</v>
      </c>
      <c r="I16" s="5">
        <f t="shared" si="1"/>
        <v>7</v>
      </c>
      <c r="J16" s="5">
        <f t="shared" si="2"/>
        <v>5</v>
      </c>
      <c r="K16" s="10" t="str">
        <f t="shared" si="3"/>
        <v>10:20</v>
      </c>
      <c r="L16" s="9" t="s">
        <v>143</v>
      </c>
      <c r="M16" s="9" t="str">
        <f t="shared" si="4"/>
        <v>10:20</v>
      </c>
      <c r="N16" s="5" t="str">
        <f>IF(raw!I16="",raw!F16,raw!L16)</f>
        <v>Denver Broncos</v>
      </c>
      <c r="O16" s="5" t="str">
        <f>VLOOKUP(N16,index_picture!$A:$B,2,FALSE)</f>
        <v>&lt;img src="./img/broncos.png" /&gt;</v>
      </c>
      <c r="P16" s="5">
        <f>IF(raw!H16="","-",IF(raw!I16="",raw!H16,raw!J16))</f>
        <v>24</v>
      </c>
      <c r="Q16" s="5" t="s">
        <v>68</v>
      </c>
      <c r="R16" s="5">
        <f>IF(raw!J16="","-",IF(raw!I16="@",raw!H16,raw!J16))</f>
        <v>21</v>
      </c>
      <c r="S16" s="5" t="str">
        <f>VLOOKUP(T16,index_picture!$A:$B,2,FALSE)</f>
        <v>&lt;img src="./img/chargers.png" /&gt;</v>
      </c>
      <c r="T16" s="5" t="str">
        <f>IF(raw!I16="@",raw!F16,raw!L16)</f>
        <v>Los Angeles Chargers</v>
      </c>
      <c r="U16" s="5" t="str">
        <f>VLOOKUP(N16,'index stadium'!$A:$B,2,FALSE)</f>
        <v>Sports Authority Field at Mile High</v>
      </c>
    </row>
    <row r="17" spans="1:21" x14ac:dyDescent="0.2">
      <c r="A17" s="6">
        <v>2</v>
      </c>
      <c r="B17" s="5" t="s">
        <v>71</v>
      </c>
      <c r="C17" s="5" t="str">
        <f>VLOOKUP(B17,index_weekday!$A$1:$D$7,4,FALSE)</f>
        <v>Qui</v>
      </c>
      <c r="D17" s="7" t="s">
        <v>89</v>
      </c>
      <c r="E17" s="5">
        <f>VLOOKUP(D17,index_month!$A$1:$C$12,3,FALSE)</f>
        <v>9</v>
      </c>
      <c r="F17" s="8">
        <v>14</v>
      </c>
      <c r="G17" s="7">
        <f t="shared" si="0"/>
        <v>258</v>
      </c>
      <c r="H17" s="5" t="s">
        <v>82</v>
      </c>
      <c r="I17" s="5">
        <f t="shared" si="1"/>
        <v>6</v>
      </c>
      <c r="J17" s="5">
        <f t="shared" si="2"/>
        <v>4</v>
      </c>
      <c r="K17" s="10" t="str">
        <f t="shared" si="3"/>
        <v>8:25</v>
      </c>
      <c r="L17" s="9" t="s">
        <v>144</v>
      </c>
      <c r="M17" s="9" t="str">
        <f t="shared" si="4"/>
        <v>08:25</v>
      </c>
      <c r="N17" s="5" t="str">
        <f>IF(raw!I17="",raw!F17,raw!L17)</f>
        <v>Cincinnati Bengals</v>
      </c>
      <c r="O17" s="5" t="str">
        <f>VLOOKUP(N17,index_picture!$A:$B,2,FALSE)</f>
        <v>&lt;img src="./img/bengals.png" /&gt;</v>
      </c>
      <c r="P17" s="5">
        <f>IF(raw!H17="","-",IF(raw!I17="",raw!H17,raw!J17))</f>
        <v>9</v>
      </c>
      <c r="Q17" s="5" t="s">
        <v>68</v>
      </c>
      <c r="R17" s="5">
        <f>IF(raw!J17="","-",IF(raw!I17="@",raw!H17,raw!J17))</f>
        <v>13</v>
      </c>
      <c r="S17" s="5" t="str">
        <f>VLOOKUP(T17,index_picture!$A:$B,2,FALSE)</f>
        <v>&lt;img src="./img/texans.png" /&gt;</v>
      </c>
      <c r="T17" s="5" t="str">
        <f>IF(raw!I17="@",raw!F17,raw!L17)</f>
        <v>Houston Texans</v>
      </c>
      <c r="U17" s="5" t="str">
        <f>VLOOKUP(N17,'index stadium'!$A:$B,2,FALSE)</f>
        <v>Paul Brown Stadium</v>
      </c>
    </row>
    <row r="18" spans="1:21" x14ac:dyDescent="0.2">
      <c r="A18" s="6">
        <v>2</v>
      </c>
      <c r="B18" s="5" t="s">
        <v>74</v>
      </c>
      <c r="C18" s="5" t="str">
        <f>VLOOKUP(B18,index_weekday!$A$1:$D$7,4,FALSE)</f>
        <v>Dom</v>
      </c>
      <c r="D18" s="7" t="s">
        <v>89</v>
      </c>
      <c r="E18" s="5">
        <f>VLOOKUP(D18,index_month!$A$1:$C$12,3,FALSE)</f>
        <v>9</v>
      </c>
      <c r="F18" s="8">
        <v>17</v>
      </c>
      <c r="G18" s="7">
        <f t="shared" si="0"/>
        <v>261</v>
      </c>
      <c r="H18" s="5" t="s">
        <v>75</v>
      </c>
      <c r="I18" s="5">
        <f t="shared" si="1"/>
        <v>6</v>
      </c>
      <c r="J18" s="5">
        <f t="shared" si="2"/>
        <v>4</v>
      </c>
      <c r="K18" s="10" t="str">
        <f t="shared" si="3"/>
        <v>1:00</v>
      </c>
      <c r="L18" s="9" t="s">
        <v>139</v>
      </c>
      <c r="M18" s="9" t="str">
        <f t="shared" si="4"/>
        <v>01:00</v>
      </c>
      <c r="N18" s="5" t="str">
        <f>IF(raw!I18="",raw!F18,raw!L18)</f>
        <v>Pittsburgh Steelers</v>
      </c>
      <c r="O18" s="5" t="str">
        <f>VLOOKUP(N18,index_picture!$A:$B,2,FALSE)</f>
        <v>&lt;img src="./img/steelers.png" /&gt;</v>
      </c>
      <c r="P18" s="5">
        <f>IF(raw!H18="","-",IF(raw!I18="",raw!H18,raw!J18))</f>
        <v>26</v>
      </c>
      <c r="Q18" s="5" t="s">
        <v>68</v>
      </c>
      <c r="R18" s="5">
        <f>IF(raw!J18="","-",IF(raw!I18="@",raw!H18,raw!J18))</f>
        <v>9</v>
      </c>
      <c r="S18" s="5" t="str">
        <f>VLOOKUP(T18,index_picture!$A:$B,2,FALSE)</f>
        <v>&lt;img src="./img/vikings.png" /&gt;</v>
      </c>
      <c r="T18" s="5" t="str">
        <f>IF(raw!I18="@",raw!F18,raw!L18)</f>
        <v>Minnesota Vikings</v>
      </c>
      <c r="U18" s="5" t="str">
        <f>VLOOKUP(N18,'index stadium'!$A:$B,2,FALSE)</f>
        <v>Heinz Field</v>
      </c>
    </row>
    <row r="19" spans="1:21" x14ac:dyDescent="0.2">
      <c r="A19" s="6">
        <v>2</v>
      </c>
      <c r="B19" s="5" t="s">
        <v>74</v>
      </c>
      <c r="C19" s="5" t="str">
        <f>VLOOKUP(B19,index_weekday!$A$1:$D$7,4,FALSE)</f>
        <v>Dom</v>
      </c>
      <c r="D19" s="7" t="s">
        <v>89</v>
      </c>
      <c r="E19" s="5">
        <f>VLOOKUP(D19,index_month!$A$1:$C$12,3,FALSE)</f>
        <v>9</v>
      </c>
      <c r="F19" s="8">
        <v>17</v>
      </c>
      <c r="G19" s="7">
        <f t="shared" si="0"/>
        <v>261</v>
      </c>
      <c r="H19" s="5" t="s">
        <v>75</v>
      </c>
      <c r="I19" s="5">
        <f t="shared" si="1"/>
        <v>6</v>
      </c>
      <c r="J19" s="5">
        <f t="shared" si="2"/>
        <v>4</v>
      </c>
      <c r="K19" s="10" t="str">
        <f t="shared" si="3"/>
        <v>1:00</v>
      </c>
      <c r="L19" s="9" t="s">
        <v>139</v>
      </c>
      <c r="M19" s="9" t="str">
        <f t="shared" si="4"/>
        <v>01:00</v>
      </c>
      <c r="N19" s="5" t="str">
        <f>IF(raw!I19="",raw!F19,raw!L19)</f>
        <v>Tampa Bay Buccaneers</v>
      </c>
      <c r="O19" s="5" t="str">
        <f>VLOOKUP(N19,index_picture!$A:$B,2,FALSE)</f>
        <v>&lt;img src="./img/bucs.png" /&gt;</v>
      </c>
      <c r="P19" s="5">
        <f>IF(raw!H19="","-",IF(raw!I19="",raw!H19,raw!J19))</f>
        <v>29</v>
      </c>
      <c r="Q19" s="5" t="s">
        <v>68</v>
      </c>
      <c r="R19" s="5">
        <f>IF(raw!J19="","-",IF(raw!I19="@",raw!H19,raw!J19))</f>
        <v>7</v>
      </c>
      <c r="S19" s="5" t="str">
        <f>VLOOKUP(T19,index_picture!$A:$B,2,FALSE)</f>
        <v>&lt;img src="./img/bears.png" /&gt;</v>
      </c>
      <c r="T19" s="5" t="str">
        <f>IF(raw!I19="@",raw!F19,raw!L19)</f>
        <v>Chicago Bears</v>
      </c>
      <c r="U19" s="5" t="str">
        <f>VLOOKUP(N19,'index stadium'!$A:$B,2,FALSE)</f>
        <v>Raymond James Stadium</v>
      </c>
    </row>
    <row r="20" spans="1:21" x14ac:dyDescent="0.2">
      <c r="A20" s="6">
        <v>2</v>
      </c>
      <c r="B20" s="5" t="s">
        <v>74</v>
      </c>
      <c r="C20" s="5" t="str">
        <f>VLOOKUP(B20,index_weekday!$A$1:$D$7,4,FALSE)</f>
        <v>Dom</v>
      </c>
      <c r="D20" s="7" t="s">
        <v>89</v>
      </c>
      <c r="E20" s="5">
        <f>VLOOKUP(D20,index_month!$A$1:$C$12,3,FALSE)</f>
        <v>9</v>
      </c>
      <c r="F20" s="8">
        <v>17</v>
      </c>
      <c r="G20" s="7">
        <f t="shared" si="0"/>
        <v>261</v>
      </c>
      <c r="H20" s="5" t="s">
        <v>75</v>
      </c>
      <c r="I20" s="5">
        <f t="shared" si="1"/>
        <v>6</v>
      </c>
      <c r="J20" s="5">
        <f t="shared" si="2"/>
        <v>4</v>
      </c>
      <c r="K20" s="10" t="str">
        <f t="shared" si="3"/>
        <v>1:00</v>
      </c>
      <c r="L20" s="9" t="s">
        <v>139</v>
      </c>
      <c r="M20" s="9" t="str">
        <f t="shared" si="4"/>
        <v>01:00</v>
      </c>
      <c r="N20" s="5" t="str">
        <f>IF(raw!I20="",raw!F20,raw!L20)</f>
        <v>Carolina Panthers</v>
      </c>
      <c r="O20" s="5" t="str">
        <f>VLOOKUP(N20,index_picture!$A:$B,2,FALSE)</f>
        <v>&lt;img src="./img/panthers.png" /&gt;</v>
      </c>
      <c r="P20" s="5">
        <f>IF(raw!H20="","-",IF(raw!I20="",raw!H20,raw!J20))</f>
        <v>9</v>
      </c>
      <c r="Q20" s="5" t="s">
        <v>68</v>
      </c>
      <c r="R20" s="5">
        <f>IF(raw!J20="","-",IF(raw!I20="@",raw!H20,raw!J20))</f>
        <v>3</v>
      </c>
      <c r="S20" s="5" t="str">
        <f>VLOOKUP(T20,index_picture!$A:$B,2,FALSE)</f>
        <v>&lt;img src="./img/bills.png" /&gt;</v>
      </c>
      <c r="T20" s="5" t="str">
        <f>IF(raw!I20="@",raw!F20,raw!L20)</f>
        <v>Buffalo Bills</v>
      </c>
      <c r="U20" s="5" t="str">
        <f>VLOOKUP(N20,'index stadium'!$A:$B,2,FALSE)</f>
        <v>Bank of America Stadium</v>
      </c>
    </row>
    <row r="21" spans="1:21" x14ac:dyDescent="0.2">
      <c r="A21" s="6">
        <v>2</v>
      </c>
      <c r="B21" s="5" t="s">
        <v>74</v>
      </c>
      <c r="C21" s="5" t="str">
        <f>VLOOKUP(B21,index_weekday!$A$1:$D$7,4,FALSE)</f>
        <v>Dom</v>
      </c>
      <c r="D21" s="7" t="s">
        <v>89</v>
      </c>
      <c r="E21" s="5">
        <f>VLOOKUP(D21,index_month!$A$1:$C$12,3,FALSE)</f>
        <v>9</v>
      </c>
      <c r="F21" s="8">
        <v>17</v>
      </c>
      <c r="G21" s="7">
        <f t="shared" si="0"/>
        <v>261</v>
      </c>
      <c r="H21" s="5" t="s">
        <v>75</v>
      </c>
      <c r="I21" s="5">
        <f t="shared" si="1"/>
        <v>6</v>
      </c>
      <c r="J21" s="5">
        <f t="shared" si="2"/>
        <v>4</v>
      </c>
      <c r="K21" s="10" t="str">
        <f t="shared" si="3"/>
        <v>1:00</v>
      </c>
      <c r="L21" s="9" t="s">
        <v>139</v>
      </c>
      <c r="M21" s="9" t="str">
        <f t="shared" si="4"/>
        <v>01:00</v>
      </c>
      <c r="N21" s="5" t="str">
        <f>IF(raw!I21="",raw!F21,raw!L21)</f>
        <v>Jacksonville Jaguars</v>
      </c>
      <c r="O21" s="5" t="str">
        <f>VLOOKUP(N21,index_picture!$A:$B,2,FALSE)</f>
        <v>&lt;img src="./img/jaguars.png" /&gt;</v>
      </c>
      <c r="P21" s="5">
        <f>IF(raw!H21="","-",IF(raw!I21="",raw!H21,raw!J21))</f>
        <v>16</v>
      </c>
      <c r="Q21" s="5" t="s">
        <v>68</v>
      </c>
      <c r="R21" s="5">
        <f>IF(raw!J21="","-",IF(raw!I21="@",raw!H21,raw!J21))</f>
        <v>37</v>
      </c>
      <c r="S21" s="5" t="str">
        <f>VLOOKUP(T21,index_picture!$A:$B,2,FALSE)</f>
        <v>&lt;img src="./img/titans.png" /&gt;</v>
      </c>
      <c r="T21" s="5" t="str">
        <f>IF(raw!I21="@",raw!F21,raw!L21)</f>
        <v>Tennessee Titans</v>
      </c>
      <c r="U21" s="5" t="str">
        <f>VLOOKUP(N21,'index stadium'!$A:$B,2,FALSE)</f>
        <v>Everbank Field</v>
      </c>
    </row>
    <row r="22" spans="1:21" x14ac:dyDescent="0.2">
      <c r="A22" s="6">
        <v>2</v>
      </c>
      <c r="B22" s="5" t="s">
        <v>74</v>
      </c>
      <c r="C22" s="5" t="str">
        <f>VLOOKUP(B22,index_weekday!$A$1:$D$7,4,FALSE)</f>
        <v>Dom</v>
      </c>
      <c r="D22" s="7" t="s">
        <v>89</v>
      </c>
      <c r="E22" s="5">
        <f>VLOOKUP(D22,index_month!$A$1:$C$12,3,FALSE)</f>
        <v>9</v>
      </c>
      <c r="F22" s="8">
        <v>17</v>
      </c>
      <c r="G22" s="7">
        <f t="shared" si="0"/>
        <v>261</v>
      </c>
      <c r="H22" s="5" t="s">
        <v>75</v>
      </c>
      <c r="I22" s="5">
        <f t="shared" si="1"/>
        <v>6</v>
      </c>
      <c r="J22" s="5">
        <f t="shared" si="2"/>
        <v>4</v>
      </c>
      <c r="K22" s="10" t="str">
        <f t="shared" si="3"/>
        <v>1:00</v>
      </c>
      <c r="L22" s="9" t="s">
        <v>139</v>
      </c>
      <c r="M22" s="9" t="str">
        <f t="shared" si="4"/>
        <v>01:00</v>
      </c>
      <c r="N22" s="5" t="str">
        <f>IF(raw!I22="",raw!F22,raw!L22)</f>
        <v>New Orleans Saints</v>
      </c>
      <c r="O22" s="5" t="str">
        <f>VLOOKUP(N22,index_picture!$A:$B,2,FALSE)</f>
        <v>&lt;img src="./img/saints.png" /&gt;</v>
      </c>
      <c r="P22" s="5">
        <f>IF(raw!H22="","-",IF(raw!I22="",raw!H22,raw!J22))</f>
        <v>20</v>
      </c>
      <c r="Q22" s="5" t="s">
        <v>68</v>
      </c>
      <c r="R22" s="5">
        <f>IF(raw!J22="","-",IF(raw!I22="@",raw!H22,raw!J22))</f>
        <v>36</v>
      </c>
      <c r="S22" s="5" t="str">
        <f>VLOOKUP(T22,index_picture!$A:$B,2,FALSE)</f>
        <v>&lt;img src="./img/patriots.png" /&gt;</v>
      </c>
      <c r="T22" s="5" t="str">
        <f>IF(raw!I22="@",raw!F22,raw!L22)</f>
        <v>New England Patriots</v>
      </c>
      <c r="U22" s="5" t="str">
        <f>VLOOKUP(N22,'index stadium'!$A:$B,2,FALSE)</f>
        <v>Mercedez-Benz Superdome</v>
      </c>
    </row>
    <row r="23" spans="1:21" x14ac:dyDescent="0.2">
      <c r="A23" s="6">
        <v>2</v>
      </c>
      <c r="B23" s="5" t="s">
        <v>74</v>
      </c>
      <c r="C23" s="5" t="str">
        <f>VLOOKUP(B23,index_weekday!$A$1:$D$7,4,FALSE)</f>
        <v>Dom</v>
      </c>
      <c r="D23" s="7" t="s">
        <v>89</v>
      </c>
      <c r="E23" s="5">
        <f>VLOOKUP(D23,index_month!$A$1:$C$12,3,FALSE)</f>
        <v>9</v>
      </c>
      <c r="F23" s="8">
        <v>17</v>
      </c>
      <c r="G23" s="7">
        <f t="shared" si="0"/>
        <v>261</v>
      </c>
      <c r="H23" s="5" t="s">
        <v>75</v>
      </c>
      <c r="I23" s="5">
        <f t="shared" si="1"/>
        <v>6</v>
      </c>
      <c r="J23" s="5">
        <f t="shared" si="2"/>
        <v>4</v>
      </c>
      <c r="K23" s="10" t="str">
        <f t="shared" si="3"/>
        <v>1:00</v>
      </c>
      <c r="L23" s="9" t="s">
        <v>139</v>
      </c>
      <c r="M23" s="9" t="str">
        <f t="shared" si="4"/>
        <v>01:00</v>
      </c>
      <c r="N23" s="5" t="str">
        <f>IF(raw!I23="",raw!F23,raw!L23)</f>
        <v>Baltimore Ravens</v>
      </c>
      <c r="O23" s="5" t="str">
        <f>VLOOKUP(N23,index_picture!$A:$B,2,FALSE)</f>
        <v>&lt;img src="./img/ravens.png" /&gt;</v>
      </c>
      <c r="P23" s="5">
        <f>IF(raw!H23="","-",IF(raw!I23="",raw!H23,raw!J23))</f>
        <v>24</v>
      </c>
      <c r="Q23" s="5" t="s">
        <v>68</v>
      </c>
      <c r="R23" s="5">
        <f>IF(raw!J23="","-",IF(raw!I23="@",raw!H23,raw!J23))</f>
        <v>10</v>
      </c>
      <c r="S23" s="5" t="str">
        <f>VLOOKUP(T23,index_picture!$A:$B,2,FALSE)</f>
        <v>&lt;img src="./img/browns.png" /&gt;</v>
      </c>
      <c r="T23" s="5" t="str">
        <f>IF(raw!I23="@",raw!F23,raw!L23)</f>
        <v>Cleveland Browns</v>
      </c>
      <c r="U23" s="5" t="str">
        <f>VLOOKUP(N23,'index stadium'!$A:$B,2,FALSE)</f>
        <v>M&amp;T Bank Stadium</v>
      </c>
    </row>
    <row r="24" spans="1:21" x14ac:dyDescent="0.2">
      <c r="A24" s="6">
        <v>2</v>
      </c>
      <c r="B24" s="5" t="s">
        <v>74</v>
      </c>
      <c r="C24" s="5" t="str">
        <f>VLOOKUP(B24,index_weekday!$A$1:$D$7,4,FALSE)</f>
        <v>Dom</v>
      </c>
      <c r="D24" s="7" t="s">
        <v>89</v>
      </c>
      <c r="E24" s="5">
        <f>VLOOKUP(D24,index_month!$A$1:$C$12,3,FALSE)</f>
        <v>9</v>
      </c>
      <c r="F24" s="8">
        <v>17</v>
      </c>
      <c r="G24" s="7">
        <f t="shared" si="0"/>
        <v>261</v>
      </c>
      <c r="H24" s="5" t="s">
        <v>75</v>
      </c>
      <c r="I24" s="5">
        <f t="shared" si="1"/>
        <v>6</v>
      </c>
      <c r="J24" s="5">
        <f t="shared" si="2"/>
        <v>4</v>
      </c>
      <c r="K24" s="10" t="str">
        <f t="shared" si="3"/>
        <v>1:00</v>
      </c>
      <c r="L24" s="9" t="s">
        <v>139</v>
      </c>
      <c r="M24" s="9" t="str">
        <f t="shared" si="4"/>
        <v>01:00</v>
      </c>
      <c r="N24" s="5" t="str">
        <f>IF(raw!I24="",raw!F24,raw!L24)</f>
        <v>Indianapolis Colts</v>
      </c>
      <c r="O24" s="5" t="str">
        <f>VLOOKUP(N24,index_picture!$A:$B,2,FALSE)</f>
        <v>&lt;img src="./img/colts.png" /&gt;</v>
      </c>
      <c r="P24" s="5">
        <f>IF(raw!H24="","-",IF(raw!I24="",raw!H24,raw!J24))</f>
        <v>13</v>
      </c>
      <c r="Q24" s="5" t="s">
        <v>68</v>
      </c>
      <c r="R24" s="5">
        <f>IF(raw!J24="","-",IF(raw!I24="@",raw!H24,raw!J24))</f>
        <v>16</v>
      </c>
      <c r="S24" s="5" t="str">
        <f>VLOOKUP(T24,index_picture!$A:$B,2,FALSE)</f>
        <v>&lt;img src="./img/cardinals.png" /&gt;</v>
      </c>
      <c r="T24" s="5" t="str">
        <f>IF(raw!I24="@",raw!F24,raw!L24)</f>
        <v>Arizona Cardinals</v>
      </c>
      <c r="U24" s="5" t="str">
        <f>VLOOKUP(N24,'index stadium'!$A:$B,2,FALSE)</f>
        <v>Lucas Oil Stadium</v>
      </c>
    </row>
    <row r="25" spans="1:21" x14ac:dyDescent="0.2">
      <c r="A25" s="6">
        <v>2</v>
      </c>
      <c r="B25" s="5" t="s">
        <v>74</v>
      </c>
      <c r="C25" s="5" t="str">
        <f>VLOOKUP(B25,index_weekday!$A$1:$D$7,4,FALSE)</f>
        <v>Dom</v>
      </c>
      <c r="D25" s="7" t="s">
        <v>89</v>
      </c>
      <c r="E25" s="5">
        <f>VLOOKUP(D25,index_month!$A$1:$C$12,3,FALSE)</f>
        <v>9</v>
      </c>
      <c r="F25" s="8">
        <v>17</v>
      </c>
      <c r="G25" s="7">
        <f t="shared" si="0"/>
        <v>261</v>
      </c>
      <c r="H25" s="5" t="s">
        <v>75</v>
      </c>
      <c r="I25" s="5">
        <f t="shared" si="1"/>
        <v>6</v>
      </c>
      <c r="J25" s="5">
        <f t="shared" si="2"/>
        <v>4</v>
      </c>
      <c r="K25" s="10" t="str">
        <f t="shared" si="3"/>
        <v>1:00</v>
      </c>
      <c r="L25" s="9" t="s">
        <v>139</v>
      </c>
      <c r="M25" s="9" t="str">
        <f t="shared" si="4"/>
        <v>01:00</v>
      </c>
      <c r="N25" s="5" t="str">
        <f>IF(raw!I25="",raw!F25,raw!L25)</f>
        <v>Kansas City Chiefs</v>
      </c>
      <c r="O25" s="5" t="str">
        <f>VLOOKUP(N25,index_picture!$A:$B,2,FALSE)</f>
        <v>&lt;img src="./img/chiefs.png" /&gt;</v>
      </c>
      <c r="P25" s="5">
        <f>IF(raw!H25="","-",IF(raw!I25="",raw!H25,raw!J25))</f>
        <v>27</v>
      </c>
      <c r="Q25" s="5" t="s">
        <v>68</v>
      </c>
      <c r="R25" s="5">
        <f>IF(raw!J25="","-",IF(raw!I25="@",raw!H25,raw!J25))</f>
        <v>20</v>
      </c>
      <c r="S25" s="5" t="str">
        <f>VLOOKUP(T25,index_picture!$A:$B,2,FALSE)</f>
        <v>&lt;img src="./img/eagles.png" /&gt;</v>
      </c>
      <c r="T25" s="5" t="str">
        <f>IF(raw!I25="@",raw!F25,raw!L25)</f>
        <v>Philadelphia Eagles</v>
      </c>
      <c r="U25" s="5" t="str">
        <f>VLOOKUP(N25,'index stadium'!$A:$B,2,FALSE)</f>
        <v>Arrowhead Stadium</v>
      </c>
    </row>
    <row r="26" spans="1:21" x14ac:dyDescent="0.2">
      <c r="A26" s="6">
        <v>2</v>
      </c>
      <c r="B26" s="5" t="s">
        <v>74</v>
      </c>
      <c r="C26" s="5" t="str">
        <f>VLOOKUP(B26,index_weekday!$A$1:$D$7,4,FALSE)</f>
        <v>Dom</v>
      </c>
      <c r="D26" s="7" t="s">
        <v>89</v>
      </c>
      <c r="E26" s="5">
        <f>VLOOKUP(D26,index_month!$A$1:$C$12,3,FALSE)</f>
        <v>9</v>
      </c>
      <c r="F26" s="8">
        <v>17</v>
      </c>
      <c r="G26" s="7">
        <f t="shared" si="0"/>
        <v>261</v>
      </c>
      <c r="H26" s="5" t="s">
        <v>77</v>
      </c>
      <c r="I26" s="5">
        <f t="shared" si="1"/>
        <v>6</v>
      </c>
      <c r="J26" s="5">
        <f t="shared" si="2"/>
        <v>4</v>
      </c>
      <c r="K26" s="10" t="str">
        <f t="shared" si="3"/>
        <v>4:05</v>
      </c>
      <c r="L26" s="9" t="s">
        <v>140</v>
      </c>
      <c r="M26" s="9" t="str">
        <f t="shared" si="4"/>
        <v>04:05</v>
      </c>
      <c r="N26" s="5" t="str">
        <f>IF(raw!I26="",raw!F26,raw!L26)</f>
        <v>Los Angeles Chargers</v>
      </c>
      <c r="O26" s="5" t="str">
        <f>VLOOKUP(N26,index_picture!$A:$B,2,FALSE)</f>
        <v>&lt;img src="./img/chargers.png" /&gt;</v>
      </c>
      <c r="P26" s="5">
        <f>IF(raw!H26="","-",IF(raw!I26="",raw!H26,raw!J26))</f>
        <v>17</v>
      </c>
      <c r="Q26" s="5" t="s">
        <v>68</v>
      </c>
      <c r="R26" s="5">
        <f>IF(raw!J26="","-",IF(raw!I26="@",raw!H26,raw!J26))</f>
        <v>19</v>
      </c>
      <c r="S26" s="5" t="str">
        <f>VLOOKUP(T26,index_picture!$A:$B,2,FALSE)</f>
        <v>&lt;img src="./img/dolphins.png" /&gt;</v>
      </c>
      <c r="T26" s="5" t="str">
        <f>IF(raw!I26="@",raw!F26,raw!L26)</f>
        <v>Miami Dolphins</v>
      </c>
      <c r="U26" s="5" t="str">
        <f>VLOOKUP(N26,'index stadium'!$A:$B,2,FALSE)</f>
        <v>Stubhub Center</v>
      </c>
    </row>
    <row r="27" spans="1:21" x14ac:dyDescent="0.2">
      <c r="A27" s="6">
        <v>2</v>
      </c>
      <c r="B27" s="5" t="s">
        <v>74</v>
      </c>
      <c r="C27" s="5" t="str">
        <f>VLOOKUP(B27,index_weekday!$A$1:$D$7,4,FALSE)</f>
        <v>Dom</v>
      </c>
      <c r="D27" s="7" t="s">
        <v>89</v>
      </c>
      <c r="E27" s="5">
        <f>VLOOKUP(D27,index_month!$A$1:$C$12,3,FALSE)</f>
        <v>9</v>
      </c>
      <c r="F27" s="8">
        <v>17</v>
      </c>
      <c r="G27" s="7">
        <f t="shared" si="0"/>
        <v>261</v>
      </c>
      <c r="H27" s="5" t="s">
        <v>77</v>
      </c>
      <c r="I27" s="5">
        <f t="shared" si="1"/>
        <v>6</v>
      </c>
      <c r="J27" s="5">
        <f t="shared" si="2"/>
        <v>4</v>
      </c>
      <c r="K27" s="10" t="str">
        <f t="shared" si="3"/>
        <v>4:05</v>
      </c>
      <c r="L27" s="9" t="s">
        <v>140</v>
      </c>
      <c r="M27" s="9" t="str">
        <f t="shared" si="4"/>
        <v>04:05</v>
      </c>
      <c r="N27" s="5" t="str">
        <f>IF(raw!I27="",raw!F27,raw!L27)</f>
        <v>Oakland Raiders</v>
      </c>
      <c r="O27" s="5" t="str">
        <f>VLOOKUP(N27,index_picture!$A:$B,2,FALSE)</f>
        <v>&lt;img src="./img/raiders.png" /&gt;</v>
      </c>
      <c r="P27" s="5">
        <f>IF(raw!H27="","-",IF(raw!I27="",raw!H27,raw!J27))</f>
        <v>45</v>
      </c>
      <c r="Q27" s="5" t="s">
        <v>68</v>
      </c>
      <c r="R27" s="5">
        <f>IF(raw!J27="","-",IF(raw!I27="@",raw!H27,raw!J27))</f>
        <v>20</v>
      </c>
      <c r="S27" s="5" t="str">
        <f>VLOOKUP(T27,index_picture!$A:$B,2,FALSE)</f>
        <v>&lt;img src="./img/jets.png" /&gt;</v>
      </c>
      <c r="T27" s="5" t="str">
        <f>IF(raw!I27="@",raw!F27,raw!L27)</f>
        <v>New York Jets</v>
      </c>
      <c r="U27" s="5" t="str">
        <f>VLOOKUP(N27,'index stadium'!$A:$B,2,FALSE)</f>
        <v>Oakland Coliseum</v>
      </c>
    </row>
    <row r="28" spans="1:21" x14ac:dyDescent="0.2">
      <c r="A28" s="6">
        <v>2</v>
      </c>
      <c r="B28" s="5" t="s">
        <v>74</v>
      </c>
      <c r="C28" s="5" t="str">
        <f>VLOOKUP(B28,index_weekday!$A$1:$D$7,4,FALSE)</f>
        <v>Dom</v>
      </c>
      <c r="D28" s="7" t="s">
        <v>89</v>
      </c>
      <c r="E28" s="5">
        <f>VLOOKUP(D28,index_month!$A$1:$C$12,3,FALSE)</f>
        <v>9</v>
      </c>
      <c r="F28" s="8">
        <v>17</v>
      </c>
      <c r="G28" s="7">
        <f t="shared" si="0"/>
        <v>261</v>
      </c>
      <c r="H28" s="5" t="s">
        <v>78</v>
      </c>
      <c r="I28" s="5">
        <f t="shared" si="1"/>
        <v>6</v>
      </c>
      <c r="J28" s="5">
        <f t="shared" si="2"/>
        <v>4</v>
      </c>
      <c r="K28" s="10" t="str">
        <f t="shared" si="3"/>
        <v>4:25</v>
      </c>
      <c r="L28" s="9" t="s">
        <v>141</v>
      </c>
      <c r="M28" s="9" t="str">
        <f t="shared" si="4"/>
        <v>04:25</v>
      </c>
      <c r="N28" s="5" t="str">
        <f>IF(raw!I28="",raw!F28,raw!L28)</f>
        <v>Seattle Seahawks</v>
      </c>
      <c r="O28" s="5" t="str">
        <f>VLOOKUP(N28,index_picture!$A:$B,2,FALSE)</f>
        <v>&lt;img src="./img/seahawks.png" /&gt;</v>
      </c>
      <c r="P28" s="5">
        <f>IF(raw!H28="","-",IF(raw!I28="",raw!H28,raw!J28))</f>
        <v>12</v>
      </c>
      <c r="Q28" s="5" t="s">
        <v>68</v>
      </c>
      <c r="R28" s="5">
        <f>IF(raw!J28="","-",IF(raw!I28="@",raw!H28,raw!J28))</f>
        <v>9</v>
      </c>
      <c r="S28" s="5" t="str">
        <f>VLOOKUP(T28,index_picture!$A:$B,2,FALSE)</f>
        <v>&lt;img src="./img/49ers.png" /&gt;</v>
      </c>
      <c r="T28" s="5" t="str">
        <f>IF(raw!I28="@",raw!F28,raw!L28)</f>
        <v>San Francisco 49ers</v>
      </c>
      <c r="U28" s="5" t="str">
        <f>VLOOKUP(N28,'index stadium'!$A:$B,2,FALSE)</f>
        <v>CenturyLink Field</v>
      </c>
    </row>
    <row r="29" spans="1:21" x14ac:dyDescent="0.2">
      <c r="A29" s="6">
        <v>2</v>
      </c>
      <c r="B29" s="5" t="s">
        <v>74</v>
      </c>
      <c r="C29" s="5" t="str">
        <f>VLOOKUP(B29,index_weekday!$A$1:$D$7,4,FALSE)</f>
        <v>Dom</v>
      </c>
      <c r="D29" s="7" t="s">
        <v>89</v>
      </c>
      <c r="E29" s="5">
        <f>VLOOKUP(D29,index_month!$A$1:$C$12,3,FALSE)</f>
        <v>9</v>
      </c>
      <c r="F29" s="8">
        <v>17</v>
      </c>
      <c r="G29" s="7">
        <f t="shared" si="0"/>
        <v>261</v>
      </c>
      <c r="H29" s="5" t="s">
        <v>78</v>
      </c>
      <c r="I29" s="5">
        <f t="shared" si="1"/>
        <v>6</v>
      </c>
      <c r="J29" s="5">
        <f t="shared" si="2"/>
        <v>4</v>
      </c>
      <c r="K29" s="10" t="str">
        <f t="shared" si="3"/>
        <v>4:25</v>
      </c>
      <c r="L29" s="9" t="s">
        <v>141</v>
      </c>
      <c r="M29" s="9" t="str">
        <f t="shared" si="4"/>
        <v>04:25</v>
      </c>
      <c r="N29" s="5" t="str">
        <f>IF(raw!I29="",raw!F29,raw!L29)</f>
        <v>Los Angeles Rams</v>
      </c>
      <c r="O29" s="5" t="str">
        <f>VLOOKUP(N29,index_picture!$A:$B,2,FALSE)</f>
        <v>&lt;img src="./img/rams.png" /&gt;</v>
      </c>
      <c r="P29" s="5">
        <f>IF(raw!H29="","-",IF(raw!I29="",raw!H29,raw!J29))</f>
        <v>20</v>
      </c>
      <c r="Q29" s="5" t="s">
        <v>68</v>
      </c>
      <c r="R29" s="5">
        <f>IF(raw!J29="","-",IF(raw!I29="@",raw!H29,raw!J29))</f>
        <v>27</v>
      </c>
      <c r="S29" s="5" t="str">
        <f>VLOOKUP(T29,index_picture!$A:$B,2,FALSE)</f>
        <v>&lt;img src="./img/redskins.png" /&gt;</v>
      </c>
      <c r="T29" s="5" t="str">
        <f>IF(raw!I29="@",raw!F29,raw!L29)</f>
        <v>Washington Redskins</v>
      </c>
      <c r="U29" s="5" t="str">
        <f>VLOOKUP(N29,'index stadium'!$A:$B,2,FALSE)</f>
        <v>Los Angeles Memorial Coliseum</v>
      </c>
    </row>
    <row r="30" spans="1:21" x14ac:dyDescent="0.2">
      <c r="A30" s="6">
        <v>2</v>
      </c>
      <c r="B30" s="5" t="s">
        <v>74</v>
      </c>
      <c r="C30" s="5" t="str">
        <f>VLOOKUP(B30,index_weekday!$A$1:$D$7,4,FALSE)</f>
        <v>Dom</v>
      </c>
      <c r="D30" s="7" t="s">
        <v>89</v>
      </c>
      <c r="E30" s="5">
        <f>VLOOKUP(D30,index_month!$A$1:$C$12,3,FALSE)</f>
        <v>9</v>
      </c>
      <c r="F30" s="8">
        <v>17</v>
      </c>
      <c r="G30" s="7">
        <f t="shared" si="0"/>
        <v>261</v>
      </c>
      <c r="H30" s="5" t="s">
        <v>78</v>
      </c>
      <c r="I30" s="5">
        <f t="shared" si="1"/>
        <v>6</v>
      </c>
      <c r="J30" s="5">
        <f t="shared" si="2"/>
        <v>4</v>
      </c>
      <c r="K30" s="10" t="str">
        <f t="shared" si="3"/>
        <v>4:25</v>
      </c>
      <c r="L30" s="9" t="s">
        <v>141</v>
      </c>
      <c r="M30" s="9" t="str">
        <f t="shared" si="4"/>
        <v>04:25</v>
      </c>
      <c r="N30" s="5" t="str">
        <f>IF(raw!I30="",raw!F30,raw!L30)</f>
        <v>Denver Broncos</v>
      </c>
      <c r="O30" s="5" t="str">
        <f>VLOOKUP(N30,index_picture!$A:$B,2,FALSE)</f>
        <v>&lt;img src="./img/broncos.png" /&gt;</v>
      </c>
      <c r="P30" s="5">
        <f>IF(raw!H30="","-",IF(raw!I30="",raw!H30,raw!J30))</f>
        <v>42</v>
      </c>
      <c r="Q30" s="5" t="s">
        <v>68</v>
      </c>
      <c r="R30" s="5">
        <f>IF(raw!J30="","-",IF(raw!I30="@",raw!H30,raw!J30))</f>
        <v>17</v>
      </c>
      <c r="S30" s="5" t="str">
        <f>VLOOKUP(T30,index_picture!$A:$B,2,FALSE)</f>
        <v>&lt;img src="./img/cowboys.png" /&gt;</v>
      </c>
      <c r="T30" s="5" t="str">
        <f>IF(raw!I30="@",raw!F30,raw!L30)</f>
        <v>Dallas Cowboys</v>
      </c>
      <c r="U30" s="5" t="str">
        <f>VLOOKUP(N30,'index stadium'!$A:$B,2,FALSE)</f>
        <v>Sports Authority Field at Mile High</v>
      </c>
    </row>
    <row r="31" spans="1:21" x14ac:dyDescent="0.2">
      <c r="A31" s="6">
        <v>2</v>
      </c>
      <c r="B31" s="5" t="s">
        <v>74</v>
      </c>
      <c r="C31" s="5" t="str">
        <f>VLOOKUP(B31,index_weekday!$A$1:$D$7,4,FALSE)</f>
        <v>Dom</v>
      </c>
      <c r="D31" s="7" t="s">
        <v>89</v>
      </c>
      <c r="E31" s="5">
        <f>VLOOKUP(D31,index_month!$A$1:$C$12,3,FALSE)</f>
        <v>9</v>
      </c>
      <c r="F31" s="8">
        <v>17</v>
      </c>
      <c r="G31" s="7">
        <f t="shared" si="0"/>
        <v>261</v>
      </c>
      <c r="H31" s="5" t="s">
        <v>72</v>
      </c>
      <c r="I31" s="5">
        <f t="shared" si="1"/>
        <v>6</v>
      </c>
      <c r="J31" s="5">
        <f t="shared" si="2"/>
        <v>4</v>
      </c>
      <c r="K31" s="10" t="str">
        <f t="shared" si="3"/>
        <v>8:30</v>
      </c>
      <c r="L31" s="9" t="s">
        <v>138</v>
      </c>
      <c r="M31" s="9" t="str">
        <f t="shared" si="4"/>
        <v>08:30</v>
      </c>
      <c r="N31" s="5" t="str">
        <f>IF(raw!I31="",raw!F31,raw!L31)</f>
        <v>Atlanta Falcons</v>
      </c>
      <c r="O31" s="5" t="str">
        <f>VLOOKUP(N31,index_picture!$A:$B,2,FALSE)</f>
        <v>&lt;img src="./img/falcons.png" /&gt;</v>
      </c>
      <c r="P31" s="5">
        <f>IF(raw!H31="","-",IF(raw!I31="",raw!H31,raw!J31))</f>
        <v>34</v>
      </c>
      <c r="Q31" s="5" t="s">
        <v>68</v>
      </c>
      <c r="R31" s="5">
        <f>IF(raw!J31="","-",IF(raw!I31="@",raw!H31,raw!J31))</f>
        <v>23</v>
      </c>
      <c r="S31" s="5" t="str">
        <f>VLOOKUP(T31,index_picture!$A:$B,2,FALSE)</f>
        <v>&lt;img src="./img/packers.png" /&gt;</v>
      </c>
      <c r="T31" s="5" t="str">
        <f>IF(raw!I31="@",raw!F31,raw!L31)</f>
        <v>Green Bay Packers</v>
      </c>
      <c r="U31" s="5" t="str">
        <f>VLOOKUP(N31,'index stadium'!$A:$B,2,FALSE)</f>
        <v>Mercedez-Benz Stadium</v>
      </c>
    </row>
    <row r="32" spans="1:21" x14ac:dyDescent="0.2">
      <c r="A32" s="6">
        <v>2</v>
      </c>
      <c r="B32" s="5" t="s">
        <v>79</v>
      </c>
      <c r="C32" s="5" t="str">
        <f>VLOOKUP(B32,index_weekday!$A$1:$D$7,4,FALSE)</f>
        <v>Seg</v>
      </c>
      <c r="D32" s="7" t="s">
        <v>89</v>
      </c>
      <c r="E32" s="5">
        <f>VLOOKUP(D32,index_month!$A$1:$C$12,3,FALSE)</f>
        <v>9</v>
      </c>
      <c r="F32" s="8">
        <v>18</v>
      </c>
      <c r="G32" s="7">
        <f t="shared" si="0"/>
        <v>262</v>
      </c>
      <c r="H32" s="5" t="s">
        <v>72</v>
      </c>
      <c r="I32" s="5">
        <f t="shared" si="1"/>
        <v>6</v>
      </c>
      <c r="J32" s="5">
        <f t="shared" si="2"/>
        <v>4</v>
      </c>
      <c r="K32" s="10" t="str">
        <f t="shared" si="3"/>
        <v>8:30</v>
      </c>
      <c r="L32" s="9" t="s">
        <v>138</v>
      </c>
      <c r="M32" s="9" t="str">
        <f t="shared" si="4"/>
        <v>08:30</v>
      </c>
      <c r="N32" s="5" t="str">
        <f>IF(raw!I32="",raw!F32,raw!L32)</f>
        <v>New York Giants</v>
      </c>
      <c r="O32" s="5" t="str">
        <f>VLOOKUP(N32,index_picture!$A:$B,2,FALSE)</f>
        <v>&lt;img src="./img/giants.png" /&gt;</v>
      </c>
      <c r="P32" s="5">
        <f>IF(raw!H32="","-",IF(raw!I32="",raw!H32,raw!J32))</f>
        <v>10</v>
      </c>
      <c r="Q32" s="5" t="s">
        <v>68</v>
      </c>
      <c r="R32" s="5">
        <f>IF(raw!J32="","-",IF(raw!I32="@",raw!H32,raw!J32))</f>
        <v>24</v>
      </c>
      <c r="S32" s="5" t="str">
        <f>VLOOKUP(T32,index_picture!$A:$B,2,FALSE)</f>
        <v>&lt;img src="./img/lions.png" /&gt;</v>
      </c>
      <c r="T32" s="5" t="str">
        <f>IF(raw!I32="@",raw!F32,raw!L32)</f>
        <v>Detroit Lions</v>
      </c>
      <c r="U32" s="5" t="str">
        <f>VLOOKUP(N32,'index stadium'!$A:$B,2,FALSE)</f>
        <v>MetLife Stadium</v>
      </c>
    </row>
    <row r="33" spans="1:21" x14ac:dyDescent="0.2">
      <c r="A33" s="6">
        <v>3</v>
      </c>
      <c r="B33" s="5" t="s">
        <v>71</v>
      </c>
      <c r="C33" s="5" t="str">
        <f>VLOOKUP(B33,index_weekday!$A$1:$D$7,4,FALSE)</f>
        <v>Qui</v>
      </c>
      <c r="D33" s="7" t="s">
        <v>89</v>
      </c>
      <c r="E33" s="5">
        <f>VLOOKUP(D33,index_month!$A$1:$C$12,3,FALSE)</f>
        <v>9</v>
      </c>
      <c r="F33" s="8">
        <v>21</v>
      </c>
      <c r="G33" s="7">
        <f t="shared" si="0"/>
        <v>265</v>
      </c>
      <c r="H33" s="5" t="s">
        <v>82</v>
      </c>
      <c r="I33" s="5">
        <f t="shared" si="1"/>
        <v>6</v>
      </c>
      <c r="J33" s="5">
        <f t="shared" si="2"/>
        <v>4</v>
      </c>
      <c r="K33" s="10" t="str">
        <f t="shared" si="3"/>
        <v>8:25</v>
      </c>
      <c r="L33" s="9" t="s">
        <v>144</v>
      </c>
      <c r="M33" s="9" t="str">
        <f t="shared" si="4"/>
        <v>08:25</v>
      </c>
      <c r="N33" s="5" t="str">
        <f>IF(raw!I33="",raw!F33,raw!L33)</f>
        <v>San Francisco 49ers</v>
      </c>
      <c r="O33" s="5" t="str">
        <f>VLOOKUP(N33,index_picture!$A:$B,2,FALSE)</f>
        <v>&lt;img src="./img/49ers.png" /&gt;</v>
      </c>
      <c r="P33" s="5">
        <f>IF(raw!H33="","-",IF(raw!I33="",raw!H33,raw!J33))</f>
        <v>39</v>
      </c>
      <c r="Q33" s="5" t="s">
        <v>68</v>
      </c>
      <c r="R33" s="5">
        <f>IF(raw!J33="","-",IF(raw!I33="@",raw!H33,raw!J33))</f>
        <v>41</v>
      </c>
      <c r="S33" s="5" t="str">
        <f>VLOOKUP(T33,index_picture!$A:$B,2,FALSE)</f>
        <v>&lt;img src="./img/rams.png" /&gt;</v>
      </c>
      <c r="T33" s="5" t="str">
        <f>IF(raw!I33="@",raw!F33,raw!L33)</f>
        <v>Los Angeles Rams</v>
      </c>
      <c r="U33" s="5" t="str">
        <f>VLOOKUP(N33,'index stadium'!$A:$B,2,FALSE)</f>
        <v>Levi's Stadium</v>
      </c>
    </row>
    <row r="34" spans="1:21" x14ac:dyDescent="0.2">
      <c r="A34" s="6">
        <v>3</v>
      </c>
      <c r="B34" s="5" t="s">
        <v>74</v>
      </c>
      <c r="C34" s="5" t="str">
        <f>VLOOKUP(B34,index_weekday!$A$1:$D$7,4,FALSE)</f>
        <v>Dom</v>
      </c>
      <c r="D34" s="7" t="s">
        <v>89</v>
      </c>
      <c r="E34" s="5">
        <f>VLOOKUP(D34,index_month!$A$1:$C$12,3,FALSE)</f>
        <v>9</v>
      </c>
      <c r="F34" s="8">
        <v>24</v>
      </c>
      <c r="G34" s="7">
        <f t="shared" si="0"/>
        <v>268</v>
      </c>
      <c r="H34" s="5" t="s">
        <v>85</v>
      </c>
      <c r="I34" s="5">
        <f t="shared" si="1"/>
        <v>6</v>
      </c>
      <c r="J34" s="5">
        <f t="shared" si="2"/>
        <v>4</v>
      </c>
      <c r="K34" s="10" t="str">
        <f t="shared" si="3"/>
        <v>9:30</v>
      </c>
      <c r="L34" s="9" t="s">
        <v>145</v>
      </c>
      <c r="M34" s="9" t="str">
        <f t="shared" si="4"/>
        <v>09:30</v>
      </c>
      <c r="N34" s="5" t="str">
        <f>IF(raw!I34="",raw!F34,raw!L34)</f>
        <v>Jacksonville Jaguars</v>
      </c>
      <c r="O34" s="5" t="str">
        <f>VLOOKUP(N34,index_picture!$A:$B,2,FALSE)</f>
        <v>&lt;img src="./img/jaguars.png" /&gt;</v>
      </c>
      <c r="P34" s="5">
        <f>IF(raw!H34="","-",IF(raw!I34="",raw!H34,raw!J34))</f>
        <v>44</v>
      </c>
      <c r="Q34" s="5" t="s">
        <v>68</v>
      </c>
      <c r="R34" s="5">
        <f>IF(raw!J34="","-",IF(raw!I34="@",raw!H34,raw!J34))</f>
        <v>7</v>
      </c>
      <c r="S34" s="5" t="str">
        <f>VLOOKUP(T34,index_picture!$A:$B,2,FALSE)</f>
        <v>&lt;img src="./img/ravens.png" /&gt;</v>
      </c>
      <c r="T34" s="5" t="str">
        <f>IF(raw!I34="@",raw!F34,raw!L34)</f>
        <v>Baltimore Ravens</v>
      </c>
      <c r="U34" s="5" t="str">
        <f>VLOOKUP(N34,'index stadium'!$A:$B,2,FALSE)</f>
        <v>Everbank Field</v>
      </c>
    </row>
    <row r="35" spans="1:21" x14ac:dyDescent="0.2">
      <c r="A35" s="6">
        <v>3</v>
      </c>
      <c r="B35" s="5" t="s">
        <v>74</v>
      </c>
      <c r="C35" s="5" t="str">
        <f>VLOOKUP(B35,index_weekday!$A$1:$D$7,4,FALSE)</f>
        <v>Dom</v>
      </c>
      <c r="D35" s="7" t="s">
        <v>89</v>
      </c>
      <c r="E35" s="5">
        <f>VLOOKUP(D35,index_month!$A$1:$C$12,3,FALSE)</f>
        <v>9</v>
      </c>
      <c r="F35" s="8">
        <v>24</v>
      </c>
      <c r="G35" s="7">
        <f t="shared" si="0"/>
        <v>268</v>
      </c>
      <c r="H35" s="5" t="s">
        <v>75</v>
      </c>
      <c r="I35" s="5">
        <f t="shared" si="1"/>
        <v>6</v>
      </c>
      <c r="J35" s="5">
        <f t="shared" si="2"/>
        <v>4</v>
      </c>
      <c r="K35" s="10" t="str">
        <f t="shared" si="3"/>
        <v>1:00</v>
      </c>
      <c r="L35" s="9" t="s">
        <v>139</v>
      </c>
      <c r="M35" s="9" t="str">
        <f t="shared" si="4"/>
        <v>01:00</v>
      </c>
      <c r="N35" s="5" t="str">
        <f>IF(raw!I35="",raw!F35,raw!L35)</f>
        <v>New York Jets</v>
      </c>
      <c r="O35" s="5" t="str">
        <f>VLOOKUP(N35,index_picture!$A:$B,2,FALSE)</f>
        <v>&lt;img src="./img/jets.png" /&gt;</v>
      </c>
      <c r="P35" s="5">
        <f>IF(raw!H35="","-",IF(raw!I35="",raw!H35,raw!J35))</f>
        <v>20</v>
      </c>
      <c r="Q35" s="5" t="s">
        <v>68</v>
      </c>
      <c r="R35" s="5">
        <f>IF(raw!J35="","-",IF(raw!I35="@",raw!H35,raw!J35))</f>
        <v>6</v>
      </c>
      <c r="S35" s="5" t="str">
        <f>VLOOKUP(T35,index_picture!$A:$B,2,FALSE)</f>
        <v>&lt;img src="./img/dolphins.png" /&gt;</v>
      </c>
      <c r="T35" s="5" t="str">
        <f>IF(raw!I35="@",raw!F35,raw!L35)</f>
        <v>Miami Dolphins</v>
      </c>
      <c r="U35" s="5" t="str">
        <f>VLOOKUP(N35,'index stadium'!$A:$B,2,FALSE)</f>
        <v>MetLife Stadium</v>
      </c>
    </row>
    <row r="36" spans="1:21" x14ac:dyDescent="0.2">
      <c r="A36" s="6">
        <v>3</v>
      </c>
      <c r="B36" s="5" t="s">
        <v>74</v>
      </c>
      <c r="C36" s="5" t="str">
        <f>VLOOKUP(B36,index_weekday!$A$1:$D$7,4,FALSE)</f>
        <v>Dom</v>
      </c>
      <c r="D36" s="7" t="s">
        <v>89</v>
      </c>
      <c r="E36" s="5">
        <f>VLOOKUP(D36,index_month!$A$1:$C$12,3,FALSE)</f>
        <v>9</v>
      </c>
      <c r="F36" s="8">
        <v>24</v>
      </c>
      <c r="G36" s="7">
        <f t="shared" si="0"/>
        <v>268</v>
      </c>
      <c r="H36" s="5" t="s">
        <v>75</v>
      </c>
      <c r="I36" s="5">
        <f t="shared" si="1"/>
        <v>6</v>
      </c>
      <c r="J36" s="5">
        <f t="shared" si="2"/>
        <v>4</v>
      </c>
      <c r="K36" s="10" t="str">
        <f t="shared" si="3"/>
        <v>1:00</v>
      </c>
      <c r="L36" s="9" t="s">
        <v>139</v>
      </c>
      <c r="M36" s="9" t="str">
        <f t="shared" si="4"/>
        <v>01:00</v>
      </c>
      <c r="N36" s="5" t="str">
        <f>IF(raw!I36="",raw!F36,raw!L36)</f>
        <v>Philadelphia Eagles</v>
      </c>
      <c r="O36" s="5" t="str">
        <f>VLOOKUP(N36,index_picture!$A:$B,2,FALSE)</f>
        <v>&lt;img src="./img/eagles.png" /&gt;</v>
      </c>
      <c r="P36" s="5">
        <f>IF(raw!H36="","-",IF(raw!I36="",raw!H36,raw!J36))</f>
        <v>27</v>
      </c>
      <c r="Q36" s="5" t="s">
        <v>68</v>
      </c>
      <c r="R36" s="5">
        <f>IF(raw!J36="","-",IF(raw!I36="@",raw!H36,raw!J36))</f>
        <v>24</v>
      </c>
      <c r="S36" s="5" t="str">
        <f>VLOOKUP(T36,index_picture!$A:$B,2,FALSE)</f>
        <v>&lt;img src="./img/giants.png" /&gt;</v>
      </c>
      <c r="T36" s="5" t="str">
        <f>IF(raw!I36="@",raw!F36,raw!L36)</f>
        <v>New York Giants</v>
      </c>
      <c r="U36" s="5" t="str">
        <f>VLOOKUP(N36,'index stadium'!$A:$B,2,FALSE)</f>
        <v>Lincoln Financial Field</v>
      </c>
    </row>
    <row r="37" spans="1:21" x14ac:dyDescent="0.2">
      <c r="A37" s="6">
        <v>3</v>
      </c>
      <c r="B37" s="5" t="s">
        <v>74</v>
      </c>
      <c r="C37" s="5" t="str">
        <f>VLOOKUP(B37,index_weekday!$A$1:$D$7,4,FALSE)</f>
        <v>Dom</v>
      </c>
      <c r="D37" s="7" t="s">
        <v>89</v>
      </c>
      <c r="E37" s="5">
        <f>VLOOKUP(D37,index_month!$A$1:$C$12,3,FALSE)</f>
        <v>9</v>
      </c>
      <c r="F37" s="8">
        <v>24</v>
      </c>
      <c r="G37" s="7">
        <f t="shared" si="0"/>
        <v>268</v>
      </c>
      <c r="H37" s="5" t="s">
        <v>75</v>
      </c>
      <c r="I37" s="5">
        <f t="shared" si="1"/>
        <v>6</v>
      </c>
      <c r="J37" s="5">
        <f t="shared" si="2"/>
        <v>4</v>
      </c>
      <c r="K37" s="10" t="str">
        <f t="shared" si="3"/>
        <v>1:00</v>
      </c>
      <c r="L37" s="9" t="s">
        <v>139</v>
      </c>
      <c r="M37" s="9" t="str">
        <f t="shared" si="4"/>
        <v>01:00</v>
      </c>
      <c r="N37" s="5" t="str">
        <f>IF(raw!I37="",raw!F37,raw!L37)</f>
        <v>Carolina Panthers</v>
      </c>
      <c r="O37" s="5" t="str">
        <f>VLOOKUP(N37,index_picture!$A:$B,2,FALSE)</f>
        <v>&lt;img src="./img/panthers.png" /&gt;</v>
      </c>
      <c r="P37" s="5">
        <f>IF(raw!H37="","-",IF(raw!I37="",raw!H37,raw!J37))</f>
        <v>13</v>
      </c>
      <c r="Q37" s="5" t="s">
        <v>68</v>
      </c>
      <c r="R37" s="5">
        <f>IF(raw!J37="","-",IF(raw!I37="@",raw!H37,raw!J37))</f>
        <v>34</v>
      </c>
      <c r="S37" s="5" t="str">
        <f>VLOOKUP(T37,index_picture!$A:$B,2,FALSE)</f>
        <v>&lt;img src="./img/saints.png" /&gt;</v>
      </c>
      <c r="T37" s="5" t="str">
        <f>IF(raw!I37="@",raw!F37,raw!L37)</f>
        <v>New Orleans Saints</v>
      </c>
      <c r="U37" s="5" t="str">
        <f>VLOOKUP(N37,'index stadium'!$A:$B,2,FALSE)</f>
        <v>Bank of America Stadium</v>
      </c>
    </row>
    <row r="38" spans="1:21" x14ac:dyDescent="0.2">
      <c r="A38" s="6">
        <v>3</v>
      </c>
      <c r="B38" s="5" t="s">
        <v>74</v>
      </c>
      <c r="C38" s="5" t="str">
        <f>VLOOKUP(B38,index_weekday!$A$1:$D$7,4,FALSE)</f>
        <v>Dom</v>
      </c>
      <c r="D38" s="7" t="s">
        <v>89</v>
      </c>
      <c r="E38" s="5">
        <f>VLOOKUP(D38,index_month!$A$1:$C$12,3,FALSE)</f>
        <v>9</v>
      </c>
      <c r="F38" s="8">
        <v>24</v>
      </c>
      <c r="G38" s="7">
        <f t="shared" si="0"/>
        <v>268</v>
      </c>
      <c r="H38" s="5" t="s">
        <v>75</v>
      </c>
      <c r="I38" s="5">
        <f t="shared" si="1"/>
        <v>6</v>
      </c>
      <c r="J38" s="5">
        <f t="shared" si="2"/>
        <v>4</v>
      </c>
      <c r="K38" s="10" t="str">
        <f t="shared" si="3"/>
        <v>1:00</v>
      </c>
      <c r="L38" s="9" t="s">
        <v>139</v>
      </c>
      <c r="M38" s="9" t="str">
        <f t="shared" si="4"/>
        <v>01:00</v>
      </c>
      <c r="N38" s="5" t="str">
        <f>IF(raw!I38="",raw!F38,raw!L38)</f>
        <v>Detroit Lions</v>
      </c>
      <c r="O38" s="5" t="str">
        <f>VLOOKUP(N38,index_picture!$A:$B,2,FALSE)</f>
        <v>&lt;img src="./img/lions.png" /&gt;</v>
      </c>
      <c r="P38" s="5">
        <f>IF(raw!H38="","-",IF(raw!I38="",raw!H38,raw!J38))</f>
        <v>26</v>
      </c>
      <c r="Q38" s="5" t="s">
        <v>68</v>
      </c>
      <c r="R38" s="5">
        <f>IF(raw!J38="","-",IF(raw!I38="@",raw!H38,raw!J38))</f>
        <v>30</v>
      </c>
      <c r="S38" s="5" t="str">
        <f>VLOOKUP(T38,index_picture!$A:$B,2,FALSE)</f>
        <v>&lt;img src="./img/falcons.png" /&gt;</v>
      </c>
      <c r="T38" s="5" t="str">
        <f>IF(raw!I38="@",raw!F38,raw!L38)</f>
        <v>Atlanta Falcons</v>
      </c>
      <c r="U38" s="5" t="str">
        <f>VLOOKUP(N38,'index stadium'!$A:$B,2,FALSE)</f>
        <v>Ford Field</v>
      </c>
    </row>
    <row r="39" spans="1:21" x14ac:dyDescent="0.2">
      <c r="A39" s="6">
        <v>3</v>
      </c>
      <c r="B39" s="5" t="s">
        <v>74</v>
      </c>
      <c r="C39" s="5" t="str">
        <f>VLOOKUP(B39,index_weekday!$A$1:$D$7,4,FALSE)</f>
        <v>Dom</v>
      </c>
      <c r="D39" s="7" t="s">
        <v>89</v>
      </c>
      <c r="E39" s="5">
        <f>VLOOKUP(D39,index_month!$A$1:$C$12,3,FALSE)</f>
        <v>9</v>
      </c>
      <c r="F39" s="8">
        <v>24</v>
      </c>
      <c r="G39" s="7">
        <f t="shared" si="0"/>
        <v>268</v>
      </c>
      <c r="H39" s="5" t="s">
        <v>75</v>
      </c>
      <c r="I39" s="5">
        <f t="shared" si="1"/>
        <v>6</v>
      </c>
      <c r="J39" s="5">
        <f t="shared" si="2"/>
        <v>4</v>
      </c>
      <c r="K39" s="10" t="str">
        <f t="shared" si="3"/>
        <v>1:00</v>
      </c>
      <c r="L39" s="9" t="s">
        <v>139</v>
      </c>
      <c r="M39" s="9" t="str">
        <f t="shared" si="4"/>
        <v>01:00</v>
      </c>
      <c r="N39" s="5" t="str">
        <f>IF(raw!I39="",raw!F39,raw!L39)</f>
        <v>Minnesota Vikings</v>
      </c>
      <c r="O39" s="5" t="str">
        <f>VLOOKUP(N39,index_picture!$A:$B,2,FALSE)</f>
        <v>&lt;img src="./img/vikings.png" /&gt;</v>
      </c>
      <c r="P39" s="5">
        <f>IF(raw!H39="","-",IF(raw!I39="",raw!H39,raw!J39))</f>
        <v>34</v>
      </c>
      <c r="Q39" s="5" t="s">
        <v>68</v>
      </c>
      <c r="R39" s="5">
        <f>IF(raw!J39="","-",IF(raw!I39="@",raw!H39,raw!J39))</f>
        <v>17</v>
      </c>
      <c r="S39" s="5" t="str">
        <f>VLOOKUP(T39,index_picture!$A:$B,2,FALSE)</f>
        <v>&lt;img src="./img/bucs.png" /&gt;</v>
      </c>
      <c r="T39" s="5" t="str">
        <f>IF(raw!I39="@",raw!F39,raw!L39)</f>
        <v>Tampa Bay Buccaneers</v>
      </c>
      <c r="U39" s="5" t="str">
        <f>VLOOKUP(N39,'index stadium'!$A:$B,2,FALSE)</f>
        <v>US Bank Stadium</v>
      </c>
    </row>
    <row r="40" spans="1:21" x14ac:dyDescent="0.2">
      <c r="A40" s="6">
        <v>3</v>
      </c>
      <c r="B40" s="5" t="s">
        <v>74</v>
      </c>
      <c r="C40" s="5" t="str">
        <f>VLOOKUP(B40,index_weekday!$A$1:$D$7,4,FALSE)</f>
        <v>Dom</v>
      </c>
      <c r="D40" s="7" t="s">
        <v>89</v>
      </c>
      <c r="E40" s="5">
        <f>VLOOKUP(D40,index_month!$A$1:$C$12,3,FALSE)</f>
        <v>9</v>
      </c>
      <c r="F40" s="8">
        <v>24</v>
      </c>
      <c r="G40" s="7">
        <f t="shared" si="0"/>
        <v>268</v>
      </c>
      <c r="H40" s="5" t="s">
        <v>75</v>
      </c>
      <c r="I40" s="5">
        <f t="shared" si="1"/>
        <v>6</v>
      </c>
      <c r="J40" s="5">
        <f t="shared" si="2"/>
        <v>4</v>
      </c>
      <c r="K40" s="10" t="str">
        <f t="shared" si="3"/>
        <v>1:00</v>
      </c>
      <c r="L40" s="9" t="s">
        <v>139</v>
      </c>
      <c r="M40" s="9" t="str">
        <f t="shared" si="4"/>
        <v>01:00</v>
      </c>
      <c r="N40" s="5" t="str">
        <f>IF(raw!I40="",raw!F40,raw!L40)</f>
        <v>Chicago Bears</v>
      </c>
      <c r="O40" s="5" t="str">
        <f>VLOOKUP(N40,index_picture!$A:$B,2,FALSE)</f>
        <v>&lt;img src="./img/bears.png" /&gt;</v>
      </c>
      <c r="P40" s="5">
        <f>IF(raw!H40="","-",IF(raw!I40="",raw!H40,raw!J40))</f>
        <v>23</v>
      </c>
      <c r="Q40" s="5" t="s">
        <v>68</v>
      </c>
      <c r="R40" s="5">
        <f>IF(raw!J40="","-",IF(raw!I40="@",raw!H40,raw!J40))</f>
        <v>17</v>
      </c>
      <c r="S40" s="5" t="str">
        <f>VLOOKUP(T40,index_picture!$A:$B,2,FALSE)</f>
        <v>&lt;img src="./img/steelers.png" /&gt;</v>
      </c>
      <c r="T40" s="5" t="str">
        <f>IF(raw!I40="@",raw!F40,raw!L40)</f>
        <v>Pittsburgh Steelers</v>
      </c>
      <c r="U40" s="5" t="str">
        <f>VLOOKUP(N40,'index stadium'!$A:$B,2,FALSE)</f>
        <v>Soldier Field</v>
      </c>
    </row>
    <row r="41" spans="1:21" x14ac:dyDescent="0.2">
      <c r="A41" s="6">
        <v>3</v>
      </c>
      <c r="B41" s="5" t="s">
        <v>74</v>
      </c>
      <c r="C41" s="5" t="str">
        <f>VLOOKUP(B41,index_weekday!$A$1:$D$7,4,FALSE)</f>
        <v>Dom</v>
      </c>
      <c r="D41" s="7" t="s">
        <v>89</v>
      </c>
      <c r="E41" s="5">
        <f>VLOOKUP(D41,index_month!$A$1:$C$12,3,FALSE)</f>
        <v>9</v>
      </c>
      <c r="F41" s="8">
        <v>24</v>
      </c>
      <c r="G41" s="7">
        <f t="shared" si="0"/>
        <v>268</v>
      </c>
      <c r="H41" s="5" t="s">
        <v>75</v>
      </c>
      <c r="I41" s="5">
        <f t="shared" si="1"/>
        <v>6</v>
      </c>
      <c r="J41" s="5">
        <f t="shared" si="2"/>
        <v>4</v>
      </c>
      <c r="K41" s="10" t="str">
        <f t="shared" si="3"/>
        <v>1:00</v>
      </c>
      <c r="L41" s="9" t="s">
        <v>139</v>
      </c>
      <c r="M41" s="9" t="str">
        <f t="shared" si="4"/>
        <v>01:00</v>
      </c>
      <c r="N41" s="5" t="str">
        <f>IF(raw!I41="",raw!F41,raw!L41)</f>
        <v>Buffalo Bills</v>
      </c>
      <c r="O41" s="5" t="str">
        <f>VLOOKUP(N41,index_picture!$A:$B,2,FALSE)</f>
        <v>&lt;img src="./img/bills.png" /&gt;</v>
      </c>
      <c r="P41" s="5">
        <f>IF(raw!H41="","-",IF(raw!I41="",raw!H41,raw!J41))</f>
        <v>26</v>
      </c>
      <c r="Q41" s="5" t="s">
        <v>68</v>
      </c>
      <c r="R41" s="5">
        <f>IF(raw!J41="","-",IF(raw!I41="@",raw!H41,raw!J41))</f>
        <v>16</v>
      </c>
      <c r="S41" s="5" t="str">
        <f>VLOOKUP(T41,index_picture!$A:$B,2,FALSE)</f>
        <v>&lt;img src="./img/broncos.png" /&gt;</v>
      </c>
      <c r="T41" s="5" t="str">
        <f>IF(raw!I41="@",raw!F41,raw!L41)</f>
        <v>Denver Broncos</v>
      </c>
      <c r="U41" s="5" t="str">
        <f>VLOOKUP(N41,'index stadium'!$A:$B,2,FALSE)</f>
        <v>New Era Field</v>
      </c>
    </row>
    <row r="42" spans="1:21" x14ac:dyDescent="0.2">
      <c r="A42" s="6">
        <v>3</v>
      </c>
      <c r="B42" s="5" t="s">
        <v>74</v>
      </c>
      <c r="C42" s="5" t="str">
        <f>VLOOKUP(B42,index_weekday!$A$1:$D$7,4,FALSE)</f>
        <v>Dom</v>
      </c>
      <c r="D42" s="7" t="s">
        <v>89</v>
      </c>
      <c r="E42" s="5">
        <f>VLOOKUP(D42,index_month!$A$1:$C$12,3,FALSE)</f>
        <v>9</v>
      </c>
      <c r="F42" s="8">
        <v>24</v>
      </c>
      <c r="G42" s="7">
        <f t="shared" si="0"/>
        <v>268</v>
      </c>
      <c r="H42" s="5" t="s">
        <v>75</v>
      </c>
      <c r="I42" s="5">
        <f t="shared" si="1"/>
        <v>6</v>
      </c>
      <c r="J42" s="5">
        <f t="shared" si="2"/>
        <v>4</v>
      </c>
      <c r="K42" s="10" t="str">
        <f t="shared" si="3"/>
        <v>1:00</v>
      </c>
      <c r="L42" s="9" t="s">
        <v>139</v>
      </c>
      <c r="M42" s="9" t="str">
        <f t="shared" si="4"/>
        <v>01:00</v>
      </c>
      <c r="N42" s="5" t="str">
        <f>IF(raw!I42="",raw!F42,raw!L42)</f>
        <v>New England Patriots</v>
      </c>
      <c r="O42" s="5" t="str">
        <f>VLOOKUP(N42,index_picture!$A:$B,2,FALSE)</f>
        <v>&lt;img src="./img/patriots.png" /&gt;</v>
      </c>
      <c r="P42" s="5">
        <f>IF(raw!H42="","-",IF(raw!I42="",raw!H42,raw!J42))</f>
        <v>36</v>
      </c>
      <c r="Q42" s="5" t="s">
        <v>68</v>
      </c>
      <c r="R42" s="5">
        <f>IF(raw!J42="","-",IF(raw!I42="@",raw!H42,raw!J42))</f>
        <v>33</v>
      </c>
      <c r="S42" s="5" t="str">
        <f>VLOOKUP(T42,index_picture!$A:$B,2,FALSE)</f>
        <v>&lt;img src="./img/texans.png" /&gt;</v>
      </c>
      <c r="T42" s="5" t="str">
        <f>IF(raw!I42="@",raw!F42,raw!L42)</f>
        <v>Houston Texans</v>
      </c>
      <c r="U42" s="5" t="str">
        <f>VLOOKUP(N42,'index stadium'!$A:$B,2,FALSE)</f>
        <v>Gillette Stadium</v>
      </c>
    </row>
    <row r="43" spans="1:21" x14ac:dyDescent="0.2">
      <c r="A43" s="6">
        <v>3</v>
      </c>
      <c r="B43" s="5" t="s">
        <v>74</v>
      </c>
      <c r="C43" s="5" t="str">
        <f>VLOOKUP(B43,index_weekday!$A$1:$D$7,4,FALSE)</f>
        <v>Dom</v>
      </c>
      <c r="D43" s="7" t="s">
        <v>89</v>
      </c>
      <c r="E43" s="5">
        <f>VLOOKUP(D43,index_month!$A$1:$C$12,3,FALSE)</f>
        <v>9</v>
      </c>
      <c r="F43" s="8">
        <v>24</v>
      </c>
      <c r="G43" s="7">
        <f t="shared" si="0"/>
        <v>268</v>
      </c>
      <c r="H43" s="5" t="s">
        <v>75</v>
      </c>
      <c r="I43" s="5">
        <f t="shared" si="1"/>
        <v>6</v>
      </c>
      <c r="J43" s="5">
        <f t="shared" si="2"/>
        <v>4</v>
      </c>
      <c r="K43" s="10" t="str">
        <f t="shared" si="3"/>
        <v>1:00</v>
      </c>
      <c r="L43" s="9" t="s">
        <v>139</v>
      </c>
      <c r="M43" s="9" t="str">
        <f t="shared" si="4"/>
        <v>01:00</v>
      </c>
      <c r="N43" s="5" t="str">
        <f>IF(raw!I43="",raw!F43,raw!L43)</f>
        <v>Indianapolis Colts</v>
      </c>
      <c r="O43" s="5" t="str">
        <f>VLOOKUP(N43,index_picture!$A:$B,2,FALSE)</f>
        <v>&lt;img src="./img/colts.png" /&gt;</v>
      </c>
      <c r="P43" s="5">
        <f>IF(raw!H43="","-",IF(raw!I43="",raw!H43,raw!J43))</f>
        <v>31</v>
      </c>
      <c r="Q43" s="5" t="s">
        <v>68</v>
      </c>
      <c r="R43" s="5">
        <f>IF(raw!J43="","-",IF(raw!I43="@",raw!H43,raw!J43))</f>
        <v>28</v>
      </c>
      <c r="S43" s="5" t="str">
        <f>VLOOKUP(T43,index_picture!$A:$B,2,FALSE)</f>
        <v>&lt;img src="./img/browns.png" /&gt;</v>
      </c>
      <c r="T43" s="5" t="str">
        <f>IF(raw!I43="@",raw!F43,raw!L43)</f>
        <v>Cleveland Browns</v>
      </c>
      <c r="U43" s="5" t="str">
        <f>VLOOKUP(N43,'index stadium'!$A:$B,2,FALSE)</f>
        <v>Lucas Oil Stadium</v>
      </c>
    </row>
    <row r="44" spans="1:21" x14ac:dyDescent="0.2">
      <c r="A44" s="6">
        <v>3</v>
      </c>
      <c r="B44" s="5" t="s">
        <v>74</v>
      </c>
      <c r="C44" s="5" t="str">
        <f>VLOOKUP(B44,index_weekday!$A$1:$D$7,4,FALSE)</f>
        <v>Dom</v>
      </c>
      <c r="D44" s="7" t="s">
        <v>89</v>
      </c>
      <c r="E44" s="5">
        <f>VLOOKUP(D44,index_month!$A$1:$C$12,3,FALSE)</f>
        <v>9</v>
      </c>
      <c r="F44" s="8">
        <v>24</v>
      </c>
      <c r="G44" s="7">
        <f t="shared" si="0"/>
        <v>268</v>
      </c>
      <c r="H44" s="5" t="s">
        <v>77</v>
      </c>
      <c r="I44" s="5">
        <f t="shared" si="1"/>
        <v>6</v>
      </c>
      <c r="J44" s="5">
        <f t="shared" si="2"/>
        <v>4</v>
      </c>
      <c r="K44" s="10" t="str">
        <f t="shared" si="3"/>
        <v>4:05</v>
      </c>
      <c r="L44" s="9" t="s">
        <v>140</v>
      </c>
      <c r="M44" s="9" t="str">
        <f t="shared" si="4"/>
        <v>04:05</v>
      </c>
      <c r="N44" s="5" t="str">
        <f>IF(raw!I44="",raw!F44,raw!L44)</f>
        <v>Tennessee Titans</v>
      </c>
      <c r="O44" s="5" t="str">
        <f>VLOOKUP(N44,index_picture!$A:$B,2,FALSE)</f>
        <v>&lt;img src="./img/titans.png" /&gt;</v>
      </c>
      <c r="P44" s="5">
        <f>IF(raw!H44="","-",IF(raw!I44="",raw!H44,raw!J44))</f>
        <v>33</v>
      </c>
      <c r="Q44" s="5" t="s">
        <v>68</v>
      </c>
      <c r="R44" s="5">
        <f>IF(raw!J44="","-",IF(raw!I44="@",raw!H44,raw!J44))</f>
        <v>27</v>
      </c>
      <c r="S44" s="5" t="str">
        <f>VLOOKUP(T44,index_picture!$A:$B,2,FALSE)</f>
        <v>&lt;img src="./img/seahawks.png" /&gt;</v>
      </c>
      <c r="T44" s="5" t="str">
        <f>IF(raw!I44="@",raw!F44,raw!L44)</f>
        <v>Seattle Seahawks</v>
      </c>
      <c r="U44" s="5" t="str">
        <f>VLOOKUP(N44,'index stadium'!$A:$B,2,FALSE)</f>
        <v>Nissan Stadium</v>
      </c>
    </row>
    <row r="45" spans="1:21" x14ac:dyDescent="0.2">
      <c r="A45" s="6">
        <v>3</v>
      </c>
      <c r="B45" s="5" t="s">
        <v>74</v>
      </c>
      <c r="C45" s="5" t="str">
        <f>VLOOKUP(B45,index_weekday!$A$1:$D$7,4,FALSE)</f>
        <v>Dom</v>
      </c>
      <c r="D45" s="7" t="s">
        <v>89</v>
      </c>
      <c r="E45" s="5">
        <f>VLOOKUP(D45,index_month!$A$1:$C$12,3,FALSE)</f>
        <v>9</v>
      </c>
      <c r="F45" s="8">
        <v>24</v>
      </c>
      <c r="G45" s="7">
        <f t="shared" si="0"/>
        <v>268</v>
      </c>
      <c r="H45" s="5" t="s">
        <v>78</v>
      </c>
      <c r="I45" s="5">
        <f t="shared" si="1"/>
        <v>6</v>
      </c>
      <c r="J45" s="5">
        <f t="shared" si="2"/>
        <v>4</v>
      </c>
      <c r="K45" s="10" t="str">
        <f t="shared" si="3"/>
        <v>4:25</v>
      </c>
      <c r="L45" s="9" t="s">
        <v>141</v>
      </c>
      <c r="M45" s="9" t="str">
        <f t="shared" si="4"/>
        <v>04:25</v>
      </c>
      <c r="N45" s="5" t="str">
        <f>IF(raw!I45="",raw!F45,raw!L45)</f>
        <v>Los Angeles Chargers</v>
      </c>
      <c r="O45" s="5" t="str">
        <f>VLOOKUP(N45,index_picture!$A:$B,2,FALSE)</f>
        <v>&lt;img src="./img/chargers.png" /&gt;</v>
      </c>
      <c r="P45" s="5">
        <f>IF(raw!H45="","-",IF(raw!I45="",raw!H45,raw!J45))</f>
        <v>10</v>
      </c>
      <c r="Q45" s="5" t="s">
        <v>68</v>
      </c>
      <c r="R45" s="5">
        <f>IF(raw!J45="","-",IF(raw!I45="@",raw!H45,raw!J45))</f>
        <v>24</v>
      </c>
      <c r="S45" s="5" t="str">
        <f>VLOOKUP(T45,index_picture!$A:$B,2,FALSE)</f>
        <v>&lt;img src="./img/chiefs.png" /&gt;</v>
      </c>
      <c r="T45" s="5" t="str">
        <f>IF(raw!I45="@",raw!F45,raw!L45)</f>
        <v>Kansas City Chiefs</v>
      </c>
      <c r="U45" s="5" t="str">
        <f>VLOOKUP(N45,'index stadium'!$A:$B,2,FALSE)</f>
        <v>Stubhub Center</v>
      </c>
    </row>
    <row r="46" spans="1:21" x14ac:dyDescent="0.2">
      <c r="A46" s="6">
        <v>3</v>
      </c>
      <c r="B46" s="5" t="s">
        <v>74</v>
      </c>
      <c r="C46" s="5" t="str">
        <f>VLOOKUP(B46,index_weekday!$A$1:$D$7,4,FALSE)</f>
        <v>Dom</v>
      </c>
      <c r="D46" s="7" t="s">
        <v>89</v>
      </c>
      <c r="E46" s="5">
        <f>VLOOKUP(D46,index_month!$A$1:$C$12,3,FALSE)</f>
        <v>9</v>
      </c>
      <c r="F46" s="8">
        <v>24</v>
      </c>
      <c r="G46" s="7">
        <f t="shared" si="0"/>
        <v>268</v>
      </c>
      <c r="H46" s="5" t="s">
        <v>78</v>
      </c>
      <c r="I46" s="5">
        <f t="shared" si="1"/>
        <v>6</v>
      </c>
      <c r="J46" s="5">
        <f t="shared" si="2"/>
        <v>4</v>
      </c>
      <c r="K46" s="10" t="str">
        <f t="shared" si="3"/>
        <v>4:25</v>
      </c>
      <c r="L46" s="9" t="s">
        <v>141</v>
      </c>
      <c r="M46" s="9" t="str">
        <f t="shared" si="4"/>
        <v>04:25</v>
      </c>
      <c r="N46" s="5" t="str">
        <f>IF(raw!I46="",raw!F46,raw!L46)</f>
        <v>Green Bay Packers</v>
      </c>
      <c r="O46" s="5" t="str">
        <f>VLOOKUP(N46,index_picture!$A:$B,2,FALSE)</f>
        <v>&lt;img src="./img/packers.png" /&gt;</v>
      </c>
      <c r="P46" s="5">
        <f>IF(raw!H46="","-",IF(raw!I46="",raw!H46,raw!J46))</f>
        <v>27</v>
      </c>
      <c r="Q46" s="5" t="s">
        <v>68</v>
      </c>
      <c r="R46" s="5">
        <f>IF(raw!J46="","-",IF(raw!I46="@",raw!H46,raw!J46))</f>
        <v>24</v>
      </c>
      <c r="S46" s="5" t="str">
        <f>VLOOKUP(T46,index_picture!$A:$B,2,FALSE)</f>
        <v>&lt;img src="./img/bengals.png" /&gt;</v>
      </c>
      <c r="T46" s="5" t="str">
        <f>IF(raw!I46="@",raw!F46,raw!L46)</f>
        <v>Cincinnati Bengals</v>
      </c>
      <c r="U46" s="5" t="str">
        <f>VLOOKUP(N46,'index stadium'!$A:$B,2,FALSE)</f>
        <v>Lambeau Field</v>
      </c>
    </row>
    <row r="47" spans="1:21" x14ac:dyDescent="0.2">
      <c r="A47" s="6">
        <v>3</v>
      </c>
      <c r="B47" s="5" t="s">
        <v>74</v>
      </c>
      <c r="C47" s="5" t="str">
        <f>VLOOKUP(B47,index_weekday!$A$1:$D$7,4,FALSE)</f>
        <v>Dom</v>
      </c>
      <c r="D47" s="7" t="s">
        <v>89</v>
      </c>
      <c r="E47" s="5">
        <f>VLOOKUP(D47,index_month!$A$1:$C$12,3,FALSE)</f>
        <v>9</v>
      </c>
      <c r="F47" s="8">
        <v>24</v>
      </c>
      <c r="G47" s="7">
        <f t="shared" si="0"/>
        <v>268</v>
      </c>
      <c r="H47" s="5" t="s">
        <v>72</v>
      </c>
      <c r="I47" s="5">
        <f t="shared" si="1"/>
        <v>6</v>
      </c>
      <c r="J47" s="5">
        <f t="shared" si="2"/>
        <v>4</v>
      </c>
      <c r="K47" s="10" t="str">
        <f t="shared" si="3"/>
        <v>8:30</v>
      </c>
      <c r="L47" s="9" t="s">
        <v>138</v>
      </c>
      <c r="M47" s="9" t="str">
        <f t="shared" si="4"/>
        <v>08:30</v>
      </c>
      <c r="N47" s="5" t="str">
        <f>IF(raw!I47="",raw!F47,raw!L47)</f>
        <v>Washington Redskins</v>
      </c>
      <c r="O47" s="5" t="str">
        <f>VLOOKUP(N47,index_picture!$A:$B,2,FALSE)</f>
        <v>&lt;img src="./img/redskins.png" /&gt;</v>
      </c>
      <c r="P47" s="5">
        <f>IF(raw!H47="","-",IF(raw!I47="",raw!H47,raw!J47))</f>
        <v>27</v>
      </c>
      <c r="Q47" s="5" t="s">
        <v>68</v>
      </c>
      <c r="R47" s="5">
        <f>IF(raw!J47="","-",IF(raw!I47="@",raw!H47,raw!J47))</f>
        <v>10</v>
      </c>
      <c r="S47" s="5" t="str">
        <f>VLOOKUP(T47,index_picture!$A:$B,2,FALSE)</f>
        <v>&lt;img src="./img/raiders.png" /&gt;</v>
      </c>
      <c r="T47" s="5" t="str">
        <f>IF(raw!I47="@",raw!F47,raw!L47)</f>
        <v>Oakland Raiders</v>
      </c>
      <c r="U47" s="5" t="str">
        <f>VLOOKUP(N47,'index stadium'!$A:$B,2,FALSE)</f>
        <v>Fedex Field</v>
      </c>
    </row>
    <row r="48" spans="1:21" x14ac:dyDescent="0.2">
      <c r="A48" s="6">
        <v>3</v>
      </c>
      <c r="B48" s="5" t="s">
        <v>79</v>
      </c>
      <c r="C48" s="5" t="str">
        <f>VLOOKUP(B48,index_weekday!$A$1:$D$7,4,FALSE)</f>
        <v>Seg</v>
      </c>
      <c r="D48" s="7" t="s">
        <v>89</v>
      </c>
      <c r="E48" s="5">
        <f>VLOOKUP(D48,index_month!$A$1:$C$12,3,FALSE)</f>
        <v>9</v>
      </c>
      <c r="F48" s="8">
        <v>25</v>
      </c>
      <c r="G48" s="7">
        <f t="shared" si="0"/>
        <v>269</v>
      </c>
      <c r="H48" s="5" t="s">
        <v>72</v>
      </c>
      <c r="I48" s="5">
        <f t="shared" si="1"/>
        <v>6</v>
      </c>
      <c r="J48" s="5">
        <f t="shared" si="2"/>
        <v>4</v>
      </c>
      <c r="K48" s="10" t="str">
        <f t="shared" si="3"/>
        <v>8:30</v>
      </c>
      <c r="L48" s="9" t="s">
        <v>138</v>
      </c>
      <c r="M48" s="9" t="str">
        <f t="shared" si="4"/>
        <v>08:30</v>
      </c>
      <c r="N48" s="5" t="str">
        <f>IF(raw!I48="",raw!F48,raw!L48)</f>
        <v>Arizona Cardinals</v>
      </c>
      <c r="O48" s="5" t="str">
        <f>VLOOKUP(N48,index_picture!$A:$B,2,FALSE)</f>
        <v>&lt;img src="./img/cardinals.png" /&gt;</v>
      </c>
      <c r="P48" s="5">
        <f>IF(raw!H48="","-",IF(raw!I48="",raw!H48,raw!J48))</f>
        <v>17</v>
      </c>
      <c r="Q48" s="5" t="s">
        <v>68</v>
      </c>
      <c r="R48" s="5">
        <f>IF(raw!J48="","-",IF(raw!I48="@",raw!H48,raw!J48))</f>
        <v>28</v>
      </c>
      <c r="S48" s="5" t="str">
        <f>VLOOKUP(T48,index_picture!$A:$B,2,FALSE)</f>
        <v>&lt;img src="./img/cowboys.png" /&gt;</v>
      </c>
      <c r="T48" s="5" t="str">
        <f>IF(raw!I48="@",raw!F48,raw!L48)</f>
        <v>Dallas Cowboys</v>
      </c>
      <c r="U48" s="5" t="str">
        <f>VLOOKUP(N48,'index stadium'!$A:$B,2,FALSE)</f>
        <v>University of Phoenix Stadium</v>
      </c>
    </row>
    <row r="49" spans="1:21" x14ac:dyDescent="0.2">
      <c r="A49" s="6">
        <v>4</v>
      </c>
      <c r="B49" s="5" t="s">
        <v>71</v>
      </c>
      <c r="C49" s="5" t="str">
        <f>VLOOKUP(B49,index_weekday!$A$1:$D$7,4,FALSE)</f>
        <v>Qui</v>
      </c>
      <c r="D49" s="7" t="s">
        <v>89</v>
      </c>
      <c r="E49" s="5">
        <f>VLOOKUP(D49,index_month!$A$1:$C$12,3,FALSE)</f>
        <v>9</v>
      </c>
      <c r="F49" s="8">
        <v>28</v>
      </c>
      <c r="G49" s="7">
        <f t="shared" si="0"/>
        <v>272</v>
      </c>
      <c r="H49" s="5" t="s">
        <v>82</v>
      </c>
      <c r="I49" s="5">
        <f t="shared" si="1"/>
        <v>6</v>
      </c>
      <c r="J49" s="5">
        <f t="shared" si="2"/>
        <v>4</v>
      </c>
      <c r="K49" s="10" t="str">
        <f t="shared" si="3"/>
        <v>8:25</v>
      </c>
      <c r="L49" s="9" t="s">
        <v>144</v>
      </c>
      <c r="M49" s="9" t="str">
        <f t="shared" si="4"/>
        <v>08:25</v>
      </c>
      <c r="N49" s="5" t="str">
        <f>IF(raw!I49="",raw!F49,raw!L49)</f>
        <v>Green Bay Packers</v>
      </c>
      <c r="O49" s="5" t="str">
        <f>VLOOKUP(N49,index_picture!$A:$B,2,FALSE)</f>
        <v>&lt;img src="./img/packers.png" /&gt;</v>
      </c>
      <c r="P49" s="5">
        <f>IF(raw!H49="","-",IF(raw!I49="",raw!H49,raw!J49))</f>
        <v>35</v>
      </c>
      <c r="Q49" s="5" t="s">
        <v>68</v>
      </c>
      <c r="R49" s="5">
        <f>IF(raw!J49="","-",IF(raw!I49="@",raw!H49,raw!J49))</f>
        <v>14</v>
      </c>
      <c r="S49" s="5" t="str">
        <f>VLOOKUP(T49,index_picture!$A:$B,2,FALSE)</f>
        <v>&lt;img src="./img/bears.png" /&gt;</v>
      </c>
      <c r="T49" s="5" t="str">
        <f>IF(raw!I49="@",raw!F49,raw!L49)</f>
        <v>Chicago Bears</v>
      </c>
      <c r="U49" s="5" t="str">
        <f>VLOOKUP(N49,'index stadium'!$A:$B,2,FALSE)</f>
        <v>Lambeau Field</v>
      </c>
    </row>
    <row r="50" spans="1:21" x14ac:dyDescent="0.2">
      <c r="A50" s="6">
        <v>4</v>
      </c>
      <c r="B50" s="5" t="s">
        <v>74</v>
      </c>
      <c r="C50" s="5" t="str">
        <f>VLOOKUP(B50,index_weekday!$A$1:$D$7,4,FALSE)</f>
        <v>Dom</v>
      </c>
      <c r="D50" s="7" t="s">
        <v>90</v>
      </c>
      <c r="E50" s="5">
        <f>VLOOKUP(D50,index_month!$A$1:$C$12,3,FALSE)</f>
        <v>10</v>
      </c>
      <c r="F50" s="8">
        <v>1</v>
      </c>
      <c r="G50" s="7">
        <f t="shared" si="0"/>
        <v>275</v>
      </c>
      <c r="H50" s="5" t="s">
        <v>85</v>
      </c>
      <c r="I50" s="5">
        <f t="shared" si="1"/>
        <v>6</v>
      </c>
      <c r="J50" s="5">
        <f t="shared" si="2"/>
        <v>4</v>
      </c>
      <c r="K50" s="10" t="str">
        <f t="shared" si="3"/>
        <v>9:30</v>
      </c>
      <c r="L50" s="9" t="s">
        <v>145</v>
      </c>
      <c r="M50" s="9" t="str">
        <f t="shared" si="4"/>
        <v>09:30</v>
      </c>
      <c r="N50" s="5" t="str">
        <f>IF(raw!I50="",raw!F50,raw!L50)</f>
        <v>Miami Dolphins</v>
      </c>
      <c r="O50" s="5" t="str">
        <f>VLOOKUP(N50,index_picture!$A:$B,2,FALSE)</f>
        <v>&lt;img src="./img/dolphins.png" /&gt;</v>
      </c>
      <c r="P50" s="5">
        <f>IF(raw!H50="","-",IF(raw!I50="",raw!H50,raw!J50))</f>
        <v>0</v>
      </c>
      <c r="Q50" s="5" t="s">
        <v>68</v>
      </c>
      <c r="R50" s="5">
        <f>IF(raw!J50="","-",IF(raw!I50="@",raw!H50,raw!J50))</f>
        <v>20</v>
      </c>
      <c r="S50" s="5" t="str">
        <f>VLOOKUP(T50,index_picture!$A:$B,2,FALSE)</f>
        <v>&lt;img src="./img/saints.png" /&gt;</v>
      </c>
      <c r="T50" s="5" t="str">
        <f>IF(raw!I50="@",raw!F50,raw!L50)</f>
        <v>New Orleans Saints</v>
      </c>
      <c r="U50" s="5" t="str">
        <f>VLOOKUP(N50,'index stadium'!$A:$B,2,FALSE)</f>
        <v>Hard Rock Stadium</v>
      </c>
    </row>
    <row r="51" spans="1:21" x14ac:dyDescent="0.2">
      <c r="A51" s="6">
        <v>4</v>
      </c>
      <c r="B51" s="5" t="s">
        <v>74</v>
      </c>
      <c r="C51" s="5" t="str">
        <f>VLOOKUP(B51,index_weekday!$A$1:$D$7,4,FALSE)</f>
        <v>Dom</v>
      </c>
      <c r="D51" s="7" t="s">
        <v>90</v>
      </c>
      <c r="E51" s="5">
        <f>VLOOKUP(D51,index_month!$A$1:$C$12,3,FALSE)</f>
        <v>10</v>
      </c>
      <c r="F51" s="8">
        <v>1</v>
      </c>
      <c r="G51" s="7">
        <f t="shared" si="0"/>
        <v>275</v>
      </c>
      <c r="H51" s="5" t="s">
        <v>75</v>
      </c>
      <c r="I51" s="5">
        <f t="shared" si="1"/>
        <v>6</v>
      </c>
      <c r="J51" s="5">
        <f t="shared" si="2"/>
        <v>4</v>
      </c>
      <c r="K51" s="10" t="str">
        <f t="shared" si="3"/>
        <v>1:00</v>
      </c>
      <c r="L51" s="9" t="s">
        <v>139</v>
      </c>
      <c r="M51" s="9" t="str">
        <f t="shared" si="4"/>
        <v>01:00</v>
      </c>
      <c r="N51" s="5" t="str">
        <f>IF(raw!I51="",raw!F51,raw!L51)</f>
        <v>Cleveland Browns</v>
      </c>
      <c r="O51" s="5" t="str">
        <f>VLOOKUP(N51,index_picture!$A:$B,2,FALSE)</f>
        <v>&lt;img src="./img/browns.png" /&gt;</v>
      </c>
      <c r="P51" s="5">
        <f>IF(raw!H51="","-",IF(raw!I51="",raw!H51,raw!J51))</f>
        <v>7</v>
      </c>
      <c r="Q51" s="5" t="s">
        <v>68</v>
      </c>
      <c r="R51" s="5">
        <f>IF(raw!J51="","-",IF(raw!I51="@",raw!H51,raw!J51))</f>
        <v>31</v>
      </c>
      <c r="S51" s="5" t="str">
        <f>VLOOKUP(T51,index_picture!$A:$B,2,FALSE)</f>
        <v>&lt;img src="./img/bengals.png" /&gt;</v>
      </c>
      <c r="T51" s="5" t="str">
        <f>IF(raw!I51="@",raw!F51,raw!L51)</f>
        <v>Cincinnati Bengals</v>
      </c>
      <c r="U51" s="5" t="str">
        <f>VLOOKUP(N51,'index stadium'!$A:$B,2,FALSE)</f>
        <v>Firstenergy Stadium</v>
      </c>
    </row>
    <row r="52" spans="1:21" x14ac:dyDescent="0.2">
      <c r="A52" s="6">
        <v>4</v>
      </c>
      <c r="B52" s="5" t="s">
        <v>74</v>
      </c>
      <c r="C52" s="5" t="str">
        <f>VLOOKUP(B52,index_weekday!$A$1:$D$7,4,FALSE)</f>
        <v>Dom</v>
      </c>
      <c r="D52" s="7" t="s">
        <v>90</v>
      </c>
      <c r="E52" s="5">
        <f>VLOOKUP(D52,index_month!$A$1:$C$12,3,FALSE)</f>
        <v>10</v>
      </c>
      <c r="F52" s="8">
        <v>1</v>
      </c>
      <c r="G52" s="7">
        <f t="shared" si="0"/>
        <v>275</v>
      </c>
      <c r="H52" s="5" t="s">
        <v>75</v>
      </c>
      <c r="I52" s="5">
        <f t="shared" si="1"/>
        <v>6</v>
      </c>
      <c r="J52" s="5">
        <f t="shared" si="2"/>
        <v>4</v>
      </c>
      <c r="K52" s="10" t="str">
        <f t="shared" si="3"/>
        <v>1:00</v>
      </c>
      <c r="L52" s="9" t="s">
        <v>139</v>
      </c>
      <c r="M52" s="9" t="str">
        <f t="shared" si="4"/>
        <v>01:00</v>
      </c>
      <c r="N52" s="5" t="str">
        <f>IF(raw!I52="",raw!F52,raw!L52)</f>
        <v>Dallas Cowboys</v>
      </c>
      <c r="O52" s="5" t="str">
        <f>VLOOKUP(N52,index_picture!$A:$B,2,FALSE)</f>
        <v>&lt;img src="./img/cowboys.png" /&gt;</v>
      </c>
      <c r="P52" s="5">
        <f>IF(raw!H52="","-",IF(raw!I52="",raw!H52,raw!J52))</f>
        <v>30</v>
      </c>
      <c r="Q52" s="5" t="s">
        <v>68</v>
      </c>
      <c r="R52" s="5">
        <f>IF(raw!J52="","-",IF(raw!I52="@",raw!H52,raw!J52))</f>
        <v>35</v>
      </c>
      <c r="S52" s="5" t="str">
        <f>VLOOKUP(T52,index_picture!$A:$B,2,FALSE)</f>
        <v>&lt;img src="./img/rams.png" /&gt;</v>
      </c>
      <c r="T52" s="5" t="str">
        <f>IF(raw!I52="@",raw!F52,raw!L52)</f>
        <v>Los Angeles Rams</v>
      </c>
      <c r="U52" s="5" t="str">
        <f>VLOOKUP(N52,'index stadium'!$A:$B,2,FALSE)</f>
        <v>AT&amp;T Stadium</v>
      </c>
    </row>
    <row r="53" spans="1:21" x14ac:dyDescent="0.2">
      <c r="A53" s="6">
        <v>4</v>
      </c>
      <c r="B53" s="5" t="s">
        <v>74</v>
      </c>
      <c r="C53" s="5" t="str">
        <f>VLOOKUP(B53,index_weekday!$A$1:$D$7,4,FALSE)</f>
        <v>Dom</v>
      </c>
      <c r="D53" s="7" t="s">
        <v>90</v>
      </c>
      <c r="E53" s="5">
        <f>VLOOKUP(D53,index_month!$A$1:$C$12,3,FALSE)</f>
        <v>10</v>
      </c>
      <c r="F53" s="8">
        <v>1</v>
      </c>
      <c r="G53" s="7">
        <f t="shared" si="0"/>
        <v>275</v>
      </c>
      <c r="H53" s="5" t="s">
        <v>75</v>
      </c>
      <c r="I53" s="5">
        <f t="shared" si="1"/>
        <v>6</v>
      </c>
      <c r="J53" s="5">
        <f t="shared" si="2"/>
        <v>4</v>
      </c>
      <c r="K53" s="10" t="str">
        <f t="shared" si="3"/>
        <v>1:00</v>
      </c>
      <c r="L53" s="9" t="s">
        <v>139</v>
      </c>
      <c r="M53" s="9" t="str">
        <f t="shared" si="4"/>
        <v>01:00</v>
      </c>
      <c r="N53" s="5" t="str">
        <f>IF(raw!I53="",raw!F53,raw!L53)</f>
        <v>Baltimore Ravens</v>
      </c>
      <c r="O53" s="5" t="str">
        <f>VLOOKUP(N53,index_picture!$A:$B,2,FALSE)</f>
        <v>&lt;img src="./img/ravens.png" /&gt;</v>
      </c>
      <c r="P53" s="5">
        <f>IF(raw!H53="","-",IF(raw!I53="",raw!H53,raw!J53))</f>
        <v>9</v>
      </c>
      <c r="Q53" s="5" t="s">
        <v>68</v>
      </c>
      <c r="R53" s="5">
        <f>IF(raw!J53="","-",IF(raw!I53="@",raw!H53,raw!J53))</f>
        <v>26</v>
      </c>
      <c r="S53" s="5" t="str">
        <f>VLOOKUP(T53,index_picture!$A:$B,2,FALSE)</f>
        <v>&lt;img src="./img/steelers.png" /&gt;</v>
      </c>
      <c r="T53" s="5" t="str">
        <f>IF(raw!I53="@",raw!F53,raw!L53)</f>
        <v>Pittsburgh Steelers</v>
      </c>
      <c r="U53" s="5" t="str">
        <f>VLOOKUP(N53,'index stadium'!$A:$B,2,FALSE)</f>
        <v>M&amp;T Bank Stadium</v>
      </c>
    </row>
    <row r="54" spans="1:21" x14ac:dyDescent="0.2">
      <c r="A54" s="6">
        <v>4</v>
      </c>
      <c r="B54" s="5" t="s">
        <v>74</v>
      </c>
      <c r="C54" s="5" t="str">
        <f>VLOOKUP(B54,index_weekday!$A$1:$D$7,4,FALSE)</f>
        <v>Dom</v>
      </c>
      <c r="D54" s="7" t="s">
        <v>90</v>
      </c>
      <c r="E54" s="5">
        <f>VLOOKUP(D54,index_month!$A$1:$C$12,3,FALSE)</f>
        <v>10</v>
      </c>
      <c r="F54" s="8">
        <v>1</v>
      </c>
      <c r="G54" s="7">
        <f t="shared" si="0"/>
        <v>275</v>
      </c>
      <c r="H54" s="5" t="s">
        <v>75</v>
      </c>
      <c r="I54" s="5">
        <f t="shared" si="1"/>
        <v>6</v>
      </c>
      <c r="J54" s="5">
        <f t="shared" si="2"/>
        <v>4</v>
      </c>
      <c r="K54" s="10" t="str">
        <f t="shared" si="3"/>
        <v>1:00</v>
      </c>
      <c r="L54" s="9" t="s">
        <v>139</v>
      </c>
      <c r="M54" s="9" t="str">
        <f t="shared" si="4"/>
        <v>01:00</v>
      </c>
      <c r="N54" s="5" t="str">
        <f>IF(raw!I54="",raw!F54,raw!L54)</f>
        <v>New England Patriots</v>
      </c>
      <c r="O54" s="5" t="str">
        <f>VLOOKUP(N54,index_picture!$A:$B,2,FALSE)</f>
        <v>&lt;img src="./img/patriots.png" /&gt;</v>
      </c>
      <c r="P54" s="5">
        <f>IF(raw!H54="","-",IF(raw!I54="",raw!H54,raw!J54))</f>
        <v>30</v>
      </c>
      <c r="Q54" s="5" t="s">
        <v>68</v>
      </c>
      <c r="R54" s="5">
        <f>IF(raw!J54="","-",IF(raw!I54="@",raw!H54,raw!J54))</f>
        <v>33</v>
      </c>
      <c r="S54" s="5" t="str">
        <f>VLOOKUP(T54,index_picture!$A:$B,2,FALSE)</f>
        <v>&lt;img src="./img/panthers.png" /&gt;</v>
      </c>
      <c r="T54" s="5" t="str">
        <f>IF(raw!I54="@",raw!F54,raw!L54)</f>
        <v>Carolina Panthers</v>
      </c>
      <c r="U54" s="5" t="str">
        <f>VLOOKUP(N54,'index stadium'!$A:$B,2,FALSE)</f>
        <v>Gillette Stadium</v>
      </c>
    </row>
    <row r="55" spans="1:21" x14ac:dyDescent="0.2">
      <c r="A55" s="6">
        <v>4</v>
      </c>
      <c r="B55" s="5" t="s">
        <v>74</v>
      </c>
      <c r="C55" s="5" t="str">
        <f>VLOOKUP(B55,index_weekday!$A$1:$D$7,4,FALSE)</f>
        <v>Dom</v>
      </c>
      <c r="D55" s="7" t="s">
        <v>90</v>
      </c>
      <c r="E55" s="5">
        <f>VLOOKUP(D55,index_month!$A$1:$C$12,3,FALSE)</f>
        <v>10</v>
      </c>
      <c r="F55" s="8">
        <v>1</v>
      </c>
      <c r="G55" s="7">
        <f t="shared" si="0"/>
        <v>275</v>
      </c>
      <c r="H55" s="5" t="s">
        <v>75</v>
      </c>
      <c r="I55" s="5">
        <f t="shared" si="1"/>
        <v>6</v>
      </c>
      <c r="J55" s="5">
        <f t="shared" si="2"/>
        <v>4</v>
      </c>
      <c r="K55" s="10" t="str">
        <f t="shared" si="3"/>
        <v>1:00</v>
      </c>
      <c r="L55" s="9" t="s">
        <v>139</v>
      </c>
      <c r="M55" s="9" t="str">
        <f t="shared" si="4"/>
        <v>01:00</v>
      </c>
      <c r="N55" s="5" t="str">
        <f>IF(raw!I55="",raw!F55,raw!L55)</f>
        <v>Atlanta Falcons</v>
      </c>
      <c r="O55" s="5" t="str">
        <f>VLOOKUP(N55,index_picture!$A:$B,2,FALSE)</f>
        <v>&lt;img src="./img/falcons.png" /&gt;</v>
      </c>
      <c r="P55" s="5">
        <f>IF(raw!H55="","-",IF(raw!I55="",raw!H55,raw!J55))</f>
        <v>17</v>
      </c>
      <c r="Q55" s="5" t="s">
        <v>68</v>
      </c>
      <c r="R55" s="5">
        <f>IF(raw!J55="","-",IF(raw!I55="@",raw!H55,raw!J55))</f>
        <v>23</v>
      </c>
      <c r="S55" s="5" t="str">
        <f>VLOOKUP(T55,index_picture!$A:$B,2,FALSE)</f>
        <v>&lt;img src="./img/bills.png" /&gt;</v>
      </c>
      <c r="T55" s="5" t="str">
        <f>IF(raw!I55="@",raw!F55,raw!L55)</f>
        <v>Buffalo Bills</v>
      </c>
      <c r="U55" s="5" t="str">
        <f>VLOOKUP(N55,'index stadium'!$A:$B,2,FALSE)</f>
        <v>Mercedez-Benz Stadium</v>
      </c>
    </row>
    <row r="56" spans="1:21" x14ac:dyDescent="0.2">
      <c r="A56" s="6">
        <v>4</v>
      </c>
      <c r="B56" s="5" t="s">
        <v>74</v>
      </c>
      <c r="C56" s="5" t="str">
        <f>VLOOKUP(B56,index_weekday!$A$1:$D$7,4,FALSE)</f>
        <v>Dom</v>
      </c>
      <c r="D56" s="7" t="s">
        <v>90</v>
      </c>
      <c r="E56" s="5">
        <f>VLOOKUP(D56,index_month!$A$1:$C$12,3,FALSE)</f>
        <v>10</v>
      </c>
      <c r="F56" s="8">
        <v>1</v>
      </c>
      <c r="G56" s="7">
        <f t="shared" si="0"/>
        <v>275</v>
      </c>
      <c r="H56" s="5" t="s">
        <v>75</v>
      </c>
      <c r="I56" s="5">
        <f t="shared" si="1"/>
        <v>6</v>
      </c>
      <c r="J56" s="5">
        <f t="shared" si="2"/>
        <v>4</v>
      </c>
      <c r="K56" s="10" t="str">
        <f t="shared" si="3"/>
        <v>1:00</v>
      </c>
      <c r="L56" s="9" t="s">
        <v>139</v>
      </c>
      <c r="M56" s="9" t="str">
        <f t="shared" si="4"/>
        <v>01:00</v>
      </c>
      <c r="N56" s="5" t="str">
        <f>IF(raw!I56="",raw!F56,raw!L56)</f>
        <v>Minnesota Vikings</v>
      </c>
      <c r="O56" s="5" t="str">
        <f>VLOOKUP(N56,index_picture!$A:$B,2,FALSE)</f>
        <v>&lt;img src="./img/vikings.png" /&gt;</v>
      </c>
      <c r="P56" s="5">
        <f>IF(raw!H56="","-",IF(raw!I56="",raw!H56,raw!J56))</f>
        <v>7</v>
      </c>
      <c r="Q56" s="5" t="s">
        <v>68</v>
      </c>
      <c r="R56" s="5">
        <f>IF(raw!J56="","-",IF(raw!I56="@",raw!H56,raw!J56))</f>
        <v>14</v>
      </c>
      <c r="S56" s="5" t="str">
        <f>VLOOKUP(T56,index_picture!$A:$B,2,FALSE)</f>
        <v>&lt;img src="./img/lions.png" /&gt;</v>
      </c>
      <c r="T56" s="5" t="str">
        <f>IF(raw!I56="@",raw!F56,raw!L56)</f>
        <v>Detroit Lions</v>
      </c>
      <c r="U56" s="5" t="str">
        <f>VLOOKUP(N56,'index stadium'!$A:$B,2,FALSE)</f>
        <v>US Bank Stadium</v>
      </c>
    </row>
    <row r="57" spans="1:21" x14ac:dyDescent="0.2">
      <c r="A57" s="6">
        <v>4</v>
      </c>
      <c r="B57" s="5" t="s">
        <v>74</v>
      </c>
      <c r="C57" s="5" t="str">
        <f>VLOOKUP(B57,index_weekday!$A$1:$D$7,4,FALSE)</f>
        <v>Dom</v>
      </c>
      <c r="D57" s="7" t="s">
        <v>90</v>
      </c>
      <c r="E57" s="5">
        <f>VLOOKUP(D57,index_month!$A$1:$C$12,3,FALSE)</f>
        <v>10</v>
      </c>
      <c r="F57" s="8">
        <v>1</v>
      </c>
      <c r="G57" s="7">
        <f t="shared" si="0"/>
        <v>275</v>
      </c>
      <c r="H57" s="5" t="s">
        <v>75</v>
      </c>
      <c r="I57" s="5">
        <f t="shared" si="1"/>
        <v>6</v>
      </c>
      <c r="J57" s="5">
        <f t="shared" si="2"/>
        <v>4</v>
      </c>
      <c r="K57" s="10" t="str">
        <f t="shared" si="3"/>
        <v>1:00</v>
      </c>
      <c r="L57" s="9" t="s">
        <v>139</v>
      </c>
      <c r="M57" s="9" t="str">
        <f t="shared" si="4"/>
        <v>01:00</v>
      </c>
      <c r="N57" s="5" t="str">
        <f>IF(raw!I57="",raw!F57,raw!L57)</f>
        <v>Houston Texans</v>
      </c>
      <c r="O57" s="5" t="str">
        <f>VLOOKUP(N57,index_picture!$A:$B,2,FALSE)</f>
        <v>&lt;img src="./img/texans.png" /&gt;</v>
      </c>
      <c r="P57" s="5">
        <f>IF(raw!H57="","-",IF(raw!I57="",raw!H57,raw!J57))</f>
        <v>57</v>
      </c>
      <c r="Q57" s="5" t="s">
        <v>68</v>
      </c>
      <c r="R57" s="5">
        <f>IF(raw!J57="","-",IF(raw!I57="@",raw!H57,raw!J57))</f>
        <v>14</v>
      </c>
      <c r="S57" s="5" t="str">
        <f>VLOOKUP(T57,index_picture!$A:$B,2,FALSE)</f>
        <v>&lt;img src="./img/titans.png" /&gt;</v>
      </c>
      <c r="T57" s="5" t="str">
        <f>IF(raw!I57="@",raw!F57,raw!L57)</f>
        <v>Tennessee Titans</v>
      </c>
      <c r="U57" s="5" t="str">
        <f>VLOOKUP(N57,'index stadium'!$A:$B,2,FALSE)</f>
        <v>NRG Stadium</v>
      </c>
    </row>
    <row r="58" spans="1:21" x14ac:dyDescent="0.2">
      <c r="A58" s="6">
        <v>4</v>
      </c>
      <c r="B58" s="5" t="s">
        <v>74</v>
      </c>
      <c r="C58" s="5" t="str">
        <f>VLOOKUP(B58,index_weekday!$A$1:$D$7,4,FALSE)</f>
        <v>Dom</v>
      </c>
      <c r="D58" s="7" t="s">
        <v>90</v>
      </c>
      <c r="E58" s="5">
        <f>VLOOKUP(D58,index_month!$A$1:$C$12,3,FALSE)</f>
        <v>10</v>
      </c>
      <c r="F58" s="8">
        <v>1</v>
      </c>
      <c r="G58" s="7">
        <f t="shared" si="0"/>
        <v>275</v>
      </c>
      <c r="H58" s="5" t="s">
        <v>75</v>
      </c>
      <c r="I58" s="5">
        <f t="shared" si="1"/>
        <v>6</v>
      </c>
      <c r="J58" s="5">
        <f t="shared" si="2"/>
        <v>4</v>
      </c>
      <c r="K58" s="10" t="str">
        <f t="shared" si="3"/>
        <v>1:00</v>
      </c>
      <c r="L58" s="9" t="s">
        <v>139</v>
      </c>
      <c r="M58" s="9" t="str">
        <f t="shared" si="4"/>
        <v>01:00</v>
      </c>
      <c r="N58" s="5" t="str">
        <f>IF(raw!I58="",raw!F58,raw!L58)</f>
        <v>New York Jets</v>
      </c>
      <c r="O58" s="5" t="str">
        <f>VLOOKUP(N58,index_picture!$A:$B,2,FALSE)</f>
        <v>&lt;img src="./img/jets.png" /&gt;</v>
      </c>
      <c r="P58" s="5">
        <f>IF(raw!H58="","-",IF(raw!I58="",raw!H58,raw!J58))</f>
        <v>23</v>
      </c>
      <c r="Q58" s="5" t="s">
        <v>68</v>
      </c>
      <c r="R58" s="5">
        <f>IF(raw!J58="","-",IF(raw!I58="@",raw!H58,raw!J58))</f>
        <v>20</v>
      </c>
      <c r="S58" s="5" t="str">
        <f>VLOOKUP(T58,index_picture!$A:$B,2,FALSE)</f>
        <v>&lt;img src="./img/jaguars.png" /&gt;</v>
      </c>
      <c r="T58" s="5" t="str">
        <f>IF(raw!I58="@",raw!F58,raw!L58)</f>
        <v>Jacksonville Jaguars</v>
      </c>
      <c r="U58" s="5" t="str">
        <f>VLOOKUP(N58,'index stadium'!$A:$B,2,FALSE)</f>
        <v>MetLife Stadium</v>
      </c>
    </row>
    <row r="59" spans="1:21" x14ac:dyDescent="0.2">
      <c r="A59" s="6">
        <v>4</v>
      </c>
      <c r="B59" s="5" t="s">
        <v>74</v>
      </c>
      <c r="C59" s="5" t="str">
        <f>VLOOKUP(B59,index_weekday!$A$1:$D$7,4,FALSE)</f>
        <v>Dom</v>
      </c>
      <c r="D59" s="7" t="s">
        <v>90</v>
      </c>
      <c r="E59" s="5">
        <f>VLOOKUP(D59,index_month!$A$1:$C$12,3,FALSE)</f>
        <v>10</v>
      </c>
      <c r="F59" s="8">
        <v>1</v>
      </c>
      <c r="G59" s="7">
        <f t="shared" si="0"/>
        <v>275</v>
      </c>
      <c r="H59" s="5" t="s">
        <v>77</v>
      </c>
      <c r="I59" s="5">
        <f t="shared" si="1"/>
        <v>6</v>
      </c>
      <c r="J59" s="5">
        <f t="shared" si="2"/>
        <v>4</v>
      </c>
      <c r="K59" s="10" t="str">
        <f t="shared" si="3"/>
        <v>4:05</v>
      </c>
      <c r="L59" s="9" t="s">
        <v>140</v>
      </c>
      <c r="M59" s="9" t="str">
        <f t="shared" si="4"/>
        <v>04:05</v>
      </c>
      <c r="N59" s="5" t="str">
        <f>IF(raw!I59="",raw!F59,raw!L59)</f>
        <v>Los Angeles Chargers</v>
      </c>
      <c r="O59" s="5" t="str">
        <f>VLOOKUP(N59,index_picture!$A:$B,2,FALSE)</f>
        <v>&lt;img src="./img/chargers.png" /&gt;</v>
      </c>
      <c r="P59" s="5">
        <f>IF(raw!H59="","-",IF(raw!I59="",raw!H59,raw!J59))</f>
        <v>24</v>
      </c>
      <c r="Q59" s="5" t="s">
        <v>68</v>
      </c>
      <c r="R59" s="5">
        <f>IF(raw!J59="","-",IF(raw!I59="@",raw!H59,raw!J59))</f>
        <v>26</v>
      </c>
      <c r="S59" s="5" t="str">
        <f>VLOOKUP(T59,index_picture!$A:$B,2,FALSE)</f>
        <v>&lt;img src="./img/eagles.png" /&gt;</v>
      </c>
      <c r="T59" s="5" t="str">
        <f>IF(raw!I59="@",raw!F59,raw!L59)</f>
        <v>Philadelphia Eagles</v>
      </c>
      <c r="U59" s="5" t="str">
        <f>VLOOKUP(N59,'index stadium'!$A:$B,2,FALSE)</f>
        <v>Stubhub Center</v>
      </c>
    </row>
    <row r="60" spans="1:21" x14ac:dyDescent="0.2">
      <c r="A60" s="6">
        <v>4</v>
      </c>
      <c r="B60" s="5" t="s">
        <v>74</v>
      </c>
      <c r="C60" s="5" t="str">
        <f>VLOOKUP(B60,index_weekday!$A$1:$D$7,4,FALSE)</f>
        <v>Dom</v>
      </c>
      <c r="D60" s="7" t="s">
        <v>90</v>
      </c>
      <c r="E60" s="5">
        <f>VLOOKUP(D60,index_month!$A$1:$C$12,3,FALSE)</f>
        <v>10</v>
      </c>
      <c r="F60" s="8">
        <v>1</v>
      </c>
      <c r="G60" s="7">
        <f t="shared" si="0"/>
        <v>275</v>
      </c>
      <c r="H60" s="5" t="s">
        <v>77</v>
      </c>
      <c r="I60" s="5">
        <f t="shared" si="1"/>
        <v>6</v>
      </c>
      <c r="J60" s="5">
        <f t="shared" si="2"/>
        <v>4</v>
      </c>
      <c r="K60" s="10" t="str">
        <f t="shared" si="3"/>
        <v>4:05</v>
      </c>
      <c r="L60" s="9" t="s">
        <v>140</v>
      </c>
      <c r="M60" s="9" t="str">
        <f t="shared" si="4"/>
        <v>04:05</v>
      </c>
      <c r="N60" s="5" t="str">
        <f>IF(raw!I60="",raw!F60,raw!L60)</f>
        <v>Arizona Cardinals</v>
      </c>
      <c r="O60" s="5" t="str">
        <f>VLOOKUP(N60,index_picture!$A:$B,2,FALSE)</f>
        <v>&lt;img src="./img/cardinals.png" /&gt;</v>
      </c>
      <c r="P60" s="5">
        <f>IF(raw!H60="","-",IF(raw!I60="",raw!H60,raw!J60))</f>
        <v>18</v>
      </c>
      <c r="Q60" s="5" t="s">
        <v>68</v>
      </c>
      <c r="R60" s="5">
        <f>IF(raw!J60="","-",IF(raw!I60="@",raw!H60,raw!J60))</f>
        <v>15</v>
      </c>
      <c r="S60" s="5" t="str">
        <f>VLOOKUP(T60,index_picture!$A:$B,2,FALSE)</f>
        <v>&lt;img src="./img/49ers.png" /&gt;</v>
      </c>
      <c r="T60" s="5" t="str">
        <f>IF(raw!I60="@",raw!F60,raw!L60)</f>
        <v>San Francisco 49ers</v>
      </c>
      <c r="U60" s="5" t="str">
        <f>VLOOKUP(N60,'index stadium'!$A:$B,2,FALSE)</f>
        <v>University of Phoenix Stadium</v>
      </c>
    </row>
    <row r="61" spans="1:21" x14ac:dyDescent="0.2">
      <c r="A61" s="6">
        <v>4</v>
      </c>
      <c r="B61" s="5" t="s">
        <v>74</v>
      </c>
      <c r="C61" s="5" t="str">
        <f>VLOOKUP(B61,index_weekday!$A$1:$D$7,4,FALSE)</f>
        <v>Dom</v>
      </c>
      <c r="D61" s="7" t="s">
        <v>90</v>
      </c>
      <c r="E61" s="5">
        <f>VLOOKUP(D61,index_month!$A$1:$C$12,3,FALSE)</f>
        <v>10</v>
      </c>
      <c r="F61" s="8">
        <v>1</v>
      </c>
      <c r="G61" s="7">
        <f t="shared" si="0"/>
        <v>275</v>
      </c>
      <c r="H61" s="5" t="s">
        <v>77</v>
      </c>
      <c r="I61" s="5">
        <f t="shared" si="1"/>
        <v>6</v>
      </c>
      <c r="J61" s="5">
        <f t="shared" si="2"/>
        <v>4</v>
      </c>
      <c r="K61" s="10" t="str">
        <f t="shared" si="3"/>
        <v>4:05</v>
      </c>
      <c r="L61" s="9" t="s">
        <v>140</v>
      </c>
      <c r="M61" s="9" t="str">
        <f t="shared" si="4"/>
        <v>04:05</v>
      </c>
      <c r="N61" s="5" t="str">
        <f>IF(raw!I61="",raw!F61,raw!L61)</f>
        <v>Tampa Bay Buccaneers</v>
      </c>
      <c r="O61" s="5" t="str">
        <f>VLOOKUP(N61,index_picture!$A:$B,2,FALSE)</f>
        <v>&lt;img src="./img/bucs.png" /&gt;</v>
      </c>
      <c r="P61" s="5">
        <f>IF(raw!H61="","-",IF(raw!I61="",raw!H61,raw!J61))</f>
        <v>25</v>
      </c>
      <c r="Q61" s="5" t="s">
        <v>68</v>
      </c>
      <c r="R61" s="5">
        <f>IF(raw!J61="","-",IF(raw!I61="@",raw!H61,raw!J61))</f>
        <v>23</v>
      </c>
      <c r="S61" s="5" t="str">
        <f>VLOOKUP(T61,index_picture!$A:$B,2,FALSE)</f>
        <v>&lt;img src="./img/giants.png" /&gt;</v>
      </c>
      <c r="T61" s="5" t="str">
        <f>IF(raw!I61="@",raw!F61,raw!L61)</f>
        <v>New York Giants</v>
      </c>
      <c r="U61" s="5" t="str">
        <f>VLOOKUP(N61,'index stadium'!$A:$B,2,FALSE)</f>
        <v>Raymond James Stadium</v>
      </c>
    </row>
    <row r="62" spans="1:21" x14ac:dyDescent="0.2">
      <c r="A62" s="6">
        <v>4</v>
      </c>
      <c r="B62" s="5" t="s">
        <v>74</v>
      </c>
      <c r="C62" s="5" t="str">
        <f>VLOOKUP(B62,index_weekday!$A$1:$D$7,4,FALSE)</f>
        <v>Dom</v>
      </c>
      <c r="D62" s="7" t="s">
        <v>90</v>
      </c>
      <c r="E62" s="5">
        <f>VLOOKUP(D62,index_month!$A$1:$C$12,3,FALSE)</f>
        <v>10</v>
      </c>
      <c r="F62" s="8">
        <v>1</v>
      </c>
      <c r="G62" s="7">
        <f t="shared" si="0"/>
        <v>275</v>
      </c>
      <c r="H62" s="5" t="s">
        <v>78</v>
      </c>
      <c r="I62" s="5">
        <f t="shared" si="1"/>
        <v>6</v>
      </c>
      <c r="J62" s="5">
        <f t="shared" si="2"/>
        <v>4</v>
      </c>
      <c r="K62" s="10" t="str">
        <f t="shared" si="3"/>
        <v>4:25</v>
      </c>
      <c r="L62" s="9" t="s">
        <v>141</v>
      </c>
      <c r="M62" s="9" t="str">
        <f t="shared" si="4"/>
        <v>04:25</v>
      </c>
      <c r="N62" s="5" t="str">
        <f>IF(raw!I62="",raw!F62,raw!L62)</f>
        <v>Denver Broncos</v>
      </c>
      <c r="O62" s="5" t="str">
        <f>VLOOKUP(N62,index_picture!$A:$B,2,FALSE)</f>
        <v>&lt;img src="./img/broncos.png" /&gt;</v>
      </c>
      <c r="P62" s="5">
        <f>IF(raw!H62="","-",IF(raw!I62="",raw!H62,raw!J62))</f>
        <v>16</v>
      </c>
      <c r="Q62" s="5" t="s">
        <v>68</v>
      </c>
      <c r="R62" s="5">
        <f>IF(raw!J62="","-",IF(raw!I62="@",raw!H62,raw!J62))</f>
        <v>10</v>
      </c>
      <c r="S62" s="5" t="str">
        <f>VLOOKUP(T62,index_picture!$A:$B,2,FALSE)</f>
        <v>&lt;img src="./img/raiders.png" /&gt;</v>
      </c>
      <c r="T62" s="5" t="str">
        <f>IF(raw!I62="@",raw!F62,raw!L62)</f>
        <v>Oakland Raiders</v>
      </c>
      <c r="U62" s="5" t="str">
        <f>VLOOKUP(N62,'index stadium'!$A:$B,2,FALSE)</f>
        <v>Sports Authority Field at Mile High</v>
      </c>
    </row>
    <row r="63" spans="1:21" x14ac:dyDescent="0.2">
      <c r="A63" s="6">
        <v>4</v>
      </c>
      <c r="B63" s="5" t="s">
        <v>74</v>
      </c>
      <c r="C63" s="5" t="str">
        <f>VLOOKUP(B63,index_weekday!$A$1:$D$7,4,FALSE)</f>
        <v>Dom</v>
      </c>
      <c r="D63" s="7" t="s">
        <v>90</v>
      </c>
      <c r="E63" s="5">
        <f>VLOOKUP(D63,index_month!$A$1:$C$12,3,FALSE)</f>
        <v>10</v>
      </c>
      <c r="F63" s="8">
        <v>1</v>
      </c>
      <c r="G63" s="7">
        <f t="shared" si="0"/>
        <v>275</v>
      </c>
      <c r="H63" s="5" t="s">
        <v>72</v>
      </c>
      <c r="I63" s="5">
        <f t="shared" si="1"/>
        <v>6</v>
      </c>
      <c r="J63" s="5">
        <f t="shared" si="2"/>
        <v>4</v>
      </c>
      <c r="K63" s="10" t="str">
        <f t="shared" si="3"/>
        <v>8:30</v>
      </c>
      <c r="L63" s="9" t="s">
        <v>138</v>
      </c>
      <c r="M63" s="9" t="str">
        <f t="shared" si="4"/>
        <v>08:30</v>
      </c>
      <c r="N63" s="5" t="str">
        <f>IF(raw!I63="",raw!F63,raw!L63)</f>
        <v>Seattle Seahawks</v>
      </c>
      <c r="O63" s="5" t="str">
        <f>VLOOKUP(N63,index_picture!$A:$B,2,FALSE)</f>
        <v>&lt;img src="./img/seahawks.png" /&gt;</v>
      </c>
      <c r="P63" s="5">
        <f>IF(raw!H63="","-",IF(raw!I63="",raw!H63,raw!J63))</f>
        <v>46</v>
      </c>
      <c r="Q63" s="5" t="s">
        <v>68</v>
      </c>
      <c r="R63" s="5">
        <f>IF(raw!J63="","-",IF(raw!I63="@",raw!H63,raw!J63))</f>
        <v>18</v>
      </c>
      <c r="S63" s="5" t="str">
        <f>VLOOKUP(T63,index_picture!$A:$B,2,FALSE)</f>
        <v>&lt;img src="./img/colts.png" /&gt;</v>
      </c>
      <c r="T63" s="5" t="str">
        <f>IF(raw!I63="@",raw!F63,raw!L63)</f>
        <v>Indianapolis Colts</v>
      </c>
      <c r="U63" s="5" t="str">
        <f>VLOOKUP(N63,'index stadium'!$A:$B,2,FALSE)</f>
        <v>CenturyLink Field</v>
      </c>
    </row>
    <row r="64" spans="1:21" x14ac:dyDescent="0.2">
      <c r="A64" s="6">
        <v>4</v>
      </c>
      <c r="B64" s="5" t="s">
        <v>79</v>
      </c>
      <c r="C64" s="5" t="str">
        <f>VLOOKUP(B64,index_weekday!$A$1:$D$7,4,FALSE)</f>
        <v>Seg</v>
      </c>
      <c r="D64" s="7" t="s">
        <v>90</v>
      </c>
      <c r="E64" s="5">
        <f>VLOOKUP(D64,index_month!$A$1:$C$12,3,FALSE)</f>
        <v>10</v>
      </c>
      <c r="F64" s="8">
        <v>2</v>
      </c>
      <c r="G64" s="7">
        <f t="shared" si="0"/>
        <v>276</v>
      </c>
      <c r="H64" s="5" t="s">
        <v>72</v>
      </c>
      <c r="I64" s="5">
        <f t="shared" si="1"/>
        <v>6</v>
      </c>
      <c r="J64" s="5">
        <f t="shared" si="2"/>
        <v>4</v>
      </c>
      <c r="K64" s="10" t="str">
        <f t="shared" si="3"/>
        <v>8:30</v>
      </c>
      <c r="L64" s="9" t="s">
        <v>138</v>
      </c>
      <c r="M64" s="9" t="str">
        <f t="shared" si="4"/>
        <v>08:30</v>
      </c>
      <c r="N64" s="5" t="str">
        <f>IF(raw!I64="",raw!F64,raw!L64)</f>
        <v>Kansas City Chiefs</v>
      </c>
      <c r="O64" s="5" t="str">
        <f>VLOOKUP(N64,index_picture!$A:$B,2,FALSE)</f>
        <v>&lt;img src="./img/chiefs.png" /&gt;</v>
      </c>
      <c r="P64" s="5">
        <f>IF(raw!H64="","-",IF(raw!I64="",raw!H64,raw!J64))</f>
        <v>29</v>
      </c>
      <c r="Q64" s="5" t="s">
        <v>68</v>
      </c>
      <c r="R64" s="5">
        <f>IF(raw!J64="","-",IF(raw!I64="@",raw!H64,raw!J64))</f>
        <v>20</v>
      </c>
      <c r="S64" s="5" t="str">
        <f>VLOOKUP(T64,index_picture!$A:$B,2,FALSE)</f>
        <v>&lt;img src="./img/redskins.png" /&gt;</v>
      </c>
      <c r="T64" s="5" t="str">
        <f>IF(raw!I64="@",raw!F64,raw!L64)</f>
        <v>Washington Redskins</v>
      </c>
      <c r="U64" s="5" t="str">
        <f>VLOOKUP(N64,'index stadium'!$A:$B,2,FALSE)</f>
        <v>Arrowhead Stadium</v>
      </c>
    </row>
    <row r="65" spans="1:21" x14ac:dyDescent="0.2">
      <c r="A65" s="6">
        <v>5</v>
      </c>
      <c r="B65" s="5" t="s">
        <v>71</v>
      </c>
      <c r="C65" s="5" t="str">
        <f>VLOOKUP(B65,index_weekday!$A$1:$D$7,4,FALSE)</f>
        <v>Qui</v>
      </c>
      <c r="D65" s="7" t="s">
        <v>90</v>
      </c>
      <c r="E65" s="5">
        <f>VLOOKUP(D65,index_month!$A$1:$C$12,3,FALSE)</f>
        <v>10</v>
      </c>
      <c r="F65" s="8">
        <v>5</v>
      </c>
      <c r="G65" s="7">
        <f t="shared" si="0"/>
        <v>279</v>
      </c>
      <c r="H65" s="5" t="s">
        <v>82</v>
      </c>
      <c r="I65" s="5">
        <f t="shared" si="1"/>
        <v>6</v>
      </c>
      <c r="J65" s="5">
        <f t="shared" si="2"/>
        <v>4</v>
      </c>
      <c r="K65" s="10" t="str">
        <f t="shared" si="3"/>
        <v>8:25</v>
      </c>
      <c r="L65" s="9" t="s">
        <v>144</v>
      </c>
      <c r="M65" s="9" t="str">
        <f t="shared" si="4"/>
        <v>08:25</v>
      </c>
      <c r="N65" s="5" t="str">
        <f>IF(raw!I65="",raw!F65,raw!L65)</f>
        <v>Tampa Bay Buccaneers</v>
      </c>
      <c r="O65" s="5" t="str">
        <f>VLOOKUP(N65,index_picture!$A:$B,2,FALSE)</f>
        <v>&lt;img src="./img/bucs.png" /&gt;</v>
      </c>
      <c r="P65" s="5">
        <f>IF(raw!H65="","-",IF(raw!I65="",raw!H65,raw!J65))</f>
        <v>14</v>
      </c>
      <c r="Q65" s="5" t="s">
        <v>68</v>
      </c>
      <c r="R65" s="5">
        <f>IF(raw!J65="","-",IF(raw!I65="@",raw!H65,raw!J65))</f>
        <v>19</v>
      </c>
      <c r="S65" s="5" t="str">
        <f>VLOOKUP(T65,index_picture!$A:$B,2,FALSE)</f>
        <v>&lt;img src="./img/patriots.png" /&gt;</v>
      </c>
      <c r="T65" s="5" t="str">
        <f>IF(raw!I65="@",raw!F65,raw!L65)</f>
        <v>New England Patriots</v>
      </c>
      <c r="U65" s="5" t="str">
        <f>VLOOKUP(N65,'index stadium'!$A:$B,2,FALSE)</f>
        <v>Raymond James Stadium</v>
      </c>
    </row>
    <row r="66" spans="1:21" x14ac:dyDescent="0.2">
      <c r="A66" s="6">
        <v>5</v>
      </c>
      <c r="B66" s="5" t="s">
        <v>74</v>
      </c>
      <c r="C66" s="5" t="str">
        <f>VLOOKUP(B66,index_weekday!$A$1:$D$7,4,FALSE)</f>
        <v>Dom</v>
      </c>
      <c r="D66" s="7" t="s">
        <v>90</v>
      </c>
      <c r="E66" s="5">
        <f>VLOOKUP(D66,index_month!$A$1:$C$12,3,FALSE)</f>
        <v>10</v>
      </c>
      <c r="F66" s="8">
        <v>8</v>
      </c>
      <c r="G66" s="7">
        <f t="shared" si="0"/>
        <v>282</v>
      </c>
      <c r="H66" s="5" t="s">
        <v>75</v>
      </c>
      <c r="I66" s="5">
        <f t="shared" si="1"/>
        <v>6</v>
      </c>
      <c r="J66" s="5">
        <f t="shared" si="2"/>
        <v>4</v>
      </c>
      <c r="K66" s="10" t="str">
        <f t="shared" si="3"/>
        <v>1:00</v>
      </c>
      <c r="L66" s="9" t="s">
        <v>139</v>
      </c>
      <c r="M66" s="9" t="str">
        <f t="shared" si="4"/>
        <v>01:00</v>
      </c>
      <c r="N66" s="5" t="str">
        <f>IF(raw!I66="",raw!F66,raw!L66)</f>
        <v>Miami Dolphins</v>
      </c>
      <c r="O66" s="5" t="str">
        <f>VLOOKUP(N66,index_picture!$A:$B,2,FALSE)</f>
        <v>&lt;img src="./img/dolphins.png" /&gt;</v>
      </c>
      <c r="P66" s="5">
        <f>IF(raw!H66="","-",IF(raw!I66="",raw!H66,raw!J66))</f>
        <v>16</v>
      </c>
      <c r="Q66" s="5" t="s">
        <v>68</v>
      </c>
      <c r="R66" s="5">
        <f>IF(raw!J66="","-",IF(raw!I66="@",raw!H66,raw!J66))</f>
        <v>10</v>
      </c>
      <c r="S66" s="5" t="str">
        <f>VLOOKUP(T66,index_picture!$A:$B,2,FALSE)</f>
        <v>&lt;img src="./img/titans.png" /&gt;</v>
      </c>
      <c r="T66" s="5" t="str">
        <f>IF(raw!I66="@",raw!F66,raw!L66)</f>
        <v>Tennessee Titans</v>
      </c>
      <c r="U66" s="5" t="str">
        <f>VLOOKUP(N66,'index stadium'!$A:$B,2,FALSE)</f>
        <v>Hard Rock Stadium</v>
      </c>
    </row>
    <row r="67" spans="1:21" x14ac:dyDescent="0.2">
      <c r="A67" s="6">
        <v>5</v>
      </c>
      <c r="B67" s="5" t="s">
        <v>74</v>
      </c>
      <c r="C67" s="5" t="str">
        <f>VLOOKUP(B67,index_weekday!$A$1:$D$7,4,FALSE)</f>
        <v>Dom</v>
      </c>
      <c r="D67" s="7" t="s">
        <v>90</v>
      </c>
      <c r="E67" s="5">
        <f>VLOOKUP(D67,index_month!$A$1:$C$12,3,FALSE)</f>
        <v>10</v>
      </c>
      <c r="F67" s="8">
        <v>8</v>
      </c>
      <c r="G67" s="7">
        <f t="shared" ref="G67:G130" si="5">DATE(,E67,F67)</f>
        <v>282</v>
      </c>
      <c r="H67" s="5" t="s">
        <v>75</v>
      </c>
      <c r="I67" s="5">
        <f t="shared" ref="I67:I130" si="6">LEN(H67)</f>
        <v>6</v>
      </c>
      <c r="J67" s="5">
        <f t="shared" ref="J67:J130" si="7">I67-2</f>
        <v>4</v>
      </c>
      <c r="K67" s="10" t="str">
        <f t="shared" ref="K67:K130" si="8">LEFT(H67,J67)</f>
        <v>1:00</v>
      </c>
      <c r="L67" s="9" t="s">
        <v>139</v>
      </c>
      <c r="M67" s="9" t="str">
        <f t="shared" ref="M67:M130" si="9">IF(J67=5,CONCATENATE(L67),CONCATENATE("0",L67))</f>
        <v>01:00</v>
      </c>
      <c r="N67" s="5" t="str">
        <f>IF(raw!I67="",raw!F67,raw!L67)</f>
        <v>Cleveland Browns</v>
      </c>
      <c r="O67" s="5" t="str">
        <f>VLOOKUP(N67,index_picture!$A:$B,2,FALSE)</f>
        <v>&lt;img src="./img/browns.png" /&gt;</v>
      </c>
      <c r="P67" s="5">
        <f>IF(raw!H67="","-",IF(raw!I67="",raw!H67,raw!J67))</f>
        <v>14</v>
      </c>
      <c r="Q67" s="5" t="s">
        <v>68</v>
      </c>
      <c r="R67" s="5">
        <f>IF(raw!J67="","-",IF(raw!I67="@",raw!H67,raw!J67))</f>
        <v>17</v>
      </c>
      <c r="S67" s="5" t="str">
        <f>VLOOKUP(T67,index_picture!$A:$B,2,FALSE)</f>
        <v>&lt;img src="./img/jets.png" /&gt;</v>
      </c>
      <c r="T67" s="5" t="str">
        <f>IF(raw!I67="@",raw!F67,raw!L67)</f>
        <v>New York Jets</v>
      </c>
      <c r="U67" s="5" t="str">
        <f>VLOOKUP(N67,'index stadium'!$A:$B,2,FALSE)</f>
        <v>Firstenergy Stadium</v>
      </c>
    </row>
    <row r="68" spans="1:21" x14ac:dyDescent="0.2">
      <c r="A68" s="6">
        <v>5</v>
      </c>
      <c r="B68" s="5" t="s">
        <v>74</v>
      </c>
      <c r="C68" s="5" t="str">
        <f>VLOOKUP(B68,index_weekday!$A$1:$D$7,4,FALSE)</f>
        <v>Dom</v>
      </c>
      <c r="D68" s="7" t="s">
        <v>90</v>
      </c>
      <c r="E68" s="5">
        <f>VLOOKUP(D68,index_month!$A$1:$C$12,3,FALSE)</f>
        <v>10</v>
      </c>
      <c r="F68" s="8">
        <v>8</v>
      </c>
      <c r="G68" s="7">
        <f t="shared" si="5"/>
        <v>282</v>
      </c>
      <c r="H68" s="5" t="s">
        <v>75</v>
      </c>
      <c r="I68" s="5">
        <f t="shared" si="6"/>
        <v>6</v>
      </c>
      <c r="J68" s="5">
        <f t="shared" si="7"/>
        <v>4</v>
      </c>
      <c r="K68" s="10" t="str">
        <f t="shared" si="8"/>
        <v>1:00</v>
      </c>
      <c r="L68" s="9" t="s">
        <v>139</v>
      </c>
      <c r="M68" s="9" t="str">
        <f t="shared" si="9"/>
        <v>01:00</v>
      </c>
      <c r="N68" s="5" t="str">
        <f>IF(raw!I68="",raw!F68,raw!L68)</f>
        <v>Pittsburgh Steelers</v>
      </c>
      <c r="O68" s="5" t="str">
        <f>VLOOKUP(N68,index_picture!$A:$B,2,FALSE)</f>
        <v>&lt;img src="./img/steelers.png" /&gt;</v>
      </c>
      <c r="P68" s="5">
        <f>IF(raw!H68="","-",IF(raw!I68="",raw!H68,raw!J68))</f>
        <v>9</v>
      </c>
      <c r="Q68" s="5" t="s">
        <v>68</v>
      </c>
      <c r="R68" s="5">
        <f>IF(raw!J68="","-",IF(raw!I68="@",raw!H68,raw!J68))</f>
        <v>30</v>
      </c>
      <c r="S68" s="5" t="str">
        <f>VLOOKUP(T68,index_picture!$A:$B,2,FALSE)</f>
        <v>&lt;img src="./img/jaguars.png" /&gt;</v>
      </c>
      <c r="T68" s="5" t="str">
        <f>IF(raw!I68="@",raw!F68,raw!L68)</f>
        <v>Jacksonville Jaguars</v>
      </c>
      <c r="U68" s="5" t="str">
        <f>VLOOKUP(N68,'index stadium'!$A:$B,2,FALSE)</f>
        <v>Heinz Field</v>
      </c>
    </row>
    <row r="69" spans="1:21" x14ac:dyDescent="0.2">
      <c r="A69" s="6">
        <v>5</v>
      </c>
      <c r="B69" s="5" t="s">
        <v>74</v>
      </c>
      <c r="C69" s="5" t="str">
        <f>VLOOKUP(B69,index_weekday!$A$1:$D$7,4,FALSE)</f>
        <v>Dom</v>
      </c>
      <c r="D69" s="7" t="s">
        <v>90</v>
      </c>
      <c r="E69" s="5">
        <f>VLOOKUP(D69,index_month!$A$1:$C$12,3,FALSE)</f>
        <v>10</v>
      </c>
      <c r="F69" s="8">
        <v>8</v>
      </c>
      <c r="G69" s="7">
        <f t="shared" si="5"/>
        <v>282</v>
      </c>
      <c r="H69" s="5" t="s">
        <v>75</v>
      </c>
      <c r="I69" s="5">
        <f t="shared" si="6"/>
        <v>6</v>
      </c>
      <c r="J69" s="5">
        <f t="shared" si="7"/>
        <v>4</v>
      </c>
      <c r="K69" s="10" t="str">
        <f t="shared" si="8"/>
        <v>1:00</v>
      </c>
      <c r="L69" s="9" t="s">
        <v>139</v>
      </c>
      <c r="M69" s="9" t="str">
        <f t="shared" si="9"/>
        <v>01:00</v>
      </c>
      <c r="N69" s="5" t="str">
        <f>IF(raw!I69="",raw!F69,raw!L69)</f>
        <v>Indianapolis Colts</v>
      </c>
      <c r="O69" s="5" t="str">
        <f>VLOOKUP(N69,index_picture!$A:$B,2,FALSE)</f>
        <v>&lt;img src="./img/colts.png" /&gt;</v>
      </c>
      <c r="P69" s="5">
        <f>IF(raw!H69="","-",IF(raw!I69="",raw!H69,raw!J69))</f>
        <v>26</v>
      </c>
      <c r="Q69" s="5" t="s">
        <v>68</v>
      </c>
      <c r="R69" s="5">
        <f>IF(raw!J69="","-",IF(raw!I69="@",raw!H69,raw!J69))</f>
        <v>23</v>
      </c>
      <c r="S69" s="5" t="str">
        <f>VLOOKUP(T69,index_picture!$A:$B,2,FALSE)</f>
        <v>&lt;img src="./img/49ers.png" /&gt;</v>
      </c>
      <c r="T69" s="5" t="str">
        <f>IF(raw!I69="@",raw!F69,raw!L69)</f>
        <v>San Francisco 49ers</v>
      </c>
      <c r="U69" s="5" t="str">
        <f>VLOOKUP(N69,'index stadium'!$A:$B,2,FALSE)</f>
        <v>Lucas Oil Stadium</v>
      </c>
    </row>
    <row r="70" spans="1:21" x14ac:dyDescent="0.2">
      <c r="A70" s="6">
        <v>5</v>
      </c>
      <c r="B70" s="5" t="s">
        <v>74</v>
      </c>
      <c r="C70" s="5" t="str">
        <f>VLOOKUP(B70,index_weekday!$A$1:$D$7,4,FALSE)</f>
        <v>Dom</v>
      </c>
      <c r="D70" s="7" t="s">
        <v>90</v>
      </c>
      <c r="E70" s="5">
        <f>VLOOKUP(D70,index_month!$A$1:$C$12,3,FALSE)</f>
        <v>10</v>
      </c>
      <c r="F70" s="8">
        <v>8</v>
      </c>
      <c r="G70" s="7">
        <f t="shared" si="5"/>
        <v>282</v>
      </c>
      <c r="H70" s="5" t="s">
        <v>75</v>
      </c>
      <c r="I70" s="5">
        <f t="shared" si="6"/>
        <v>6</v>
      </c>
      <c r="J70" s="5">
        <f t="shared" si="7"/>
        <v>4</v>
      </c>
      <c r="K70" s="10" t="str">
        <f t="shared" si="8"/>
        <v>1:00</v>
      </c>
      <c r="L70" s="9" t="s">
        <v>139</v>
      </c>
      <c r="M70" s="9" t="str">
        <f t="shared" si="9"/>
        <v>01:00</v>
      </c>
      <c r="N70" s="5" t="str">
        <f>IF(raw!I70="",raw!F70,raw!L70)</f>
        <v>Philadelphia Eagles</v>
      </c>
      <c r="O70" s="5" t="str">
        <f>VLOOKUP(N70,index_picture!$A:$B,2,FALSE)</f>
        <v>&lt;img src="./img/eagles.png" /&gt;</v>
      </c>
      <c r="P70" s="5">
        <f>IF(raw!H70="","-",IF(raw!I70="",raw!H70,raw!J70))</f>
        <v>34</v>
      </c>
      <c r="Q70" s="5" t="s">
        <v>68</v>
      </c>
      <c r="R70" s="5">
        <f>IF(raw!J70="","-",IF(raw!I70="@",raw!H70,raw!J70))</f>
        <v>7</v>
      </c>
      <c r="S70" s="5" t="str">
        <f>VLOOKUP(T70,index_picture!$A:$B,2,FALSE)</f>
        <v>&lt;img src="./img/cardinals.png" /&gt;</v>
      </c>
      <c r="T70" s="5" t="str">
        <f>IF(raw!I70="@",raw!F70,raw!L70)</f>
        <v>Arizona Cardinals</v>
      </c>
      <c r="U70" s="5" t="str">
        <f>VLOOKUP(N70,'index stadium'!$A:$B,2,FALSE)</f>
        <v>Lincoln Financial Field</v>
      </c>
    </row>
    <row r="71" spans="1:21" x14ac:dyDescent="0.2">
      <c r="A71" s="6">
        <v>5</v>
      </c>
      <c r="B71" s="5" t="s">
        <v>74</v>
      </c>
      <c r="C71" s="5" t="str">
        <f>VLOOKUP(B71,index_weekday!$A$1:$D$7,4,FALSE)</f>
        <v>Dom</v>
      </c>
      <c r="D71" s="7" t="s">
        <v>90</v>
      </c>
      <c r="E71" s="5">
        <f>VLOOKUP(D71,index_month!$A$1:$C$12,3,FALSE)</f>
        <v>10</v>
      </c>
      <c r="F71" s="8">
        <v>8</v>
      </c>
      <c r="G71" s="7">
        <f t="shared" si="5"/>
        <v>282</v>
      </c>
      <c r="H71" s="5" t="s">
        <v>75</v>
      </c>
      <c r="I71" s="5">
        <f t="shared" si="6"/>
        <v>6</v>
      </c>
      <c r="J71" s="5">
        <f t="shared" si="7"/>
        <v>4</v>
      </c>
      <c r="K71" s="10" t="str">
        <f t="shared" si="8"/>
        <v>1:00</v>
      </c>
      <c r="L71" s="9" t="s">
        <v>139</v>
      </c>
      <c r="M71" s="9" t="str">
        <f t="shared" si="9"/>
        <v>01:00</v>
      </c>
      <c r="N71" s="5" t="str">
        <f>IF(raw!I71="",raw!F71,raw!L71)</f>
        <v>Cincinnati Bengals</v>
      </c>
      <c r="O71" s="5" t="str">
        <f>VLOOKUP(N71,index_picture!$A:$B,2,FALSE)</f>
        <v>&lt;img src="./img/bengals.png" /&gt;</v>
      </c>
      <c r="P71" s="5">
        <f>IF(raw!H71="","-",IF(raw!I71="",raw!H71,raw!J71))</f>
        <v>20</v>
      </c>
      <c r="Q71" s="5" t="s">
        <v>68</v>
      </c>
      <c r="R71" s="5">
        <f>IF(raw!J71="","-",IF(raw!I71="@",raw!H71,raw!J71))</f>
        <v>16</v>
      </c>
      <c r="S71" s="5" t="str">
        <f>VLOOKUP(T71,index_picture!$A:$B,2,FALSE)</f>
        <v>&lt;img src="./img/bills.png" /&gt;</v>
      </c>
      <c r="T71" s="5" t="str">
        <f>IF(raw!I71="@",raw!F71,raw!L71)</f>
        <v>Buffalo Bills</v>
      </c>
      <c r="U71" s="5" t="str">
        <f>VLOOKUP(N71,'index stadium'!$A:$B,2,FALSE)</f>
        <v>Paul Brown Stadium</v>
      </c>
    </row>
    <row r="72" spans="1:21" x14ac:dyDescent="0.2">
      <c r="A72" s="6">
        <v>5</v>
      </c>
      <c r="B72" s="5" t="s">
        <v>74</v>
      </c>
      <c r="C72" s="5" t="str">
        <f>VLOOKUP(B72,index_weekday!$A$1:$D$7,4,FALSE)</f>
        <v>Dom</v>
      </c>
      <c r="D72" s="7" t="s">
        <v>90</v>
      </c>
      <c r="E72" s="5">
        <f>VLOOKUP(D72,index_month!$A$1:$C$12,3,FALSE)</f>
        <v>10</v>
      </c>
      <c r="F72" s="8">
        <v>8</v>
      </c>
      <c r="G72" s="7">
        <f t="shared" si="5"/>
        <v>282</v>
      </c>
      <c r="H72" s="5" t="s">
        <v>75</v>
      </c>
      <c r="I72" s="5">
        <f t="shared" si="6"/>
        <v>6</v>
      </c>
      <c r="J72" s="5">
        <f t="shared" si="7"/>
        <v>4</v>
      </c>
      <c r="K72" s="10" t="str">
        <f t="shared" si="8"/>
        <v>1:00</v>
      </c>
      <c r="L72" s="9" t="s">
        <v>139</v>
      </c>
      <c r="M72" s="9" t="str">
        <f t="shared" si="9"/>
        <v>01:00</v>
      </c>
      <c r="N72" s="5" t="str">
        <f>IF(raw!I72="",raw!F72,raw!L72)</f>
        <v>New York Giants</v>
      </c>
      <c r="O72" s="5" t="str">
        <f>VLOOKUP(N72,index_picture!$A:$B,2,FALSE)</f>
        <v>&lt;img src="./img/giants.png" /&gt;</v>
      </c>
      <c r="P72" s="5">
        <f>IF(raw!H72="","-",IF(raw!I72="",raw!H72,raw!J72))</f>
        <v>22</v>
      </c>
      <c r="Q72" s="5" t="s">
        <v>68</v>
      </c>
      <c r="R72" s="5">
        <f>IF(raw!J72="","-",IF(raw!I72="@",raw!H72,raw!J72))</f>
        <v>27</v>
      </c>
      <c r="S72" s="5" t="str">
        <f>VLOOKUP(T72,index_picture!$A:$B,2,FALSE)</f>
        <v>&lt;img src="./img/chargers.png" /&gt;</v>
      </c>
      <c r="T72" s="5" t="str">
        <f>IF(raw!I72="@",raw!F72,raw!L72)</f>
        <v>Los Angeles Chargers</v>
      </c>
      <c r="U72" s="5" t="str">
        <f>VLOOKUP(N72,'index stadium'!$A:$B,2,FALSE)</f>
        <v>MetLife Stadium</v>
      </c>
    </row>
    <row r="73" spans="1:21" x14ac:dyDescent="0.2">
      <c r="A73" s="6">
        <v>5</v>
      </c>
      <c r="B73" s="5" t="s">
        <v>74</v>
      </c>
      <c r="C73" s="5" t="str">
        <f>VLOOKUP(B73,index_weekday!$A$1:$D$7,4,FALSE)</f>
        <v>Dom</v>
      </c>
      <c r="D73" s="7" t="s">
        <v>90</v>
      </c>
      <c r="E73" s="5">
        <f>VLOOKUP(D73,index_month!$A$1:$C$12,3,FALSE)</f>
        <v>10</v>
      </c>
      <c r="F73" s="8">
        <v>8</v>
      </c>
      <c r="G73" s="7">
        <f t="shared" si="5"/>
        <v>282</v>
      </c>
      <c r="H73" s="5" t="s">
        <v>75</v>
      </c>
      <c r="I73" s="5">
        <f t="shared" si="6"/>
        <v>6</v>
      </c>
      <c r="J73" s="5">
        <f t="shared" si="7"/>
        <v>4</v>
      </c>
      <c r="K73" s="10" t="str">
        <f t="shared" si="8"/>
        <v>1:00</v>
      </c>
      <c r="L73" s="9" t="s">
        <v>139</v>
      </c>
      <c r="M73" s="9" t="str">
        <f t="shared" si="9"/>
        <v>01:00</v>
      </c>
      <c r="N73" s="5" t="str">
        <f>IF(raw!I73="",raw!F73,raw!L73)</f>
        <v>Detroit Lions</v>
      </c>
      <c r="O73" s="5" t="str">
        <f>VLOOKUP(N73,index_picture!$A:$B,2,FALSE)</f>
        <v>&lt;img src="./img/lions.png" /&gt;</v>
      </c>
      <c r="P73" s="5">
        <f>IF(raw!H73="","-",IF(raw!I73="",raw!H73,raw!J73))</f>
        <v>24</v>
      </c>
      <c r="Q73" s="5" t="s">
        <v>68</v>
      </c>
      <c r="R73" s="5">
        <f>IF(raw!J73="","-",IF(raw!I73="@",raw!H73,raw!J73))</f>
        <v>27</v>
      </c>
      <c r="S73" s="5" t="str">
        <f>VLOOKUP(T73,index_picture!$A:$B,2,FALSE)</f>
        <v>&lt;img src="./img/panthers.png" /&gt;</v>
      </c>
      <c r="T73" s="5" t="str">
        <f>IF(raw!I73="@",raw!F73,raw!L73)</f>
        <v>Carolina Panthers</v>
      </c>
      <c r="U73" s="5" t="str">
        <f>VLOOKUP(N73,'index stadium'!$A:$B,2,FALSE)</f>
        <v>Ford Field</v>
      </c>
    </row>
    <row r="74" spans="1:21" x14ac:dyDescent="0.2">
      <c r="A74" s="6">
        <v>5</v>
      </c>
      <c r="B74" s="5" t="s">
        <v>74</v>
      </c>
      <c r="C74" s="5" t="str">
        <f>VLOOKUP(B74,index_weekday!$A$1:$D$7,4,FALSE)</f>
        <v>Dom</v>
      </c>
      <c r="D74" s="7" t="s">
        <v>90</v>
      </c>
      <c r="E74" s="5">
        <f>VLOOKUP(D74,index_month!$A$1:$C$12,3,FALSE)</f>
        <v>10</v>
      </c>
      <c r="F74" s="8">
        <v>8</v>
      </c>
      <c r="G74" s="7">
        <f t="shared" si="5"/>
        <v>282</v>
      </c>
      <c r="H74" s="5" t="s">
        <v>77</v>
      </c>
      <c r="I74" s="5">
        <f t="shared" si="6"/>
        <v>6</v>
      </c>
      <c r="J74" s="5">
        <f t="shared" si="7"/>
        <v>4</v>
      </c>
      <c r="K74" s="10" t="str">
        <f t="shared" si="8"/>
        <v>4:05</v>
      </c>
      <c r="L74" s="9" t="s">
        <v>140</v>
      </c>
      <c r="M74" s="9" t="str">
        <f t="shared" si="9"/>
        <v>04:05</v>
      </c>
      <c r="N74" s="5" t="str">
        <f>IF(raw!I74="",raw!F74,raw!L74)</f>
        <v>Los Angeles Rams</v>
      </c>
      <c r="O74" s="5" t="str">
        <f>VLOOKUP(N74,index_picture!$A:$B,2,FALSE)</f>
        <v>&lt;img src="./img/rams.png" /&gt;</v>
      </c>
      <c r="P74" s="5">
        <f>IF(raw!H74="","-",IF(raw!I74="",raw!H74,raw!J74))</f>
        <v>10</v>
      </c>
      <c r="Q74" s="5" t="s">
        <v>68</v>
      </c>
      <c r="R74" s="5">
        <f>IF(raw!J74="","-",IF(raw!I74="@",raw!H74,raw!J74))</f>
        <v>16</v>
      </c>
      <c r="S74" s="5" t="str">
        <f>VLOOKUP(T74,index_picture!$A:$B,2,FALSE)</f>
        <v>&lt;img src="./img/seahawks.png" /&gt;</v>
      </c>
      <c r="T74" s="5" t="str">
        <f>IF(raw!I74="@",raw!F74,raw!L74)</f>
        <v>Seattle Seahawks</v>
      </c>
      <c r="U74" s="5" t="str">
        <f>VLOOKUP(N74,'index stadium'!$A:$B,2,FALSE)</f>
        <v>Los Angeles Memorial Coliseum</v>
      </c>
    </row>
    <row r="75" spans="1:21" x14ac:dyDescent="0.2">
      <c r="A75" s="6">
        <v>5</v>
      </c>
      <c r="B75" s="5" t="s">
        <v>74</v>
      </c>
      <c r="C75" s="5" t="str">
        <f>VLOOKUP(B75,index_weekday!$A$1:$D$7,4,FALSE)</f>
        <v>Dom</v>
      </c>
      <c r="D75" s="7" t="s">
        <v>90</v>
      </c>
      <c r="E75" s="5">
        <f>VLOOKUP(D75,index_month!$A$1:$C$12,3,FALSE)</f>
        <v>10</v>
      </c>
      <c r="F75" s="8">
        <v>8</v>
      </c>
      <c r="G75" s="7">
        <f t="shared" si="5"/>
        <v>282</v>
      </c>
      <c r="H75" s="5" t="s">
        <v>77</v>
      </c>
      <c r="I75" s="5">
        <f t="shared" si="6"/>
        <v>6</v>
      </c>
      <c r="J75" s="5">
        <f t="shared" si="7"/>
        <v>4</v>
      </c>
      <c r="K75" s="10" t="str">
        <f t="shared" si="8"/>
        <v>4:05</v>
      </c>
      <c r="L75" s="9" t="s">
        <v>140</v>
      </c>
      <c r="M75" s="9" t="str">
        <f t="shared" si="9"/>
        <v>04:05</v>
      </c>
      <c r="N75" s="5" t="str">
        <f>IF(raw!I75="",raw!F75,raw!L75)</f>
        <v>Oakland Raiders</v>
      </c>
      <c r="O75" s="5" t="str">
        <f>VLOOKUP(N75,index_picture!$A:$B,2,FALSE)</f>
        <v>&lt;img src="./img/raiders.png" /&gt;</v>
      </c>
      <c r="P75" s="5">
        <f>IF(raw!H75="","-",IF(raw!I75="",raw!H75,raw!J75))</f>
        <v>17</v>
      </c>
      <c r="Q75" s="5" t="s">
        <v>68</v>
      </c>
      <c r="R75" s="5">
        <f>IF(raw!J75="","-",IF(raw!I75="@",raw!H75,raw!J75))</f>
        <v>30</v>
      </c>
      <c r="S75" s="5" t="str">
        <f>VLOOKUP(T75,index_picture!$A:$B,2,FALSE)</f>
        <v>&lt;img src="./img/ravens.png" /&gt;</v>
      </c>
      <c r="T75" s="5" t="str">
        <f>IF(raw!I75="@",raw!F75,raw!L75)</f>
        <v>Baltimore Ravens</v>
      </c>
      <c r="U75" s="5" t="str">
        <f>VLOOKUP(N75,'index stadium'!$A:$B,2,FALSE)</f>
        <v>Oakland Coliseum</v>
      </c>
    </row>
    <row r="76" spans="1:21" x14ac:dyDescent="0.2">
      <c r="A76" s="6">
        <v>5</v>
      </c>
      <c r="B76" s="5" t="s">
        <v>74</v>
      </c>
      <c r="C76" s="5" t="str">
        <f>VLOOKUP(B76,index_weekday!$A$1:$D$7,4,FALSE)</f>
        <v>Dom</v>
      </c>
      <c r="D76" s="7" t="s">
        <v>90</v>
      </c>
      <c r="E76" s="5">
        <f>VLOOKUP(D76,index_month!$A$1:$C$12,3,FALSE)</f>
        <v>10</v>
      </c>
      <c r="F76" s="8">
        <v>8</v>
      </c>
      <c r="G76" s="7">
        <f t="shared" si="5"/>
        <v>282</v>
      </c>
      <c r="H76" s="5" t="s">
        <v>78</v>
      </c>
      <c r="I76" s="5">
        <f t="shared" si="6"/>
        <v>6</v>
      </c>
      <c r="J76" s="5">
        <f t="shared" si="7"/>
        <v>4</v>
      </c>
      <c r="K76" s="10" t="str">
        <f t="shared" si="8"/>
        <v>4:25</v>
      </c>
      <c r="L76" s="9" t="s">
        <v>141</v>
      </c>
      <c r="M76" s="9" t="str">
        <f t="shared" si="9"/>
        <v>04:25</v>
      </c>
      <c r="N76" s="5" t="str">
        <f>IF(raw!I76="",raw!F76,raw!L76)</f>
        <v>Dallas Cowboys</v>
      </c>
      <c r="O76" s="5" t="str">
        <f>VLOOKUP(N76,index_picture!$A:$B,2,FALSE)</f>
        <v>&lt;img src="./img/cowboys.png" /&gt;</v>
      </c>
      <c r="P76" s="5">
        <f>IF(raw!H76="","-",IF(raw!I76="",raw!H76,raw!J76))</f>
        <v>31</v>
      </c>
      <c r="Q76" s="5" t="s">
        <v>68</v>
      </c>
      <c r="R76" s="5">
        <f>IF(raw!J76="","-",IF(raw!I76="@",raw!H76,raw!J76))</f>
        <v>35</v>
      </c>
      <c r="S76" s="5" t="str">
        <f>VLOOKUP(T76,index_picture!$A:$B,2,FALSE)</f>
        <v>&lt;img src="./img/packers.png" /&gt;</v>
      </c>
      <c r="T76" s="5" t="str">
        <f>IF(raw!I76="@",raw!F76,raw!L76)</f>
        <v>Green Bay Packers</v>
      </c>
      <c r="U76" s="5" t="str">
        <f>VLOOKUP(N76,'index stadium'!$A:$B,2,FALSE)</f>
        <v>AT&amp;T Stadium</v>
      </c>
    </row>
    <row r="77" spans="1:21" x14ac:dyDescent="0.2">
      <c r="A77" s="6">
        <v>5</v>
      </c>
      <c r="B77" s="5" t="s">
        <v>74</v>
      </c>
      <c r="C77" s="5" t="str">
        <f>VLOOKUP(B77,index_weekday!$A$1:$D$7,4,FALSE)</f>
        <v>Dom</v>
      </c>
      <c r="D77" s="7" t="s">
        <v>90</v>
      </c>
      <c r="E77" s="5">
        <f>VLOOKUP(D77,index_month!$A$1:$C$12,3,FALSE)</f>
        <v>10</v>
      </c>
      <c r="F77" s="8">
        <v>8</v>
      </c>
      <c r="G77" s="7">
        <f t="shared" si="5"/>
        <v>282</v>
      </c>
      <c r="H77" s="5" t="s">
        <v>72</v>
      </c>
      <c r="I77" s="5">
        <f t="shared" si="6"/>
        <v>6</v>
      </c>
      <c r="J77" s="5">
        <f t="shared" si="7"/>
        <v>4</v>
      </c>
      <c r="K77" s="10" t="str">
        <f t="shared" si="8"/>
        <v>8:30</v>
      </c>
      <c r="L77" s="9" t="s">
        <v>138</v>
      </c>
      <c r="M77" s="9" t="str">
        <f t="shared" si="9"/>
        <v>08:30</v>
      </c>
      <c r="N77" s="5" t="str">
        <f>IF(raw!I77="",raw!F77,raw!L77)</f>
        <v>Houston Texans</v>
      </c>
      <c r="O77" s="5" t="str">
        <f>VLOOKUP(N77,index_picture!$A:$B,2,FALSE)</f>
        <v>&lt;img src="./img/texans.png" /&gt;</v>
      </c>
      <c r="P77" s="5">
        <f>IF(raw!H77="","-",IF(raw!I77="",raw!H77,raw!J77))</f>
        <v>34</v>
      </c>
      <c r="Q77" s="5" t="s">
        <v>68</v>
      </c>
      <c r="R77" s="5">
        <f>IF(raw!J77="","-",IF(raw!I77="@",raw!H77,raw!J77))</f>
        <v>42</v>
      </c>
      <c r="S77" s="5" t="str">
        <f>VLOOKUP(T77,index_picture!$A:$B,2,FALSE)</f>
        <v>&lt;img src="./img/chiefs.png" /&gt;</v>
      </c>
      <c r="T77" s="5" t="str">
        <f>IF(raw!I77="@",raw!F77,raw!L77)</f>
        <v>Kansas City Chiefs</v>
      </c>
      <c r="U77" s="5" t="str">
        <f>VLOOKUP(N77,'index stadium'!$A:$B,2,FALSE)</f>
        <v>NRG Stadium</v>
      </c>
    </row>
    <row r="78" spans="1:21" x14ac:dyDescent="0.2">
      <c r="A78" s="6">
        <v>5</v>
      </c>
      <c r="B78" s="5" t="s">
        <v>79</v>
      </c>
      <c r="C78" s="5" t="str">
        <f>VLOOKUP(B78,index_weekday!$A$1:$D$7,4,FALSE)</f>
        <v>Seg</v>
      </c>
      <c r="D78" s="7" t="s">
        <v>90</v>
      </c>
      <c r="E78" s="5">
        <f>VLOOKUP(D78,index_month!$A$1:$C$12,3,FALSE)</f>
        <v>10</v>
      </c>
      <c r="F78" s="8">
        <v>9</v>
      </c>
      <c r="G78" s="7">
        <f t="shared" si="5"/>
        <v>283</v>
      </c>
      <c r="H78" s="5" t="s">
        <v>72</v>
      </c>
      <c r="I78" s="5">
        <f t="shared" si="6"/>
        <v>6</v>
      </c>
      <c r="J78" s="5">
        <f t="shared" si="7"/>
        <v>4</v>
      </c>
      <c r="K78" s="10" t="str">
        <f t="shared" si="8"/>
        <v>8:30</v>
      </c>
      <c r="L78" s="9" t="s">
        <v>138</v>
      </c>
      <c r="M78" s="9" t="str">
        <f t="shared" si="9"/>
        <v>08:30</v>
      </c>
      <c r="N78" s="5" t="str">
        <f>IF(raw!I78="",raw!F78,raw!L78)</f>
        <v>Chicago Bears</v>
      </c>
      <c r="O78" s="5" t="str">
        <f>VLOOKUP(N78,index_picture!$A:$B,2,FALSE)</f>
        <v>&lt;img src="./img/bears.png" /&gt;</v>
      </c>
      <c r="P78" s="5">
        <f>IF(raw!H78="","-",IF(raw!I78="",raw!H78,raw!J78))</f>
        <v>17</v>
      </c>
      <c r="Q78" s="5" t="s">
        <v>68</v>
      </c>
      <c r="R78" s="5">
        <f>IF(raw!J78="","-",IF(raw!I78="@",raw!H78,raw!J78))</f>
        <v>20</v>
      </c>
      <c r="S78" s="5" t="str">
        <f>VLOOKUP(T78,index_picture!$A:$B,2,FALSE)</f>
        <v>&lt;img src="./img/vikings.png" /&gt;</v>
      </c>
      <c r="T78" s="5" t="str">
        <f>IF(raw!I78="@",raw!F78,raw!L78)</f>
        <v>Minnesota Vikings</v>
      </c>
      <c r="U78" s="5" t="str">
        <f>VLOOKUP(N78,'index stadium'!$A:$B,2,FALSE)</f>
        <v>Soldier Field</v>
      </c>
    </row>
    <row r="79" spans="1:21" x14ac:dyDescent="0.2">
      <c r="A79" s="6">
        <v>6</v>
      </c>
      <c r="B79" s="5" t="s">
        <v>71</v>
      </c>
      <c r="C79" s="5" t="str">
        <f>VLOOKUP(B79,index_weekday!$A$1:$D$7,4,FALSE)</f>
        <v>Qui</v>
      </c>
      <c r="D79" s="7" t="s">
        <v>90</v>
      </c>
      <c r="E79" s="5">
        <f>VLOOKUP(D79,index_month!$A$1:$C$12,3,FALSE)</f>
        <v>10</v>
      </c>
      <c r="F79" s="8">
        <v>12</v>
      </c>
      <c r="G79" s="7">
        <f t="shared" si="5"/>
        <v>286</v>
      </c>
      <c r="H79" s="5" t="s">
        <v>82</v>
      </c>
      <c r="I79" s="5">
        <f t="shared" si="6"/>
        <v>6</v>
      </c>
      <c r="J79" s="5">
        <f t="shared" si="7"/>
        <v>4</v>
      </c>
      <c r="K79" s="10" t="str">
        <f t="shared" si="8"/>
        <v>8:25</v>
      </c>
      <c r="L79" s="9" t="s">
        <v>144</v>
      </c>
      <c r="M79" s="9" t="str">
        <f t="shared" si="9"/>
        <v>08:25</v>
      </c>
      <c r="N79" s="5" t="str">
        <f>IF(raw!I79="",raw!F79,raw!L79)</f>
        <v>Carolina Panthers</v>
      </c>
      <c r="O79" s="5" t="str">
        <f>VLOOKUP(N79,index_picture!$A:$B,2,FALSE)</f>
        <v>&lt;img src="./img/panthers.png" /&gt;</v>
      </c>
      <c r="P79" s="5" t="str">
        <f>IF(raw!H79="","-",IF(raw!I79="",raw!H79,raw!J79))</f>
        <v>-</v>
      </c>
      <c r="Q79" s="5" t="s">
        <v>68</v>
      </c>
      <c r="R79" s="5" t="str">
        <f>IF(raw!J79="","-",IF(raw!I79="@",raw!H79,raw!J79))</f>
        <v>-</v>
      </c>
      <c r="S79" s="5" t="str">
        <f>VLOOKUP(T79,index_picture!$A:$B,2,FALSE)</f>
        <v>&lt;img src="./img/eagles.png" /&gt;</v>
      </c>
      <c r="T79" s="5" t="str">
        <f>IF(raw!I79="@",raw!F79,raw!L79)</f>
        <v>Philadelphia Eagles</v>
      </c>
      <c r="U79" s="5" t="str">
        <f>VLOOKUP(N79,'index stadium'!$A:$B,2,FALSE)</f>
        <v>Bank of America Stadium</v>
      </c>
    </row>
    <row r="80" spans="1:21" x14ac:dyDescent="0.2">
      <c r="A80" s="6">
        <v>6</v>
      </c>
      <c r="B80" s="5" t="s">
        <v>74</v>
      </c>
      <c r="C80" s="5" t="str">
        <f>VLOOKUP(B80,index_weekday!$A$1:$D$7,4,FALSE)</f>
        <v>Dom</v>
      </c>
      <c r="D80" s="7" t="s">
        <v>90</v>
      </c>
      <c r="E80" s="5">
        <f>VLOOKUP(D80,index_month!$A$1:$C$12,3,FALSE)</f>
        <v>10</v>
      </c>
      <c r="F80" s="8">
        <v>15</v>
      </c>
      <c r="G80" s="7">
        <f t="shared" si="5"/>
        <v>289</v>
      </c>
      <c r="H80" s="5" t="s">
        <v>75</v>
      </c>
      <c r="I80" s="5">
        <f t="shared" si="6"/>
        <v>6</v>
      </c>
      <c r="J80" s="5">
        <f t="shared" si="7"/>
        <v>4</v>
      </c>
      <c r="K80" s="10" t="str">
        <f t="shared" si="8"/>
        <v>1:00</v>
      </c>
      <c r="L80" s="9" t="s">
        <v>139</v>
      </c>
      <c r="M80" s="9" t="str">
        <f t="shared" si="9"/>
        <v>01:00</v>
      </c>
      <c r="N80" s="5" t="str">
        <f>IF(raw!I80="",raw!F80,raw!L80)</f>
        <v>New York Jets</v>
      </c>
      <c r="O80" s="5" t="str">
        <f>VLOOKUP(N80,index_picture!$A:$B,2,FALSE)</f>
        <v>&lt;img src="./img/jets.png" /&gt;</v>
      </c>
      <c r="P80" s="5" t="str">
        <f>IF(raw!H80="","-",IF(raw!I80="",raw!H80,raw!J80))</f>
        <v>-</v>
      </c>
      <c r="Q80" s="5" t="s">
        <v>68</v>
      </c>
      <c r="R80" s="5" t="str">
        <f>IF(raw!J80="","-",IF(raw!I80="@",raw!H80,raw!J80))</f>
        <v>-</v>
      </c>
      <c r="S80" s="5" t="str">
        <f>VLOOKUP(T80,index_picture!$A:$B,2,FALSE)</f>
        <v>&lt;img src="./img/patriots.png" /&gt;</v>
      </c>
      <c r="T80" s="5" t="str">
        <f>IF(raw!I80="@",raw!F80,raw!L80)</f>
        <v>New England Patriots</v>
      </c>
      <c r="U80" s="5" t="str">
        <f>VLOOKUP(N80,'index stadium'!$A:$B,2,FALSE)</f>
        <v>MetLife Stadium</v>
      </c>
    </row>
    <row r="81" spans="1:21" x14ac:dyDescent="0.2">
      <c r="A81" s="6">
        <v>6</v>
      </c>
      <c r="B81" s="5" t="s">
        <v>74</v>
      </c>
      <c r="C81" s="5" t="str">
        <f>VLOOKUP(B81,index_weekday!$A$1:$D$7,4,FALSE)</f>
        <v>Dom</v>
      </c>
      <c r="D81" s="7" t="s">
        <v>90</v>
      </c>
      <c r="E81" s="5">
        <f>VLOOKUP(D81,index_month!$A$1:$C$12,3,FALSE)</f>
        <v>10</v>
      </c>
      <c r="F81" s="8">
        <v>15</v>
      </c>
      <c r="G81" s="7">
        <f t="shared" si="5"/>
        <v>289</v>
      </c>
      <c r="H81" s="5" t="s">
        <v>75</v>
      </c>
      <c r="I81" s="5">
        <f t="shared" si="6"/>
        <v>6</v>
      </c>
      <c r="J81" s="5">
        <f t="shared" si="7"/>
        <v>4</v>
      </c>
      <c r="K81" s="10" t="str">
        <f t="shared" si="8"/>
        <v>1:00</v>
      </c>
      <c r="L81" s="9" t="s">
        <v>139</v>
      </c>
      <c r="M81" s="9" t="str">
        <f t="shared" si="9"/>
        <v>01:00</v>
      </c>
      <c r="N81" s="5" t="str">
        <f>IF(raw!I81="",raw!F81,raw!L81)</f>
        <v>New Orleans Saints</v>
      </c>
      <c r="O81" s="5" t="str">
        <f>VLOOKUP(N81,index_picture!$A:$B,2,FALSE)</f>
        <v>&lt;img src="./img/saints.png" /&gt;</v>
      </c>
      <c r="P81" s="5" t="str">
        <f>IF(raw!H81="","-",IF(raw!I81="",raw!H81,raw!J81))</f>
        <v>-</v>
      </c>
      <c r="Q81" s="5" t="s">
        <v>68</v>
      </c>
      <c r="R81" s="5" t="str">
        <f>IF(raw!J81="","-",IF(raw!I81="@",raw!H81,raw!J81))</f>
        <v>-</v>
      </c>
      <c r="S81" s="5" t="str">
        <f>VLOOKUP(T81,index_picture!$A:$B,2,FALSE)</f>
        <v>&lt;img src="./img/lions.png" /&gt;</v>
      </c>
      <c r="T81" s="5" t="str">
        <f>IF(raw!I81="@",raw!F81,raw!L81)</f>
        <v>Detroit Lions</v>
      </c>
      <c r="U81" s="5" t="str">
        <f>VLOOKUP(N81,'index stadium'!$A:$B,2,FALSE)</f>
        <v>Mercedez-Benz Superdome</v>
      </c>
    </row>
    <row r="82" spans="1:21" x14ac:dyDescent="0.2">
      <c r="A82" s="6">
        <v>6</v>
      </c>
      <c r="B82" s="5" t="s">
        <v>74</v>
      </c>
      <c r="C82" s="5" t="str">
        <f>VLOOKUP(B82,index_weekday!$A$1:$D$7,4,FALSE)</f>
        <v>Dom</v>
      </c>
      <c r="D82" s="7" t="s">
        <v>90</v>
      </c>
      <c r="E82" s="5">
        <f>VLOOKUP(D82,index_month!$A$1:$C$12,3,FALSE)</f>
        <v>10</v>
      </c>
      <c r="F82" s="8">
        <v>15</v>
      </c>
      <c r="G82" s="7">
        <f t="shared" si="5"/>
        <v>289</v>
      </c>
      <c r="H82" s="5" t="s">
        <v>75</v>
      </c>
      <c r="I82" s="5">
        <f t="shared" si="6"/>
        <v>6</v>
      </c>
      <c r="J82" s="5">
        <f t="shared" si="7"/>
        <v>4</v>
      </c>
      <c r="K82" s="10" t="str">
        <f t="shared" si="8"/>
        <v>1:00</v>
      </c>
      <c r="L82" s="9" t="s">
        <v>139</v>
      </c>
      <c r="M82" s="9" t="str">
        <f t="shared" si="9"/>
        <v>01:00</v>
      </c>
      <c r="N82" s="5" t="str">
        <f>IF(raw!I82="",raw!F82,raw!L82)</f>
        <v>Baltimore Ravens</v>
      </c>
      <c r="O82" s="5" t="str">
        <f>VLOOKUP(N82,index_picture!$A:$B,2,FALSE)</f>
        <v>&lt;img src="./img/ravens.png" /&gt;</v>
      </c>
      <c r="P82" s="5" t="str">
        <f>IF(raw!H82="","-",IF(raw!I82="",raw!H82,raw!J82))</f>
        <v>-</v>
      </c>
      <c r="Q82" s="5" t="s">
        <v>68</v>
      </c>
      <c r="R82" s="5" t="str">
        <f>IF(raw!J82="","-",IF(raw!I82="@",raw!H82,raw!J82))</f>
        <v>-</v>
      </c>
      <c r="S82" s="5" t="str">
        <f>VLOOKUP(T82,index_picture!$A:$B,2,FALSE)</f>
        <v>&lt;img src="./img/bears.png" /&gt;</v>
      </c>
      <c r="T82" s="5" t="str">
        <f>IF(raw!I82="@",raw!F82,raw!L82)</f>
        <v>Chicago Bears</v>
      </c>
      <c r="U82" s="5" t="str">
        <f>VLOOKUP(N82,'index stadium'!$A:$B,2,FALSE)</f>
        <v>M&amp;T Bank Stadium</v>
      </c>
    </row>
    <row r="83" spans="1:21" x14ac:dyDescent="0.2">
      <c r="A83" s="6">
        <v>6</v>
      </c>
      <c r="B83" s="5" t="s">
        <v>74</v>
      </c>
      <c r="C83" s="5" t="str">
        <f>VLOOKUP(B83,index_weekday!$A$1:$D$7,4,FALSE)</f>
        <v>Dom</v>
      </c>
      <c r="D83" s="7" t="s">
        <v>90</v>
      </c>
      <c r="E83" s="5">
        <f>VLOOKUP(D83,index_month!$A$1:$C$12,3,FALSE)</f>
        <v>10</v>
      </c>
      <c r="F83" s="8">
        <v>15</v>
      </c>
      <c r="G83" s="7">
        <f t="shared" si="5"/>
        <v>289</v>
      </c>
      <c r="H83" s="5" t="s">
        <v>75</v>
      </c>
      <c r="I83" s="5">
        <f t="shared" si="6"/>
        <v>6</v>
      </c>
      <c r="J83" s="5">
        <f t="shared" si="7"/>
        <v>4</v>
      </c>
      <c r="K83" s="10" t="str">
        <f t="shared" si="8"/>
        <v>1:00</v>
      </c>
      <c r="L83" s="9" t="s">
        <v>139</v>
      </c>
      <c r="M83" s="9" t="str">
        <f t="shared" si="9"/>
        <v>01:00</v>
      </c>
      <c r="N83" s="5" t="str">
        <f>IF(raw!I83="",raw!F83,raw!L83)</f>
        <v>Minnesota Vikings</v>
      </c>
      <c r="O83" s="5" t="str">
        <f>VLOOKUP(N83,index_picture!$A:$B,2,FALSE)</f>
        <v>&lt;img src="./img/vikings.png" /&gt;</v>
      </c>
      <c r="P83" s="5" t="str">
        <f>IF(raw!H83="","-",IF(raw!I83="",raw!H83,raw!J83))</f>
        <v>-</v>
      </c>
      <c r="Q83" s="5" t="s">
        <v>68</v>
      </c>
      <c r="R83" s="5" t="str">
        <f>IF(raw!J83="","-",IF(raw!I83="@",raw!H83,raw!J83))</f>
        <v>-</v>
      </c>
      <c r="S83" s="5" t="str">
        <f>VLOOKUP(T83,index_picture!$A:$B,2,FALSE)</f>
        <v>&lt;img src="./img/packers.png" /&gt;</v>
      </c>
      <c r="T83" s="5" t="str">
        <f>IF(raw!I83="@",raw!F83,raw!L83)</f>
        <v>Green Bay Packers</v>
      </c>
      <c r="U83" s="5" t="str">
        <f>VLOOKUP(N83,'index stadium'!$A:$B,2,FALSE)</f>
        <v>US Bank Stadium</v>
      </c>
    </row>
    <row r="84" spans="1:21" x14ac:dyDescent="0.2">
      <c r="A84" s="6">
        <v>6</v>
      </c>
      <c r="B84" s="5" t="s">
        <v>74</v>
      </c>
      <c r="C84" s="5" t="str">
        <f>VLOOKUP(B84,index_weekday!$A$1:$D$7,4,FALSE)</f>
        <v>Dom</v>
      </c>
      <c r="D84" s="7" t="s">
        <v>90</v>
      </c>
      <c r="E84" s="5">
        <f>VLOOKUP(D84,index_month!$A$1:$C$12,3,FALSE)</f>
        <v>10</v>
      </c>
      <c r="F84" s="8">
        <v>15</v>
      </c>
      <c r="G84" s="7">
        <f t="shared" si="5"/>
        <v>289</v>
      </c>
      <c r="H84" s="5" t="s">
        <v>75</v>
      </c>
      <c r="I84" s="5">
        <f t="shared" si="6"/>
        <v>6</v>
      </c>
      <c r="J84" s="5">
        <f t="shared" si="7"/>
        <v>4</v>
      </c>
      <c r="K84" s="10" t="str">
        <f t="shared" si="8"/>
        <v>1:00</v>
      </c>
      <c r="L84" s="9" t="s">
        <v>139</v>
      </c>
      <c r="M84" s="9" t="str">
        <f t="shared" si="9"/>
        <v>01:00</v>
      </c>
      <c r="N84" s="5" t="str">
        <f>IF(raw!I84="",raw!F84,raw!L84)</f>
        <v>Atlanta Falcons</v>
      </c>
      <c r="O84" s="5" t="str">
        <f>VLOOKUP(N84,index_picture!$A:$B,2,FALSE)</f>
        <v>&lt;img src="./img/falcons.png" /&gt;</v>
      </c>
      <c r="P84" s="5" t="str">
        <f>IF(raw!H84="","-",IF(raw!I84="",raw!H84,raw!J84))</f>
        <v>-</v>
      </c>
      <c r="Q84" s="5" t="s">
        <v>68</v>
      </c>
      <c r="R84" s="5" t="str">
        <f>IF(raw!J84="","-",IF(raw!I84="@",raw!H84,raw!J84))</f>
        <v>-</v>
      </c>
      <c r="S84" s="5" t="str">
        <f>VLOOKUP(T84,index_picture!$A:$B,2,FALSE)</f>
        <v>&lt;img src="./img/dolphins.png" /&gt;</v>
      </c>
      <c r="T84" s="5" t="str">
        <f>IF(raw!I84="@",raw!F84,raw!L84)</f>
        <v>Miami Dolphins</v>
      </c>
      <c r="U84" s="5" t="str">
        <f>VLOOKUP(N84,'index stadium'!$A:$B,2,FALSE)</f>
        <v>Mercedez-Benz Stadium</v>
      </c>
    </row>
    <row r="85" spans="1:21" x14ac:dyDescent="0.2">
      <c r="A85" s="6">
        <v>6</v>
      </c>
      <c r="B85" s="5" t="s">
        <v>74</v>
      </c>
      <c r="C85" s="5" t="str">
        <f>VLOOKUP(B85,index_weekday!$A$1:$D$7,4,FALSE)</f>
        <v>Dom</v>
      </c>
      <c r="D85" s="7" t="s">
        <v>90</v>
      </c>
      <c r="E85" s="5">
        <f>VLOOKUP(D85,index_month!$A$1:$C$12,3,FALSE)</f>
        <v>10</v>
      </c>
      <c r="F85" s="8">
        <v>15</v>
      </c>
      <c r="G85" s="7">
        <f t="shared" si="5"/>
        <v>289</v>
      </c>
      <c r="H85" s="5" t="s">
        <v>75</v>
      </c>
      <c r="I85" s="5">
        <f t="shared" si="6"/>
        <v>6</v>
      </c>
      <c r="J85" s="5">
        <f t="shared" si="7"/>
        <v>4</v>
      </c>
      <c r="K85" s="10" t="str">
        <f t="shared" si="8"/>
        <v>1:00</v>
      </c>
      <c r="L85" s="9" t="s">
        <v>139</v>
      </c>
      <c r="M85" s="9" t="str">
        <f t="shared" si="9"/>
        <v>01:00</v>
      </c>
      <c r="N85" s="5" t="str">
        <f>IF(raw!I85="",raw!F85,raw!L85)</f>
        <v>Washington Redskins</v>
      </c>
      <c r="O85" s="5" t="str">
        <f>VLOOKUP(N85,index_picture!$A:$B,2,FALSE)</f>
        <v>&lt;img src="./img/redskins.png" /&gt;</v>
      </c>
      <c r="P85" s="5" t="str">
        <f>IF(raw!H85="","-",IF(raw!I85="",raw!H85,raw!J85))</f>
        <v>-</v>
      </c>
      <c r="Q85" s="5" t="s">
        <v>68</v>
      </c>
      <c r="R85" s="5" t="str">
        <f>IF(raw!J85="","-",IF(raw!I85="@",raw!H85,raw!J85))</f>
        <v>-</v>
      </c>
      <c r="S85" s="5" t="str">
        <f>VLOOKUP(T85,index_picture!$A:$B,2,FALSE)</f>
        <v>&lt;img src="./img/49ers.png" /&gt;</v>
      </c>
      <c r="T85" s="5" t="str">
        <f>IF(raw!I85="@",raw!F85,raw!L85)</f>
        <v>San Francisco 49ers</v>
      </c>
      <c r="U85" s="5" t="str">
        <f>VLOOKUP(N85,'index stadium'!$A:$B,2,FALSE)</f>
        <v>Fedex Field</v>
      </c>
    </row>
    <row r="86" spans="1:21" x14ac:dyDescent="0.2">
      <c r="A86" s="6">
        <v>6</v>
      </c>
      <c r="B86" s="5" t="s">
        <v>74</v>
      </c>
      <c r="C86" s="5" t="str">
        <f>VLOOKUP(B86,index_weekday!$A$1:$D$7,4,FALSE)</f>
        <v>Dom</v>
      </c>
      <c r="D86" s="7" t="s">
        <v>90</v>
      </c>
      <c r="E86" s="5">
        <f>VLOOKUP(D86,index_month!$A$1:$C$12,3,FALSE)</f>
        <v>10</v>
      </c>
      <c r="F86" s="8">
        <v>15</v>
      </c>
      <c r="G86" s="7">
        <f t="shared" si="5"/>
        <v>289</v>
      </c>
      <c r="H86" s="5" t="s">
        <v>75</v>
      </c>
      <c r="I86" s="5">
        <f t="shared" si="6"/>
        <v>6</v>
      </c>
      <c r="J86" s="5">
        <f t="shared" si="7"/>
        <v>4</v>
      </c>
      <c r="K86" s="10" t="str">
        <f t="shared" si="8"/>
        <v>1:00</v>
      </c>
      <c r="L86" s="9" t="s">
        <v>139</v>
      </c>
      <c r="M86" s="9" t="str">
        <f t="shared" si="9"/>
        <v>01:00</v>
      </c>
      <c r="N86" s="5" t="str">
        <f>IF(raw!I86="",raw!F86,raw!L86)</f>
        <v>Houston Texans</v>
      </c>
      <c r="O86" s="5" t="str">
        <f>VLOOKUP(N86,index_picture!$A:$B,2,FALSE)</f>
        <v>&lt;img src="./img/texans.png" /&gt;</v>
      </c>
      <c r="P86" s="5" t="str">
        <f>IF(raw!H86="","-",IF(raw!I86="",raw!H86,raw!J86))</f>
        <v>-</v>
      </c>
      <c r="Q86" s="5" t="s">
        <v>68</v>
      </c>
      <c r="R86" s="5" t="str">
        <f>IF(raw!J86="","-",IF(raw!I86="@",raw!H86,raw!J86))</f>
        <v>-</v>
      </c>
      <c r="S86" s="5" t="str">
        <f>VLOOKUP(T86,index_picture!$A:$B,2,FALSE)</f>
        <v>&lt;img src="./img/browns.png" /&gt;</v>
      </c>
      <c r="T86" s="5" t="str">
        <f>IF(raw!I86="@",raw!F86,raw!L86)</f>
        <v>Cleveland Browns</v>
      </c>
      <c r="U86" s="5" t="str">
        <f>VLOOKUP(N86,'index stadium'!$A:$B,2,FALSE)</f>
        <v>NRG Stadium</v>
      </c>
    </row>
    <row r="87" spans="1:21" x14ac:dyDescent="0.2">
      <c r="A87" s="6">
        <v>6</v>
      </c>
      <c r="B87" s="5" t="s">
        <v>74</v>
      </c>
      <c r="C87" s="5" t="str">
        <f>VLOOKUP(B87,index_weekday!$A$1:$D$7,4,FALSE)</f>
        <v>Dom</v>
      </c>
      <c r="D87" s="7" t="s">
        <v>90</v>
      </c>
      <c r="E87" s="5">
        <f>VLOOKUP(D87,index_month!$A$1:$C$12,3,FALSE)</f>
        <v>10</v>
      </c>
      <c r="F87" s="8">
        <v>15</v>
      </c>
      <c r="G87" s="7">
        <f t="shared" si="5"/>
        <v>289</v>
      </c>
      <c r="H87" s="5" t="s">
        <v>77</v>
      </c>
      <c r="I87" s="5">
        <f t="shared" si="6"/>
        <v>6</v>
      </c>
      <c r="J87" s="5">
        <f t="shared" si="7"/>
        <v>4</v>
      </c>
      <c r="K87" s="10" t="str">
        <f t="shared" si="8"/>
        <v>4:05</v>
      </c>
      <c r="L87" s="9" t="s">
        <v>140</v>
      </c>
      <c r="M87" s="9" t="str">
        <f t="shared" si="9"/>
        <v>04:05</v>
      </c>
      <c r="N87" s="5" t="str">
        <f>IF(raw!I87="",raw!F87,raw!L87)</f>
        <v>Jacksonville Jaguars</v>
      </c>
      <c r="O87" s="5" t="str">
        <f>VLOOKUP(N87,index_picture!$A:$B,2,FALSE)</f>
        <v>&lt;img src="./img/jaguars.png" /&gt;</v>
      </c>
      <c r="P87" s="5" t="str">
        <f>IF(raw!H87="","-",IF(raw!I87="",raw!H87,raw!J87))</f>
        <v>-</v>
      </c>
      <c r="Q87" s="5" t="s">
        <v>68</v>
      </c>
      <c r="R87" s="5" t="str">
        <f>IF(raw!J87="","-",IF(raw!I87="@",raw!H87,raw!J87))</f>
        <v>-</v>
      </c>
      <c r="S87" s="5" t="str">
        <f>VLOOKUP(T87,index_picture!$A:$B,2,FALSE)</f>
        <v>&lt;img src="./img/rams.png" /&gt;</v>
      </c>
      <c r="T87" s="5" t="str">
        <f>IF(raw!I87="@",raw!F87,raw!L87)</f>
        <v>Los Angeles Rams</v>
      </c>
      <c r="U87" s="5" t="str">
        <f>VLOOKUP(N87,'index stadium'!$A:$B,2,FALSE)</f>
        <v>Everbank Field</v>
      </c>
    </row>
    <row r="88" spans="1:21" x14ac:dyDescent="0.2">
      <c r="A88" s="6">
        <v>6</v>
      </c>
      <c r="B88" s="5" t="s">
        <v>74</v>
      </c>
      <c r="C88" s="5" t="str">
        <f>VLOOKUP(B88,index_weekday!$A$1:$D$7,4,FALSE)</f>
        <v>Dom</v>
      </c>
      <c r="D88" s="7" t="s">
        <v>90</v>
      </c>
      <c r="E88" s="5">
        <f>VLOOKUP(D88,index_month!$A$1:$C$12,3,FALSE)</f>
        <v>10</v>
      </c>
      <c r="F88" s="8">
        <v>15</v>
      </c>
      <c r="G88" s="7">
        <f t="shared" si="5"/>
        <v>289</v>
      </c>
      <c r="H88" s="5" t="s">
        <v>77</v>
      </c>
      <c r="I88" s="5">
        <f t="shared" si="6"/>
        <v>6</v>
      </c>
      <c r="J88" s="5">
        <f t="shared" si="7"/>
        <v>4</v>
      </c>
      <c r="K88" s="10" t="str">
        <f t="shared" si="8"/>
        <v>4:05</v>
      </c>
      <c r="L88" s="9" t="s">
        <v>140</v>
      </c>
      <c r="M88" s="9" t="str">
        <f t="shared" si="9"/>
        <v>04:05</v>
      </c>
      <c r="N88" s="5" t="str">
        <f>IF(raw!I88="",raw!F88,raw!L88)</f>
        <v>Arizona Cardinals</v>
      </c>
      <c r="O88" s="5" t="str">
        <f>VLOOKUP(N88,index_picture!$A:$B,2,FALSE)</f>
        <v>&lt;img src="./img/cardinals.png" /&gt;</v>
      </c>
      <c r="P88" s="5" t="str">
        <f>IF(raw!H88="","-",IF(raw!I88="",raw!H88,raw!J88))</f>
        <v>-</v>
      </c>
      <c r="Q88" s="5" t="s">
        <v>68</v>
      </c>
      <c r="R88" s="5" t="str">
        <f>IF(raw!J88="","-",IF(raw!I88="@",raw!H88,raw!J88))</f>
        <v>-</v>
      </c>
      <c r="S88" s="5" t="str">
        <f>VLOOKUP(T88,index_picture!$A:$B,2,FALSE)</f>
        <v>&lt;img src="./img/bucs.png" /&gt;</v>
      </c>
      <c r="T88" s="5" t="str">
        <f>IF(raw!I88="@",raw!F88,raw!L88)</f>
        <v>Tampa Bay Buccaneers</v>
      </c>
      <c r="U88" s="5" t="str">
        <f>VLOOKUP(N88,'index stadium'!$A:$B,2,FALSE)</f>
        <v>University of Phoenix Stadium</v>
      </c>
    </row>
    <row r="89" spans="1:21" x14ac:dyDescent="0.2">
      <c r="A89" s="6">
        <v>6</v>
      </c>
      <c r="B89" s="5" t="s">
        <v>74</v>
      </c>
      <c r="C89" s="5" t="str">
        <f>VLOOKUP(B89,index_weekday!$A$1:$D$7,4,FALSE)</f>
        <v>Dom</v>
      </c>
      <c r="D89" s="7" t="s">
        <v>90</v>
      </c>
      <c r="E89" s="5">
        <f>VLOOKUP(D89,index_month!$A$1:$C$12,3,FALSE)</f>
        <v>10</v>
      </c>
      <c r="F89" s="8">
        <v>15</v>
      </c>
      <c r="G89" s="7">
        <f t="shared" si="5"/>
        <v>289</v>
      </c>
      <c r="H89" s="5" t="s">
        <v>78</v>
      </c>
      <c r="I89" s="5">
        <f t="shared" si="6"/>
        <v>6</v>
      </c>
      <c r="J89" s="5">
        <f t="shared" si="7"/>
        <v>4</v>
      </c>
      <c r="K89" s="10" t="str">
        <f t="shared" si="8"/>
        <v>4:25</v>
      </c>
      <c r="L89" s="9" t="s">
        <v>141</v>
      </c>
      <c r="M89" s="9" t="str">
        <f t="shared" si="9"/>
        <v>04:25</v>
      </c>
      <c r="N89" s="5" t="str">
        <f>IF(raw!I89="",raw!F89,raw!L89)</f>
        <v>Oakland Raiders</v>
      </c>
      <c r="O89" s="5" t="str">
        <f>VLOOKUP(N89,index_picture!$A:$B,2,FALSE)</f>
        <v>&lt;img src="./img/raiders.png" /&gt;</v>
      </c>
      <c r="P89" s="5" t="str">
        <f>IF(raw!H89="","-",IF(raw!I89="",raw!H89,raw!J89))</f>
        <v>-</v>
      </c>
      <c r="Q89" s="5" t="s">
        <v>68</v>
      </c>
      <c r="R89" s="5" t="str">
        <f>IF(raw!J89="","-",IF(raw!I89="@",raw!H89,raw!J89))</f>
        <v>-</v>
      </c>
      <c r="S89" s="5" t="str">
        <f>VLOOKUP(T89,index_picture!$A:$B,2,FALSE)</f>
        <v>&lt;img src="./img/chargers.png" /&gt;</v>
      </c>
      <c r="T89" s="5" t="str">
        <f>IF(raw!I89="@",raw!F89,raw!L89)</f>
        <v>Los Angeles Chargers</v>
      </c>
      <c r="U89" s="5" t="str">
        <f>VLOOKUP(N89,'index stadium'!$A:$B,2,FALSE)</f>
        <v>Oakland Coliseum</v>
      </c>
    </row>
    <row r="90" spans="1:21" x14ac:dyDescent="0.2">
      <c r="A90" s="6">
        <v>6</v>
      </c>
      <c r="B90" s="5" t="s">
        <v>74</v>
      </c>
      <c r="C90" s="5" t="str">
        <f>VLOOKUP(B90,index_weekday!$A$1:$D$7,4,FALSE)</f>
        <v>Dom</v>
      </c>
      <c r="D90" s="7" t="s">
        <v>90</v>
      </c>
      <c r="E90" s="5">
        <f>VLOOKUP(D90,index_month!$A$1:$C$12,3,FALSE)</f>
        <v>10</v>
      </c>
      <c r="F90" s="8">
        <v>15</v>
      </c>
      <c r="G90" s="7">
        <f t="shared" si="5"/>
        <v>289</v>
      </c>
      <c r="H90" s="5" t="s">
        <v>78</v>
      </c>
      <c r="I90" s="5">
        <f t="shared" si="6"/>
        <v>6</v>
      </c>
      <c r="J90" s="5">
        <f t="shared" si="7"/>
        <v>4</v>
      </c>
      <c r="K90" s="10" t="str">
        <f t="shared" si="8"/>
        <v>4:25</v>
      </c>
      <c r="L90" s="9" t="s">
        <v>141</v>
      </c>
      <c r="M90" s="9" t="str">
        <f t="shared" si="9"/>
        <v>04:25</v>
      </c>
      <c r="N90" s="5" t="str">
        <f>IF(raw!I90="",raw!F90,raw!L90)</f>
        <v>Kansas City Chiefs</v>
      </c>
      <c r="O90" s="5" t="str">
        <f>VLOOKUP(N90,index_picture!$A:$B,2,FALSE)</f>
        <v>&lt;img src="./img/chiefs.png" /&gt;</v>
      </c>
      <c r="P90" s="5" t="str">
        <f>IF(raw!H90="","-",IF(raw!I90="",raw!H90,raw!J90))</f>
        <v>-</v>
      </c>
      <c r="Q90" s="5" t="s">
        <v>68</v>
      </c>
      <c r="R90" s="5" t="str">
        <f>IF(raw!J90="","-",IF(raw!I90="@",raw!H90,raw!J90))</f>
        <v>-</v>
      </c>
      <c r="S90" s="5" t="str">
        <f>VLOOKUP(T90,index_picture!$A:$B,2,FALSE)</f>
        <v>&lt;img src="./img/steelers.png" /&gt;</v>
      </c>
      <c r="T90" s="5" t="str">
        <f>IF(raw!I90="@",raw!F90,raw!L90)</f>
        <v>Pittsburgh Steelers</v>
      </c>
      <c r="U90" s="5" t="str">
        <f>VLOOKUP(N90,'index stadium'!$A:$B,2,FALSE)</f>
        <v>Arrowhead Stadium</v>
      </c>
    </row>
    <row r="91" spans="1:21" x14ac:dyDescent="0.2">
      <c r="A91" s="6">
        <v>6</v>
      </c>
      <c r="B91" s="5" t="s">
        <v>74</v>
      </c>
      <c r="C91" s="5" t="str">
        <f>VLOOKUP(B91,index_weekday!$A$1:$D$7,4,FALSE)</f>
        <v>Dom</v>
      </c>
      <c r="D91" s="7" t="s">
        <v>90</v>
      </c>
      <c r="E91" s="5">
        <f>VLOOKUP(D91,index_month!$A$1:$C$12,3,FALSE)</f>
        <v>10</v>
      </c>
      <c r="F91" s="8">
        <v>15</v>
      </c>
      <c r="G91" s="7">
        <f t="shared" si="5"/>
        <v>289</v>
      </c>
      <c r="H91" s="5" t="s">
        <v>72</v>
      </c>
      <c r="I91" s="5">
        <f t="shared" si="6"/>
        <v>6</v>
      </c>
      <c r="J91" s="5">
        <f t="shared" si="7"/>
        <v>4</v>
      </c>
      <c r="K91" s="10" t="str">
        <f t="shared" si="8"/>
        <v>8:30</v>
      </c>
      <c r="L91" s="9" t="s">
        <v>138</v>
      </c>
      <c r="M91" s="9" t="str">
        <f t="shared" si="9"/>
        <v>08:30</v>
      </c>
      <c r="N91" s="5" t="str">
        <f>IF(raw!I91="",raw!F91,raw!L91)</f>
        <v>Denver Broncos</v>
      </c>
      <c r="O91" s="5" t="str">
        <f>VLOOKUP(N91,index_picture!$A:$B,2,FALSE)</f>
        <v>&lt;img src="./img/broncos.png" /&gt;</v>
      </c>
      <c r="P91" s="5" t="str">
        <f>IF(raw!H91="","-",IF(raw!I91="",raw!H91,raw!J91))</f>
        <v>-</v>
      </c>
      <c r="Q91" s="5" t="s">
        <v>68</v>
      </c>
      <c r="R91" s="5" t="str">
        <f>IF(raw!J91="","-",IF(raw!I91="@",raw!H91,raw!J91))</f>
        <v>-</v>
      </c>
      <c r="S91" s="5" t="str">
        <f>VLOOKUP(T91,index_picture!$A:$B,2,FALSE)</f>
        <v>&lt;img src="./img/giants.png" /&gt;</v>
      </c>
      <c r="T91" s="5" t="str">
        <f>IF(raw!I91="@",raw!F91,raw!L91)</f>
        <v>New York Giants</v>
      </c>
      <c r="U91" s="5" t="str">
        <f>VLOOKUP(N91,'index stadium'!$A:$B,2,FALSE)</f>
        <v>Sports Authority Field at Mile High</v>
      </c>
    </row>
    <row r="92" spans="1:21" x14ac:dyDescent="0.2">
      <c r="A92" s="6">
        <v>6</v>
      </c>
      <c r="B92" s="5" t="s">
        <v>79</v>
      </c>
      <c r="C92" s="5" t="str">
        <f>VLOOKUP(B92,index_weekday!$A$1:$D$7,4,FALSE)</f>
        <v>Seg</v>
      </c>
      <c r="D92" s="7" t="s">
        <v>90</v>
      </c>
      <c r="E92" s="5">
        <f>VLOOKUP(D92,index_month!$A$1:$C$12,3,FALSE)</f>
        <v>10</v>
      </c>
      <c r="F92" s="8">
        <v>16</v>
      </c>
      <c r="G92" s="7">
        <f t="shared" si="5"/>
        <v>290</v>
      </c>
      <c r="H92" s="5" t="s">
        <v>72</v>
      </c>
      <c r="I92" s="5">
        <f t="shared" si="6"/>
        <v>6</v>
      </c>
      <c r="J92" s="5">
        <f t="shared" si="7"/>
        <v>4</v>
      </c>
      <c r="K92" s="10" t="str">
        <f t="shared" si="8"/>
        <v>8:30</v>
      </c>
      <c r="L92" s="9" t="s">
        <v>138</v>
      </c>
      <c r="M92" s="9" t="str">
        <f t="shared" si="9"/>
        <v>08:30</v>
      </c>
      <c r="N92" s="5" t="str">
        <f>IF(raw!I92="",raw!F92,raw!L92)</f>
        <v>Tennessee Titans</v>
      </c>
      <c r="O92" s="5" t="str">
        <f>VLOOKUP(N92,index_picture!$A:$B,2,FALSE)</f>
        <v>&lt;img src="./img/titans.png" /&gt;</v>
      </c>
      <c r="P92" s="5" t="str">
        <f>IF(raw!H92="","-",IF(raw!I92="",raw!H92,raw!J92))</f>
        <v>-</v>
      </c>
      <c r="Q92" s="5" t="s">
        <v>68</v>
      </c>
      <c r="R92" s="5" t="str">
        <f>IF(raw!J92="","-",IF(raw!I92="@",raw!H92,raw!J92))</f>
        <v>-</v>
      </c>
      <c r="S92" s="5" t="str">
        <f>VLOOKUP(T92,index_picture!$A:$B,2,FALSE)</f>
        <v>&lt;img src="./img/colts.png" /&gt;</v>
      </c>
      <c r="T92" s="5" t="str">
        <f>IF(raw!I92="@",raw!F92,raw!L92)</f>
        <v>Indianapolis Colts</v>
      </c>
      <c r="U92" s="5" t="str">
        <f>VLOOKUP(N92,'index stadium'!$A:$B,2,FALSE)</f>
        <v>Nissan Stadium</v>
      </c>
    </row>
    <row r="93" spans="1:21" x14ac:dyDescent="0.2">
      <c r="A93" s="6">
        <v>7</v>
      </c>
      <c r="B93" s="5" t="s">
        <v>71</v>
      </c>
      <c r="C93" s="5" t="str">
        <f>VLOOKUP(B93,index_weekday!$A$1:$D$7,4,FALSE)</f>
        <v>Qui</v>
      </c>
      <c r="D93" s="7" t="s">
        <v>90</v>
      </c>
      <c r="E93" s="5">
        <f>VLOOKUP(D93,index_month!$A$1:$C$12,3,FALSE)</f>
        <v>10</v>
      </c>
      <c r="F93" s="8">
        <v>19</v>
      </c>
      <c r="G93" s="7">
        <f t="shared" si="5"/>
        <v>293</v>
      </c>
      <c r="H93" s="5" t="s">
        <v>82</v>
      </c>
      <c r="I93" s="5">
        <f t="shared" si="6"/>
        <v>6</v>
      </c>
      <c r="J93" s="5">
        <f t="shared" si="7"/>
        <v>4</v>
      </c>
      <c r="K93" s="10" t="str">
        <f t="shared" si="8"/>
        <v>8:25</v>
      </c>
      <c r="L93" s="9" t="s">
        <v>144</v>
      </c>
      <c r="M93" s="9" t="str">
        <f t="shared" si="9"/>
        <v>08:25</v>
      </c>
      <c r="N93" s="5" t="str">
        <f>IF(raw!I93="",raw!F93,raw!L93)</f>
        <v>Oakland Raiders</v>
      </c>
      <c r="O93" s="5" t="str">
        <f>VLOOKUP(N93,index_picture!$A:$B,2,FALSE)</f>
        <v>&lt;img src="./img/raiders.png" /&gt;</v>
      </c>
      <c r="P93" s="5" t="str">
        <f>IF(raw!H93="","-",IF(raw!I93="",raw!H93,raw!J93))</f>
        <v>-</v>
      </c>
      <c r="Q93" s="5" t="s">
        <v>68</v>
      </c>
      <c r="R93" s="5" t="str">
        <f>IF(raw!J93="","-",IF(raw!I93="@",raw!H93,raw!J93))</f>
        <v>-</v>
      </c>
      <c r="S93" s="5" t="str">
        <f>VLOOKUP(T93,index_picture!$A:$B,2,FALSE)</f>
        <v>&lt;img src="./img/chiefs.png" /&gt;</v>
      </c>
      <c r="T93" s="5" t="str">
        <f>IF(raw!I93="@",raw!F93,raw!L93)</f>
        <v>Kansas City Chiefs</v>
      </c>
      <c r="U93" s="5" t="str">
        <f>VLOOKUP(N93,'index stadium'!$A:$B,2,FALSE)</f>
        <v>Oakland Coliseum</v>
      </c>
    </row>
    <row r="94" spans="1:21" x14ac:dyDescent="0.2">
      <c r="A94" s="6">
        <v>7</v>
      </c>
      <c r="B94" s="5" t="s">
        <v>74</v>
      </c>
      <c r="C94" s="5" t="str">
        <f>VLOOKUP(B94,index_weekday!$A$1:$D$7,4,FALSE)</f>
        <v>Dom</v>
      </c>
      <c r="D94" s="7" t="s">
        <v>90</v>
      </c>
      <c r="E94" s="5">
        <f>VLOOKUP(D94,index_month!$A$1:$C$12,3,FALSE)</f>
        <v>10</v>
      </c>
      <c r="F94" s="8">
        <v>22</v>
      </c>
      <c r="G94" s="7">
        <f t="shared" si="5"/>
        <v>296</v>
      </c>
      <c r="H94" s="5" t="s">
        <v>75</v>
      </c>
      <c r="I94" s="5">
        <f t="shared" si="6"/>
        <v>6</v>
      </c>
      <c r="J94" s="5">
        <f t="shared" si="7"/>
        <v>4</v>
      </c>
      <c r="K94" s="10" t="str">
        <f t="shared" si="8"/>
        <v>1:00</v>
      </c>
      <c r="L94" s="9" t="s">
        <v>139</v>
      </c>
      <c r="M94" s="9" t="str">
        <f t="shared" si="9"/>
        <v>01:00</v>
      </c>
      <c r="N94" s="5" t="str">
        <f>IF(raw!I94="",raw!F94,raw!L94)</f>
        <v>Buffalo Bills</v>
      </c>
      <c r="O94" s="5" t="str">
        <f>VLOOKUP(N94,index_picture!$A:$B,2,FALSE)</f>
        <v>&lt;img src="./img/bills.png" /&gt;</v>
      </c>
      <c r="P94" s="5" t="str">
        <f>IF(raw!H94="","-",IF(raw!I94="",raw!H94,raw!J94))</f>
        <v>-</v>
      </c>
      <c r="Q94" s="5" t="s">
        <v>68</v>
      </c>
      <c r="R94" s="5" t="str">
        <f>IF(raw!J94="","-",IF(raw!I94="@",raw!H94,raw!J94))</f>
        <v>-</v>
      </c>
      <c r="S94" s="5" t="str">
        <f>VLOOKUP(T94,index_picture!$A:$B,2,FALSE)</f>
        <v>&lt;img src="./img/bucs.png" /&gt;</v>
      </c>
      <c r="T94" s="5" t="str">
        <f>IF(raw!I94="@",raw!F94,raw!L94)</f>
        <v>Tampa Bay Buccaneers</v>
      </c>
      <c r="U94" s="5" t="str">
        <f>VLOOKUP(N94,'index stadium'!$A:$B,2,FALSE)</f>
        <v>New Era Field</v>
      </c>
    </row>
    <row r="95" spans="1:21" x14ac:dyDescent="0.2">
      <c r="A95" s="6">
        <v>7</v>
      </c>
      <c r="B95" s="5" t="s">
        <v>74</v>
      </c>
      <c r="C95" s="5" t="str">
        <f>VLOOKUP(B95,index_weekday!$A$1:$D$7,4,FALSE)</f>
        <v>Dom</v>
      </c>
      <c r="D95" s="7" t="s">
        <v>90</v>
      </c>
      <c r="E95" s="5">
        <f>VLOOKUP(D95,index_month!$A$1:$C$12,3,FALSE)</f>
        <v>10</v>
      </c>
      <c r="F95" s="8">
        <v>22</v>
      </c>
      <c r="G95" s="7">
        <f t="shared" si="5"/>
        <v>296</v>
      </c>
      <c r="H95" s="5" t="s">
        <v>75</v>
      </c>
      <c r="I95" s="5">
        <f t="shared" si="6"/>
        <v>6</v>
      </c>
      <c r="J95" s="5">
        <f t="shared" si="7"/>
        <v>4</v>
      </c>
      <c r="K95" s="10" t="str">
        <f t="shared" si="8"/>
        <v>1:00</v>
      </c>
      <c r="L95" s="9" t="s">
        <v>139</v>
      </c>
      <c r="M95" s="9" t="str">
        <f t="shared" si="9"/>
        <v>01:00</v>
      </c>
      <c r="N95" s="5" t="str">
        <f>IF(raw!I95="",raw!F95,raw!L95)</f>
        <v>Cleveland Browns</v>
      </c>
      <c r="O95" s="5" t="str">
        <f>VLOOKUP(N95,index_picture!$A:$B,2,FALSE)</f>
        <v>&lt;img src="./img/browns.png" /&gt;</v>
      </c>
      <c r="P95" s="5" t="str">
        <f>IF(raw!H95="","-",IF(raw!I95="",raw!H95,raw!J95))</f>
        <v>-</v>
      </c>
      <c r="Q95" s="5" t="s">
        <v>68</v>
      </c>
      <c r="R95" s="5" t="str">
        <f>IF(raw!J95="","-",IF(raw!I95="@",raw!H95,raw!J95))</f>
        <v>-</v>
      </c>
      <c r="S95" s="5" t="str">
        <f>VLOOKUP(T95,index_picture!$A:$B,2,FALSE)</f>
        <v>&lt;img src="./img/titans.png" /&gt;</v>
      </c>
      <c r="T95" s="5" t="str">
        <f>IF(raw!I95="@",raw!F95,raw!L95)</f>
        <v>Tennessee Titans</v>
      </c>
      <c r="U95" s="5" t="str">
        <f>VLOOKUP(N95,'index stadium'!$A:$B,2,FALSE)</f>
        <v>Firstenergy Stadium</v>
      </c>
    </row>
    <row r="96" spans="1:21" x14ac:dyDescent="0.2">
      <c r="A96" s="6">
        <v>7</v>
      </c>
      <c r="B96" s="5" t="s">
        <v>74</v>
      </c>
      <c r="C96" s="5" t="str">
        <f>VLOOKUP(B96,index_weekday!$A$1:$D$7,4,FALSE)</f>
        <v>Dom</v>
      </c>
      <c r="D96" s="7" t="s">
        <v>90</v>
      </c>
      <c r="E96" s="5">
        <f>VLOOKUP(D96,index_month!$A$1:$C$12,3,FALSE)</f>
        <v>10</v>
      </c>
      <c r="F96" s="8">
        <v>22</v>
      </c>
      <c r="G96" s="7">
        <f t="shared" si="5"/>
        <v>296</v>
      </c>
      <c r="H96" s="5" t="s">
        <v>75</v>
      </c>
      <c r="I96" s="5">
        <f t="shared" si="6"/>
        <v>6</v>
      </c>
      <c r="J96" s="5">
        <f t="shared" si="7"/>
        <v>4</v>
      </c>
      <c r="K96" s="10" t="str">
        <f t="shared" si="8"/>
        <v>1:00</v>
      </c>
      <c r="L96" s="9" t="s">
        <v>139</v>
      </c>
      <c r="M96" s="9" t="str">
        <f t="shared" si="9"/>
        <v>01:00</v>
      </c>
      <c r="N96" s="5" t="str">
        <f>IF(raw!I96="",raw!F96,raw!L96)</f>
        <v>Green Bay Packers</v>
      </c>
      <c r="O96" s="5" t="str">
        <f>VLOOKUP(N96,index_picture!$A:$B,2,FALSE)</f>
        <v>&lt;img src="./img/packers.png" /&gt;</v>
      </c>
      <c r="P96" s="5" t="str">
        <f>IF(raw!H96="","-",IF(raw!I96="",raw!H96,raw!J96))</f>
        <v>-</v>
      </c>
      <c r="Q96" s="5" t="s">
        <v>68</v>
      </c>
      <c r="R96" s="5" t="str">
        <f>IF(raw!J96="","-",IF(raw!I96="@",raw!H96,raw!J96))</f>
        <v>-</v>
      </c>
      <c r="S96" s="5" t="str">
        <f>VLOOKUP(T96,index_picture!$A:$B,2,FALSE)</f>
        <v>&lt;img src="./img/saints.png" /&gt;</v>
      </c>
      <c r="T96" s="5" t="str">
        <f>IF(raw!I96="@",raw!F96,raw!L96)</f>
        <v>New Orleans Saints</v>
      </c>
      <c r="U96" s="5" t="str">
        <f>VLOOKUP(N96,'index stadium'!$A:$B,2,FALSE)</f>
        <v>Lambeau Field</v>
      </c>
    </row>
    <row r="97" spans="1:21" x14ac:dyDescent="0.2">
      <c r="A97" s="6">
        <v>7</v>
      </c>
      <c r="B97" s="5" t="s">
        <v>74</v>
      </c>
      <c r="C97" s="5" t="str">
        <f>VLOOKUP(B97,index_weekday!$A$1:$D$7,4,FALSE)</f>
        <v>Dom</v>
      </c>
      <c r="D97" s="7" t="s">
        <v>90</v>
      </c>
      <c r="E97" s="5">
        <f>VLOOKUP(D97,index_month!$A$1:$C$12,3,FALSE)</f>
        <v>10</v>
      </c>
      <c r="F97" s="8">
        <v>22</v>
      </c>
      <c r="G97" s="7">
        <f t="shared" si="5"/>
        <v>296</v>
      </c>
      <c r="H97" s="5" t="s">
        <v>75</v>
      </c>
      <c r="I97" s="5">
        <f t="shared" si="6"/>
        <v>6</v>
      </c>
      <c r="J97" s="5">
        <f t="shared" si="7"/>
        <v>4</v>
      </c>
      <c r="K97" s="10" t="str">
        <f t="shared" si="8"/>
        <v>1:00</v>
      </c>
      <c r="L97" s="9" t="s">
        <v>139</v>
      </c>
      <c r="M97" s="9" t="str">
        <f t="shared" si="9"/>
        <v>01:00</v>
      </c>
      <c r="N97" s="5" t="str">
        <f>IF(raw!I97="",raw!F97,raw!L97)</f>
        <v>Miami Dolphins</v>
      </c>
      <c r="O97" s="5" t="str">
        <f>VLOOKUP(N97,index_picture!$A:$B,2,FALSE)</f>
        <v>&lt;img src="./img/dolphins.png" /&gt;</v>
      </c>
      <c r="P97" s="5" t="str">
        <f>IF(raw!H97="","-",IF(raw!I97="",raw!H97,raw!J97))</f>
        <v>-</v>
      </c>
      <c r="Q97" s="5" t="s">
        <v>68</v>
      </c>
      <c r="R97" s="5" t="str">
        <f>IF(raw!J97="","-",IF(raw!I97="@",raw!H97,raw!J97))</f>
        <v>-</v>
      </c>
      <c r="S97" s="5" t="str">
        <f>VLOOKUP(T97,index_picture!$A:$B,2,FALSE)</f>
        <v>&lt;img src="./img/jets.png" /&gt;</v>
      </c>
      <c r="T97" s="5" t="str">
        <f>IF(raw!I97="@",raw!F97,raw!L97)</f>
        <v>New York Jets</v>
      </c>
      <c r="U97" s="5" t="str">
        <f>VLOOKUP(N97,'index stadium'!$A:$B,2,FALSE)</f>
        <v>Hard Rock Stadium</v>
      </c>
    </row>
    <row r="98" spans="1:21" x14ac:dyDescent="0.2">
      <c r="A98" s="6">
        <v>7</v>
      </c>
      <c r="B98" s="5" t="s">
        <v>74</v>
      </c>
      <c r="C98" s="5" t="str">
        <f>VLOOKUP(B98,index_weekday!$A$1:$D$7,4,FALSE)</f>
        <v>Dom</v>
      </c>
      <c r="D98" s="7" t="s">
        <v>90</v>
      </c>
      <c r="E98" s="5">
        <f>VLOOKUP(D98,index_month!$A$1:$C$12,3,FALSE)</f>
        <v>10</v>
      </c>
      <c r="F98" s="8">
        <v>22</v>
      </c>
      <c r="G98" s="7">
        <f t="shared" si="5"/>
        <v>296</v>
      </c>
      <c r="H98" s="5" t="s">
        <v>75</v>
      </c>
      <c r="I98" s="5">
        <f t="shared" si="6"/>
        <v>6</v>
      </c>
      <c r="J98" s="5">
        <f t="shared" si="7"/>
        <v>4</v>
      </c>
      <c r="K98" s="10" t="str">
        <f t="shared" si="8"/>
        <v>1:00</v>
      </c>
      <c r="L98" s="9" t="s">
        <v>139</v>
      </c>
      <c r="M98" s="9" t="str">
        <f t="shared" si="9"/>
        <v>01:00</v>
      </c>
      <c r="N98" s="5" t="str">
        <f>IF(raw!I98="",raw!F98,raw!L98)</f>
        <v>Los Angeles Rams</v>
      </c>
      <c r="O98" s="5" t="str">
        <f>VLOOKUP(N98,index_picture!$A:$B,2,FALSE)</f>
        <v>&lt;img src="./img/rams.png" /&gt;</v>
      </c>
      <c r="P98" s="5" t="str">
        <f>IF(raw!H98="","-",IF(raw!I98="",raw!H98,raw!J98))</f>
        <v>-</v>
      </c>
      <c r="Q98" s="5" t="s">
        <v>68</v>
      </c>
      <c r="R98" s="5" t="str">
        <f>IF(raw!J98="","-",IF(raw!I98="@",raw!H98,raw!J98))</f>
        <v>-</v>
      </c>
      <c r="S98" s="5" t="str">
        <f>VLOOKUP(T98,index_picture!$A:$B,2,FALSE)</f>
        <v>&lt;img src="./img/cardinals.png" /&gt;</v>
      </c>
      <c r="T98" s="5" t="str">
        <f>IF(raw!I98="@",raw!F98,raw!L98)</f>
        <v>Arizona Cardinals</v>
      </c>
      <c r="U98" s="5" t="str">
        <f>VLOOKUP(N98,'index stadium'!$A:$B,2,FALSE)</f>
        <v>Los Angeles Memorial Coliseum</v>
      </c>
    </row>
    <row r="99" spans="1:21" x14ac:dyDescent="0.2">
      <c r="A99" s="6">
        <v>7</v>
      </c>
      <c r="B99" s="5" t="s">
        <v>74</v>
      </c>
      <c r="C99" s="5" t="str">
        <f>VLOOKUP(B99,index_weekday!$A$1:$D$7,4,FALSE)</f>
        <v>Dom</v>
      </c>
      <c r="D99" s="7" t="s">
        <v>90</v>
      </c>
      <c r="E99" s="5">
        <f>VLOOKUP(D99,index_month!$A$1:$C$12,3,FALSE)</f>
        <v>10</v>
      </c>
      <c r="F99" s="8">
        <v>22</v>
      </c>
      <c r="G99" s="7">
        <f t="shared" si="5"/>
        <v>296</v>
      </c>
      <c r="H99" s="5" t="s">
        <v>75</v>
      </c>
      <c r="I99" s="5">
        <f t="shared" si="6"/>
        <v>6</v>
      </c>
      <c r="J99" s="5">
        <f t="shared" si="7"/>
        <v>4</v>
      </c>
      <c r="K99" s="10" t="str">
        <f t="shared" si="8"/>
        <v>1:00</v>
      </c>
      <c r="L99" s="9" t="s">
        <v>139</v>
      </c>
      <c r="M99" s="9" t="str">
        <f t="shared" si="9"/>
        <v>01:00</v>
      </c>
      <c r="N99" s="5" t="str">
        <f>IF(raw!I99="",raw!F99,raw!L99)</f>
        <v>Chicago Bears</v>
      </c>
      <c r="O99" s="5" t="str">
        <f>VLOOKUP(N99,index_picture!$A:$B,2,FALSE)</f>
        <v>&lt;img src="./img/bears.png" /&gt;</v>
      </c>
      <c r="P99" s="5" t="str">
        <f>IF(raw!H99="","-",IF(raw!I99="",raw!H99,raw!J99))</f>
        <v>-</v>
      </c>
      <c r="Q99" s="5" t="s">
        <v>68</v>
      </c>
      <c r="R99" s="5" t="str">
        <f>IF(raw!J99="","-",IF(raw!I99="@",raw!H99,raw!J99))</f>
        <v>-</v>
      </c>
      <c r="S99" s="5" t="str">
        <f>VLOOKUP(T99,index_picture!$A:$B,2,FALSE)</f>
        <v>&lt;img src="./img/panthers.png" /&gt;</v>
      </c>
      <c r="T99" s="5" t="str">
        <f>IF(raw!I99="@",raw!F99,raw!L99)</f>
        <v>Carolina Panthers</v>
      </c>
      <c r="U99" s="5" t="str">
        <f>VLOOKUP(N99,'index stadium'!$A:$B,2,FALSE)</f>
        <v>Soldier Field</v>
      </c>
    </row>
    <row r="100" spans="1:21" x14ac:dyDescent="0.2">
      <c r="A100" s="6">
        <v>7</v>
      </c>
      <c r="B100" s="5" t="s">
        <v>74</v>
      </c>
      <c r="C100" s="5" t="str">
        <f>VLOOKUP(B100,index_weekday!$A$1:$D$7,4,FALSE)</f>
        <v>Dom</v>
      </c>
      <c r="D100" s="7" t="s">
        <v>90</v>
      </c>
      <c r="E100" s="5">
        <f>VLOOKUP(D100,index_month!$A$1:$C$12,3,FALSE)</f>
        <v>10</v>
      </c>
      <c r="F100" s="8">
        <v>22</v>
      </c>
      <c r="G100" s="7">
        <f t="shared" si="5"/>
        <v>296</v>
      </c>
      <c r="H100" s="5" t="s">
        <v>75</v>
      </c>
      <c r="I100" s="5">
        <f t="shared" si="6"/>
        <v>6</v>
      </c>
      <c r="J100" s="5">
        <f t="shared" si="7"/>
        <v>4</v>
      </c>
      <c r="K100" s="10" t="str">
        <f t="shared" si="8"/>
        <v>1:00</v>
      </c>
      <c r="L100" s="9" t="s">
        <v>139</v>
      </c>
      <c r="M100" s="9" t="str">
        <f t="shared" si="9"/>
        <v>01:00</v>
      </c>
      <c r="N100" s="5" t="str">
        <f>IF(raw!I100="",raw!F100,raw!L100)</f>
        <v>Pittsburgh Steelers</v>
      </c>
      <c r="O100" s="5" t="str">
        <f>VLOOKUP(N100,index_picture!$A:$B,2,FALSE)</f>
        <v>&lt;img src="./img/steelers.png" /&gt;</v>
      </c>
      <c r="P100" s="5" t="str">
        <f>IF(raw!H100="","-",IF(raw!I100="",raw!H100,raw!J100))</f>
        <v>-</v>
      </c>
      <c r="Q100" s="5" t="s">
        <v>68</v>
      </c>
      <c r="R100" s="5" t="str">
        <f>IF(raw!J100="","-",IF(raw!I100="@",raw!H100,raw!J100))</f>
        <v>-</v>
      </c>
      <c r="S100" s="5" t="str">
        <f>VLOOKUP(T100,index_picture!$A:$B,2,FALSE)</f>
        <v>&lt;img src="./img/bengals.png" /&gt;</v>
      </c>
      <c r="T100" s="5" t="str">
        <f>IF(raw!I100="@",raw!F100,raw!L100)</f>
        <v>Cincinnati Bengals</v>
      </c>
      <c r="U100" s="5" t="str">
        <f>VLOOKUP(N100,'index stadium'!$A:$B,2,FALSE)</f>
        <v>Heinz Field</v>
      </c>
    </row>
    <row r="101" spans="1:21" x14ac:dyDescent="0.2">
      <c r="A101" s="6">
        <v>7</v>
      </c>
      <c r="B101" s="5" t="s">
        <v>74</v>
      </c>
      <c r="C101" s="5" t="str">
        <f>VLOOKUP(B101,index_weekday!$A$1:$D$7,4,FALSE)</f>
        <v>Dom</v>
      </c>
      <c r="D101" s="7" t="s">
        <v>90</v>
      </c>
      <c r="E101" s="5">
        <f>VLOOKUP(D101,index_month!$A$1:$C$12,3,FALSE)</f>
        <v>10</v>
      </c>
      <c r="F101" s="8">
        <v>22</v>
      </c>
      <c r="G101" s="7">
        <f t="shared" si="5"/>
        <v>296</v>
      </c>
      <c r="H101" s="5" t="s">
        <v>75</v>
      </c>
      <c r="I101" s="5">
        <f t="shared" si="6"/>
        <v>6</v>
      </c>
      <c r="J101" s="5">
        <f t="shared" si="7"/>
        <v>4</v>
      </c>
      <c r="K101" s="10" t="str">
        <f t="shared" si="8"/>
        <v>1:00</v>
      </c>
      <c r="L101" s="9" t="s">
        <v>139</v>
      </c>
      <c r="M101" s="9" t="str">
        <f t="shared" si="9"/>
        <v>01:00</v>
      </c>
      <c r="N101" s="5" t="str">
        <f>IF(raw!I101="",raw!F101,raw!L101)</f>
        <v>Minnesota Vikings</v>
      </c>
      <c r="O101" s="5" t="str">
        <f>VLOOKUP(N101,index_picture!$A:$B,2,FALSE)</f>
        <v>&lt;img src="./img/vikings.png" /&gt;</v>
      </c>
      <c r="P101" s="5" t="str">
        <f>IF(raw!H101="","-",IF(raw!I101="",raw!H101,raw!J101))</f>
        <v>-</v>
      </c>
      <c r="Q101" s="5" t="s">
        <v>68</v>
      </c>
      <c r="R101" s="5" t="str">
        <f>IF(raw!J101="","-",IF(raw!I101="@",raw!H101,raw!J101))</f>
        <v>-</v>
      </c>
      <c r="S101" s="5" t="str">
        <f>VLOOKUP(T101,index_picture!$A:$B,2,FALSE)</f>
        <v>&lt;img src="./img/ravens.png" /&gt;</v>
      </c>
      <c r="T101" s="5" t="str">
        <f>IF(raw!I101="@",raw!F101,raw!L101)</f>
        <v>Baltimore Ravens</v>
      </c>
      <c r="U101" s="5" t="str">
        <f>VLOOKUP(N101,'index stadium'!$A:$B,2,FALSE)</f>
        <v>US Bank Stadium</v>
      </c>
    </row>
    <row r="102" spans="1:21" x14ac:dyDescent="0.2">
      <c r="A102" s="6">
        <v>7</v>
      </c>
      <c r="B102" s="5" t="s">
        <v>74</v>
      </c>
      <c r="C102" s="5" t="str">
        <f>VLOOKUP(B102,index_weekday!$A$1:$D$7,4,FALSE)</f>
        <v>Dom</v>
      </c>
      <c r="D102" s="7" t="s">
        <v>90</v>
      </c>
      <c r="E102" s="5">
        <f>VLOOKUP(D102,index_month!$A$1:$C$12,3,FALSE)</f>
        <v>10</v>
      </c>
      <c r="F102" s="8">
        <v>22</v>
      </c>
      <c r="G102" s="7">
        <f t="shared" si="5"/>
        <v>296</v>
      </c>
      <c r="H102" s="5" t="s">
        <v>75</v>
      </c>
      <c r="I102" s="5">
        <f t="shared" si="6"/>
        <v>6</v>
      </c>
      <c r="J102" s="5">
        <f t="shared" si="7"/>
        <v>4</v>
      </c>
      <c r="K102" s="10" t="str">
        <f t="shared" si="8"/>
        <v>1:00</v>
      </c>
      <c r="L102" s="9" t="s">
        <v>139</v>
      </c>
      <c r="M102" s="9" t="str">
        <f t="shared" si="9"/>
        <v>01:00</v>
      </c>
      <c r="N102" s="5" t="str">
        <f>IF(raw!I102="",raw!F102,raw!L102)</f>
        <v>Indianapolis Colts</v>
      </c>
      <c r="O102" s="5" t="str">
        <f>VLOOKUP(N102,index_picture!$A:$B,2,FALSE)</f>
        <v>&lt;img src="./img/colts.png" /&gt;</v>
      </c>
      <c r="P102" s="5" t="str">
        <f>IF(raw!H102="","-",IF(raw!I102="",raw!H102,raw!J102))</f>
        <v>-</v>
      </c>
      <c r="Q102" s="5" t="s">
        <v>68</v>
      </c>
      <c r="R102" s="5" t="str">
        <f>IF(raw!J102="","-",IF(raw!I102="@",raw!H102,raw!J102))</f>
        <v>-</v>
      </c>
      <c r="S102" s="5" t="str">
        <f>VLOOKUP(T102,index_picture!$A:$B,2,FALSE)</f>
        <v>&lt;img src="./img/jaguars.png" /&gt;</v>
      </c>
      <c r="T102" s="5" t="str">
        <f>IF(raw!I102="@",raw!F102,raw!L102)</f>
        <v>Jacksonville Jaguars</v>
      </c>
      <c r="U102" s="5" t="str">
        <f>VLOOKUP(N102,'index stadium'!$A:$B,2,FALSE)</f>
        <v>Lucas Oil Stadium</v>
      </c>
    </row>
    <row r="103" spans="1:21" x14ac:dyDescent="0.2">
      <c r="A103" s="6">
        <v>7</v>
      </c>
      <c r="B103" s="5" t="s">
        <v>74</v>
      </c>
      <c r="C103" s="5" t="str">
        <f>VLOOKUP(B103,index_weekday!$A$1:$D$7,4,FALSE)</f>
        <v>Dom</v>
      </c>
      <c r="D103" s="7" t="s">
        <v>90</v>
      </c>
      <c r="E103" s="5">
        <f>VLOOKUP(D103,index_month!$A$1:$C$12,3,FALSE)</f>
        <v>10</v>
      </c>
      <c r="F103" s="8">
        <v>22</v>
      </c>
      <c r="G103" s="7">
        <f t="shared" si="5"/>
        <v>296</v>
      </c>
      <c r="H103" s="5" t="s">
        <v>77</v>
      </c>
      <c r="I103" s="5">
        <f t="shared" si="6"/>
        <v>6</v>
      </c>
      <c r="J103" s="5">
        <f t="shared" si="7"/>
        <v>4</v>
      </c>
      <c r="K103" s="10" t="str">
        <f t="shared" si="8"/>
        <v>4:05</v>
      </c>
      <c r="L103" s="9" t="s">
        <v>140</v>
      </c>
      <c r="M103" s="9" t="str">
        <f t="shared" si="9"/>
        <v>04:05</v>
      </c>
      <c r="N103" s="5" t="str">
        <f>IF(raw!I103="",raw!F103,raw!L103)</f>
        <v>San Francisco 49ers</v>
      </c>
      <c r="O103" s="5" t="str">
        <f>VLOOKUP(N103,index_picture!$A:$B,2,FALSE)</f>
        <v>&lt;img src="./img/49ers.png" /&gt;</v>
      </c>
      <c r="P103" s="5" t="str">
        <f>IF(raw!H103="","-",IF(raw!I103="",raw!H103,raw!J103))</f>
        <v>-</v>
      </c>
      <c r="Q103" s="5" t="s">
        <v>68</v>
      </c>
      <c r="R103" s="5" t="str">
        <f>IF(raw!J103="","-",IF(raw!I103="@",raw!H103,raw!J103))</f>
        <v>-</v>
      </c>
      <c r="S103" s="5" t="str">
        <f>VLOOKUP(T103,index_picture!$A:$B,2,FALSE)</f>
        <v>&lt;img src="./img/cowboys.png" /&gt;</v>
      </c>
      <c r="T103" s="5" t="str">
        <f>IF(raw!I103="@",raw!F103,raw!L103)</f>
        <v>Dallas Cowboys</v>
      </c>
      <c r="U103" s="5" t="str">
        <f>VLOOKUP(N103,'index stadium'!$A:$B,2,FALSE)</f>
        <v>Levi's Stadium</v>
      </c>
    </row>
    <row r="104" spans="1:21" x14ac:dyDescent="0.2">
      <c r="A104" s="6">
        <v>7</v>
      </c>
      <c r="B104" s="5" t="s">
        <v>74</v>
      </c>
      <c r="C104" s="5" t="str">
        <f>VLOOKUP(B104,index_weekday!$A$1:$D$7,4,FALSE)</f>
        <v>Dom</v>
      </c>
      <c r="D104" s="7" t="s">
        <v>90</v>
      </c>
      <c r="E104" s="5">
        <f>VLOOKUP(D104,index_month!$A$1:$C$12,3,FALSE)</f>
        <v>10</v>
      </c>
      <c r="F104" s="8">
        <v>22</v>
      </c>
      <c r="G104" s="7">
        <f t="shared" si="5"/>
        <v>296</v>
      </c>
      <c r="H104" s="5" t="s">
        <v>78</v>
      </c>
      <c r="I104" s="5">
        <f t="shared" si="6"/>
        <v>6</v>
      </c>
      <c r="J104" s="5">
        <f t="shared" si="7"/>
        <v>4</v>
      </c>
      <c r="K104" s="10" t="str">
        <f t="shared" si="8"/>
        <v>4:25</v>
      </c>
      <c r="L104" s="9" t="s">
        <v>141</v>
      </c>
      <c r="M104" s="9" t="str">
        <f t="shared" si="9"/>
        <v>04:25</v>
      </c>
      <c r="N104" s="5" t="str">
        <f>IF(raw!I104="",raw!F104,raw!L104)</f>
        <v>Los Angeles Chargers</v>
      </c>
      <c r="O104" s="5" t="str">
        <f>VLOOKUP(N104,index_picture!$A:$B,2,FALSE)</f>
        <v>&lt;img src="./img/chargers.png" /&gt;</v>
      </c>
      <c r="P104" s="5" t="str">
        <f>IF(raw!H104="","-",IF(raw!I104="",raw!H104,raw!J104))</f>
        <v>-</v>
      </c>
      <c r="Q104" s="5" t="s">
        <v>68</v>
      </c>
      <c r="R104" s="5" t="str">
        <f>IF(raw!J104="","-",IF(raw!I104="@",raw!H104,raw!J104))</f>
        <v>-</v>
      </c>
      <c r="S104" s="5" t="str">
        <f>VLOOKUP(T104,index_picture!$A:$B,2,FALSE)</f>
        <v>&lt;img src="./img/broncos.png" /&gt;</v>
      </c>
      <c r="T104" s="5" t="str">
        <f>IF(raw!I104="@",raw!F104,raw!L104)</f>
        <v>Denver Broncos</v>
      </c>
      <c r="U104" s="5" t="str">
        <f>VLOOKUP(N104,'index stadium'!$A:$B,2,FALSE)</f>
        <v>Stubhub Center</v>
      </c>
    </row>
    <row r="105" spans="1:21" x14ac:dyDescent="0.2">
      <c r="A105" s="6">
        <v>7</v>
      </c>
      <c r="B105" s="5" t="s">
        <v>74</v>
      </c>
      <c r="C105" s="5" t="str">
        <f>VLOOKUP(B105,index_weekday!$A$1:$D$7,4,FALSE)</f>
        <v>Dom</v>
      </c>
      <c r="D105" s="7" t="s">
        <v>90</v>
      </c>
      <c r="E105" s="5">
        <f>VLOOKUP(D105,index_month!$A$1:$C$12,3,FALSE)</f>
        <v>10</v>
      </c>
      <c r="F105" s="8">
        <v>22</v>
      </c>
      <c r="G105" s="7">
        <f t="shared" si="5"/>
        <v>296</v>
      </c>
      <c r="H105" s="5" t="s">
        <v>78</v>
      </c>
      <c r="I105" s="5">
        <f t="shared" si="6"/>
        <v>6</v>
      </c>
      <c r="J105" s="5">
        <f t="shared" si="7"/>
        <v>4</v>
      </c>
      <c r="K105" s="10" t="str">
        <f t="shared" si="8"/>
        <v>4:25</v>
      </c>
      <c r="L105" s="9" t="s">
        <v>141</v>
      </c>
      <c r="M105" s="9" t="str">
        <f t="shared" si="9"/>
        <v>04:25</v>
      </c>
      <c r="N105" s="5" t="str">
        <f>IF(raw!I105="",raw!F105,raw!L105)</f>
        <v>New York Giants</v>
      </c>
      <c r="O105" s="5" t="str">
        <f>VLOOKUP(N105,index_picture!$A:$B,2,FALSE)</f>
        <v>&lt;img src="./img/giants.png" /&gt;</v>
      </c>
      <c r="P105" s="5" t="str">
        <f>IF(raw!H105="","-",IF(raw!I105="",raw!H105,raw!J105))</f>
        <v>-</v>
      </c>
      <c r="Q105" s="5" t="s">
        <v>68</v>
      </c>
      <c r="R105" s="5" t="str">
        <f>IF(raw!J105="","-",IF(raw!I105="@",raw!H105,raw!J105))</f>
        <v>-</v>
      </c>
      <c r="S105" s="5" t="str">
        <f>VLOOKUP(T105,index_picture!$A:$B,2,FALSE)</f>
        <v>&lt;img src="./img/seahawks.png" /&gt;</v>
      </c>
      <c r="T105" s="5" t="str">
        <f>IF(raw!I105="@",raw!F105,raw!L105)</f>
        <v>Seattle Seahawks</v>
      </c>
      <c r="U105" s="5" t="str">
        <f>VLOOKUP(N105,'index stadium'!$A:$B,2,FALSE)</f>
        <v>MetLife Stadium</v>
      </c>
    </row>
    <row r="106" spans="1:21" x14ac:dyDescent="0.2">
      <c r="A106" s="6">
        <v>7</v>
      </c>
      <c r="B106" s="5" t="s">
        <v>74</v>
      </c>
      <c r="C106" s="5" t="str">
        <f>VLOOKUP(B106,index_weekday!$A$1:$D$7,4,FALSE)</f>
        <v>Dom</v>
      </c>
      <c r="D106" s="7" t="s">
        <v>90</v>
      </c>
      <c r="E106" s="5">
        <f>VLOOKUP(D106,index_month!$A$1:$C$12,3,FALSE)</f>
        <v>10</v>
      </c>
      <c r="F106" s="8">
        <v>22</v>
      </c>
      <c r="G106" s="7">
        <f t="shared" si="5"/>
        <v>296</v>
      </c>
      <c r="H106" s="5" t="s">
        <v>72</v>
      </c>
      <c r="I106" s="5">
        <f t="shared" si="6"/>
        <v>6</v>
      </c>
      <c r="J106" s="5">
        <f t="shared" si="7"/>
        <v>4</v>
      </c>
      <c r="K106" s="10" t="str">
        <f t="shared" si="8"/>
        <v>8:30</v>
      </c>
      <c r="L106" s="9" t="s">
        <v>138</v>
      </c>
      <c r="M106" s="9" t="str">
        <f t="shared" si="9"/>
        <v>08:30</v>
      </c>
      <c r="N106" s="5" t="str">
        <f>IF(raw!I106="",raw!F106,raw!L106)</f>
        <v>New England Patriots</v>
      </c>
      <c r="O106" s="5" t="str">
        <f>VLOOKUP(N106,index_picture!$A:$B,2,FALSE)</f>
        <v>&lt;img src="./img/patriots.png" /&gt;</v>
      </c>
      <c r="P106" s="5" t="str">
        <f>IF(raw!H106="","-",IF(raw!I106="",raw!H106,raw!J106))</f>
        <v>-</v>
      </c>
      <c r="Q106" s="5" t="s">
        <v>68</v>
      </c>
      <c r="R106" s="5" t="str">
        <f>IF(raw!J106="","-",IF(raw!I106="@",raw!H106,raw!J106))</f>
        <v>-</v>
      </c>
      <c r="S106" s="5" t="str">
        <f>VLOOKUP(T106,index_picture!$A:$B,2,FALSE)</f>
        <v>&lt;img src="./img/falcons.png" /&gt;</v>
      </c>
      <c r="T106" s="5" t="str">
        <f>IF(raw!I106="@",raw!F106,raw!L106)</f>
        <v>Atlanta Falcons</v>
      </c>
      <c r="U106" s="5" t="str">
        <f>VLOOKUP(N106,'index stadium'!$A:$B,2,FALSE)</f>
        <v>Gillette Stadium</v>
      </c>
    </row>
    <row r="107" spans="1:21" x14ac:dyDescent="0.2">
      <c r="A107" s="6">
        <v>7</v>
      </c>
      <c r="B107" s="5" t="s">
        <v>79</v>
      </c>
      <c r="C107" s="5" t="str">
        <f>VLOOKUP(B107,index_weekday!$A$1:$D$7,4,FALSE)</f>
        <v>Seg</v>
      </c>
      <c r="D107" s="7" t="s">
        <v>90</v>
      </c>
      <c r="E107" s="5">
        <f>VLOOKUP(D107,index_month!$A$1:$C$12,3,FALSE)</f>
        <v>10</v>
      </c>
      <c r="F107" s="8">
        <v>23</v>
      </c>
      <c r="G107" s="7">
        <f t="shared" si="5"/>
        <v>297</v>
      </c>
      <c r="H107" s="5" t="s">
        <v>72</v>
      </c>
      <c r="I107" s="5">
        <f t="shared" si="6"/>
        <v>6</v>
      </c>
      <c r="J107" s="5">
        <f t="shared" si="7"/>
        <v>4</v>
      </c>
      <c r="K107" s="10" t="str">
        <f t="shared" si="8"/>
        <v>8:30</v>
      </c>
      <c r="L107" s="9" t="s">
        <v>138</v>
      </c>
      <c r="M107" s="9" t="str">
        <f t="shared" si="9"/>
        <v>08:30</v>
      </c>
      <c r="N107" s="5" t="str">
        <f>IF(raw!I107="",raw!F107,raw!L107)</f>
        <v>Philadelphia Eagles</v>
      </c>
      <c r="O107" s="5" t="str">
        <f>VLOOKUP(N107,index_picture!$A:$B,2,FALSE)</f>
        <v>&lt;img src="./img/eagles.png" /&gt;</v>
      </c>
      <c r="P107" s="5" t="str">
        <f>IF(raw!H107="","-",IF(raw!I107="",raw!H107,raw!J107))</f>
        <v>-</v>
      </c>
      <c r="Q107" s="5" t="s">
        <v>68</v>
      </c>
      <c r="R107" s="5" t="str">
        <f>IF(raw!J107="","-",IF(raw!I107="@",raw!H107,raw!J107))</f>
        <v>-</v>
      </c>
      <c r="S107" s="5" t="str">
        <f>VLOOKUP(T107,index_picture!$A:$B,2,FALSE)</f>
        <v>&lt;img src="./img/redskins.png" /&gt;</v>
      </c>
      <c r="T107" s="5" t="str">
        <f>IF(raw!I107="@",raw!F107,raw!L107)</f>
        <v>Washington Redskins</v>
      </c>
      <c r="U107" s="5" t="str">
        <f>VLOOKUP(N107,'index stadium'!$A:$B,2,FALSE)</f>
        <v>Lincoln Financial Field</v>
      </c>
    </row>
    <row r="108" spans="1:21" x14ac:dyDescent="0.2">
      <c r="A108" s="6">
        <v>8</v>
      </c>
      <c r="B108" s="5" t="s">
        <v>71</v>
      </c>
      <c r="C108" s="5" t="str">
        <f>VLOOKUP(B108,index_weekday!$A$1:$D$7,4,FALSE)</f>
        <v>Qui</v>
      </c>
      <c r="D108" s="7" t="s">
        <v>90</v>
      </c>
      <c r="E108" s="5">
        <f>VLOOKUP(D108,index_month!$A$1:$C$12,3,FALSE)</f>
        <v>10</v>
      </c>
      <c r="F108" s="8">
        <v>26</v>
      </c>
      <c r="G108" s="7">
        <f t="shared" si="5"/>
        <v>300</v>
      </c>
      <c r="H108" s="5" t="s">
        <v>82</v>
      </c>
      <c r="I108" s="5">
        <f t="shared" si="6"/>
        <v>6</v>
      </c>
      <c r="J108" s="5">
        <f t="shared" si="7"/>
        <v>4</v>
      </c>
      <c r="K108" s="10" t="str">
        <f t="shared" si="8"/>
        <v>8:25</v>
      </c>
      <c r="L108" s="9" t="s">
        <v>144</v>
      </c>
      <c r="M108" s="9" t="str">
        <f t="shared" si="9"/>
        <v>08:25</v>
      </c>
      <c r="N108" s="5" t="str">
        <f>IF(raw!I108="",raw!F108,raw!L108)</f>
        <v>Baltimore Ravens</v>
      </c>
      <c r="O108" s="5" t="str">
        <f>VLOOKUP(N108,index_picture!$A:$B,2,FALSE)</f>
        <v>&lt;img src="./img/ravens.png" /&gt;</v>
      </c>
      <c r="P108" s="5" t="str">
        <f>IF(raw!H108="","-",IF(raw!I108="",raw!H108,raw!J108))</f>
        <v>-</v>
      </c>
      <c r="Q108" s="5" t="s">
        <v>68</v>
      </c>
      <c r="R108" s="5" t="str">
        <f>IF(raw!J108="","-",IF(raw!I108="@",raw!H108,raw!J108))</f>
        <v>-</v>
      </c>
      <c r="S108" s="5" t="str">
        <f>VLOOKUP(T108,index_picture!$A:$B,2,FALSE)</f>
        <v>&lt;img src="./img/dolphins.png" /&gt;</v>
      </c>
      <c r="T108" s="5" t="str">
        <f>IF(raw!I108="@",raw!F108,raw!L108)</f>
        <v>Miami Dolphins</v>
      </c>
      <c r="U108" s="5" t="str">
        <f>VLOOKUP(N108,'index stadium'!$A:$B,2,FALSE)</f>
        <v>M&amp;T Bank Stadium</v>
      </c>
    </row>
    <row r="109" spans="1:21" x14ac:dyDescent="0.2">
      <c r="A109" s="6">
        <v>8</v>
      </c>
      <c r="B109" s="5" t="s">
        <v>74</v>
      </c>
      <c r="C109" s="5" t="str">
        <f>VLOOKUP(B109,index_weekday!$A$1:$D$7,4,FALSE)</f>
        <v>Dom</v>
      </c>
      <c r="D109" s="7" t="s">
        <v>90</v>
      </c>
      <c r="E109" s="5">
        <f>VLOOKUP(D109,index_month!$A$1:$C$12,3,FALSE)</f>
        <v>10</v>
      </c>
      <c r="F109" s="8">
        <v>29</v>
      </c>
      <c r="G109" s="7">
        <f t="shared" si="5"/>
        <v>303</v>
      </c>
      <c r="H109" s="5" t="s">
        <v>85</v>
      </c>
      <c r="I109" s="5">
        <f t="shared" si="6"/>
        <v>6</v>
      </c>
      <c r="J109" s="5">
        <f t="shared" si="7"/>
        <v>4</v>
      </c>
      <c r="K109" s="10" t="str">
        <f t="shared" si="8"/>
        <v>9:30</v>
      </c>
      <c r="L109" s="9" t="s">
        <v>145</v>
      </c>
      <c r="M109" s="9" t="str">
        <f t="shared" si="9"/>
        <v>09:30</v>
      </c>
      <c r="N109" s="5" t="str">
        <f>IF(raw!I109="",raw!F109,raw!L109)</f>
        <v>Cleveland Browns</v>
      </c>
      <c r="O109" s="5" t="str">
        <f>VLOOKUP(N109,index_picture!$A:$B,2,FALSE)</f>
        <v>&lt;img src="./img/browns.png" /&gt;</v>
      </c>
      <c r="P109" s="5" t="str">
        <f>IF(raw!H109="","-",IF(raw!I109="",raw!H109,raw!J109))</f>
        <v>-</v>
      </c>
      <c r="Q109" s="5" t="s">
        <v>68</v>
      </c>
      <c r="R109" s="5" t="str">
        <f>IF(raw!J109="","-",IF(raw!I109="@",raw!H109,raw!J109))</f>
        <v>-</v>
      </c>
      <c r="S109" s="5" t="str">
        <f>VLOOKUP(T109,index_picture!$A:$B,2,FALSE)</f>
        <v>&lt;img src="./img/vikings.png" /&gt;</v>
      </c>
      <c r="T109" s="5" t="str">
        <f>IF(raw!I109="@",raw!F109,raw!L109)</f>
        <v>Minnesota Vikings</v>
      </c>
      <c r="U109" s="5" t="str">
        <f>VLOOKUP(N109,'index stadium'!$A:$B,2,FALSE)</f>
        <v>Firstenergy Stadium</v>
      </c>
    </row>
    <row r="110" spans="1:21" x14ac:dyDescent="0.2">
      <c r="A110" s="6">
        <v>8</v>
      </c>
      <c r="B110" s="5" t="s">
        <v>74</v>
      </c>
      <c r="C110" s="5" t="str">
        <f>VLOOKUP(B110,index_weekday!$A$1:$D$7,4,FALSE)</f>
        <v>Dom</v>
      </c>
      <c r="D110" s="7" t="s">
        <v>90</v>
      </c>
      <c r="E110" s="5">
        <f>VLOOKUP(D110,index_month!$A$1:$C$12,3,FALSE)</f>
        <v>10</v>
      </c>
      <c r="F110" s="8">
        <v>29</v>
      </c>
      <c r="G110" s="7">
        <f t="shared" si="5"/>
        <v>303</v>
      </c>
      <c r="H110" s="5" t="s">
        <v>75</v>
      </c>
      <c r="I110" s="5">
        <f t="shared" si="6"/>
        <v>6</v>
      </c>
      <c r="J110" s="5">
        <f t="shared" si="7"/>
        <v>4</v>
      </c>
      <c r="K110" s="10" t="str">
        <f t="shared" si="8"/>
        <v>1:00</v>
      </c>
      <c r="L110" s="9" t="s">
        <v>139</v>
      </c>
      <c r="M110" s="9" t="str">
        <f t="shared" si="9"/>
        <v>01:00</v>
      </c>
      <c r="N110" s="5" t="str">
        <f>IF(raw!I110="",raw!F110,raw!L110)</f>
        <v>New England Patriots</v>
      </c>
      <c r="O110" s="5" t="str">
        <f>VLOOKUP(N110,index_picture!$A:$B,2,FALSE)</f>
        <v>&lt;img src="./img/patriots.png" /&gt;</v>
      </c>
      <c r="P110" s="5" t="str">
        <f>IF(raw!H110="","-",IF(raw!I110="",raw!H110,raw!J110))</f>
        <v>-</v>
      </c>
      <c r="Q110" s="5" t="s">
        <v>68</v>
      </c>
      <c r="R110" s="5" t="str">
        <f>IF(raw!J110="","-",IF(raw!I110="@",raw!H110,raw!J110))</f>
        <v>-</v>
      </c>
      <c r="S110" s="5" t="str">
        <f>VLOOKUP(T110,index_picture!$A:$B,2,FALSE)</f>
        <v>&lt;img src="./img/chargers.png" /&gt;</v>
      </c>
      <c r="T110" s="5" t="str">
        <f>IF(raw!I110="@",raw!F110,raw!L110)</f>
        <v>Los Angeles Chargers</v>
      </c>
      <c r="U110" s="5" t="str">
        <f>VLOOKUP(N110,'index stadium'!$A:$B,2,FALSE)</f>
        <v>Gillette Stadium</v>
      </c>
    </row>
    <row r="111" spans="1:21" x14ac:dyDescent="0.2">
      <c r="A111" s="6">
        <v>8</v>
      </c>
      <c r="B111" s="5" t="s">
        <v>74</v>
      </c>
      <c r="C111" s="5" t="str">
        <f>VLOOKUP(B111,index_weekday!$A$1:$D$7,4,FALSE)</f>
        <v>Dom</v>
      </c>
      <c r="D111" s="7" t="s">
        <v>90</v>
      </c>
      <c r="E111" s="5">
        <f>VLOOKUP(D111,index_month!$A$1:$C$12,3,FALSE)</f>
        <v>10</v>
      </c>
      <c r="F111" s="8">
        <v>29</v>
      </c>
      <c r="G111" s="7">
        <f t="shared" si="5"/>
        <v>303</v>
      </c>
      <c r="H111" s="5" t="s">
        <v>75</v>
      </c>
      <c r="I111" s="5">
        <f t="shared" si="6"/>
        <v>6</v>
      </c>
      <c r="J111" s="5">
        <f t="shared" si="7"/>
        <v>4</v>
      </c>
      <c r="K111" s="10" t="str">
        <f t="shared" si="8"/>
        <v>1:00</v>
      </c>
      <c r="L111" s="9" t="s">
        <v>139</v>
      </c>
      <c r="M111" s="9" t="str">
        <f t="shared" si="9"/>
        <v>01:00</v>
      </c>
      <c r="N111" s="5" t="str">
        <f>IF(raw!I111="",raw!F111,raw!L111)</f>
        <v>Philadelphia Eagles</v>
      </c>
      <c r="O111" s="5" t="str">
        <f>VLOOKUP(N111,index_picture!$A:$B,2,FALSE)</f>
        <v>&lt;img src="./img/eagles.png" /&gt;</v>
      </c>
      <c r="P111" s="5" t="str">
        <f>IF(raw!H111="","-",IF(raw!I111="",raw!H111,raw!J111))</f>
        <v>-</v>
      </c>
      <c r="Q111" s="5" t="s">
        <v>68</v>
      </c>
      <c r="R111" s="5" t="str">
        <f>IF(raw!J111="","-",IF(raw!I111="@",raw!H111,raw!J111))</f>
        <v>-</v>
      </c>
      <c r="S111" s="5" t="str">
        <f>VLOOKUP(T111,index_picture!$A:$B,2,FALSE)</f>
        <v>&lt;img src="./img/49ers.png" /&gt;</v>
      </c>
      <c r="T111" s="5" t="str">
        <f>IF(raw!I111="@",raw!F111,raw!L111)</f>
        <v>San Francisco 49ers</v>
      </c>
      <c r="U111" s="5" t="str">
        <f>VLOOKUP(N111,'index stadium'!$A:$B,2,FALSE)</f>
        <v>Lincoln Financial Field</v>
      </c>
    </row>
    <row r="112" spans="1:21" x14ac:dyDescent="0.2">
      <c r="A112" s="6">
        <v>8</v>
      </c>
      <c r="B112" s="5" t="s">
        <v>74</v>
      </c>
      <c r="C112" s="5" t="str">
        <f>VLOOKUP(B112,index_weekday!$A$1:$D$7,4,FALSE)</f>
        <v>Dom</v>
      </c>
      <c r="D112" s="7" t="s">
        <v>90</v>
      </c>
      <c r="E112" s="5">
        <f>VLOOKUP(D112,index_month!$A$1:$C$12,3,FALSE)</f>
        <v>10</v>
      </c>
      <c r="F112" s="8">
        <v>29</v>
      </c>
      <c r="G112" s="7">
        <f t="shared" si="5"/>
        <v>303</v>
      </c>
      <c r="H112" s="5" t="s">
        <v>75</v>
      </c>
      <c r="I112" s="5">
        <f t="shared" si="6"/>
        <v>6</v>
      </c>
      <c r="J112" s="5">
        <f t="shared" si="7"/>
        <v>4</v>
      </c>
      <c r="K112" s="10" t="str">
        <f t="shared" si="8"/>
        <v>1:00</v>
      </c>
      <c r="L112" s="9" t="s">
        <v>139</v>
      </c>
      <c r="M112" s="9" t="str">
        <f t="shared" si="9"/>
        <v>01:00</v>
      </c>
      <c r="N112" s="5" t="str">
        <f>IF(raw!I112="",raw!F112,raw!L112)</f>
        <v>Cincinnati Bengals</v>
      </c>
      <c r="O112" s="5" t="str">
        <f>VLOOKUP(N112,index_picture!$A:$B,2,FALSE)</f>
        <v>&lt;img src="./img/bengals.png" /&gt;</v>
      </c>
      <c r="P112" s="5" t="str">
        <f>IF(raw!H112="","-",IF(raw!I112="",raw!H112,raw!J112))</f>
        <v>-</v>
      </c>
      <c r="Q112" s="5" t="s">
        <v>68</v>
      </c>
      <c r="R112" s="5" t="str">
        <f>IF(raw!J112="","-",IF(raw!I112="@",raw!H112,raw!J112))</f>
        <v>-</v>
      </c>
      <c r="S112" s="5" t="str">
        <f>VLOOKUP(T112,index_picture!$A:$B,2,FALSE)</f>
        <v>&lt;img src="./img/colts.png" /&gt;</v>
      </c>
      <c r="T112" s="5" t="str">
        <f>IF(raw!I112="@",raw!F112,raw!L112)</f>
        <v>Indianapolis Colts</v>
      </c>
      <c r="U112" s="5" t="str">
        <f>VLOOKUP(N112,'index stadium'!$A:$B,2,FALSE)</f>
        <v>Paul Brown Stadium</v>
      </c>
    </row>
    <row r="113" spans="1:21" x14ac:dyDescent="0.2">
      <c r="A113" s="6">
        <v>8</v>
      </c>
      <c r="B113" s="5" t="s">
        <v>74</v>
      </c>
      <c r="C113" s="5" t="str">
        <f>VLOOKUP(B113,index_weekday!$A$1:$D$7,4,FALSE)</f>
        <v>Dom</v>
      </c>
      <c r="D113" s="7" t="s">
        <v>90</v>
      </c>
      <c r="E113" s="5">
        <f>VLOOKUP(D113,index_month!$A$1:$C$12,3,FALSE)</f>
        <v>10</v>
      </c>
      <c r="F113" s="8">
        <v>29</v>
      </c>
      <c r="G113" s="7">
        <f t="shared" si="5"/>
        <v>303</v>
      </c>
      <c r="H113" s="5" t="s">
        <v>75</v>
      </c>
      <c r="I113" s="5">
        <f t="shared" si="6"/>
        <v>6</v>
      </c>
      <c r="J113" s="5">
        <f t="shared" si="7"/>
        <v>4</v>
      </c>
      <c r="K113" s="10" t="str">
        <f t="shared" si="8"/>
        <v>1:00</v>
      </c>
      <c r="L113" s="9" t="s">
        <v>139</v>
      </c>
      <c r="M113" s="9" t="str">
        <f t="shared" si="9"/>
        <v>01:00</v>
      </c>
      <c r="N113" s="5" t="str">
        <f>IF(raw!I113="",raw!F113,raw!L113)</f>
        <v>Buffalo Bills</v>
      </c>
      <c r="O113" s="5" t="str">
        <f>VLOOKUP(N113,index_picture!$A:$B,2,FALSE)</f>
        <v>&lt;img src="./img/bills.png" /&gt;</v>
      </c>
      <c r="P113" s="5" t="str">
        <f>IF(raw!H113="","-",IF(raw!I113="",raw!H113,raw!J113))</f>
        <v>-</v>
      </c>
      <c r="Q113" s="5" t="s">
        <v>68</v>
      </c>
      <c r="R113" s="5" t="str">
        <f>IF(raw!J113="","-",IF(raw!I113="@",raw!H113,raw!J113))</f>
        <v>-</v>
      </c>
      <c r="S113" s="5" t="str">
        <f>VLOOKUP(T113,index_picture!$A:$B,2,FALSE)</f>
        <v>&lt;img src="./img/raiders.png" /&gt;</v>
      </c>
      <c r="T113" s="5" t="str">
        <f>IF(raw!I113="@",raw!F113,raw!L113)</f>
        <v>Oakland Raiders</v>
      </c>
      <c r="U113" s="5" t="str">
        <f>VLOOKUP(N113,'index stadium'!$A:$B,2,FALSE)</f>
        <v>New Era Field</v>
      </c>
    </row>
    <row r="114" spans="1:21" x14ac:dyDescent="0.2">
      <c r="A114" s="6">
        <v>8</v>
      </c>
      <c r="B114" s="5" t="s">
        <v>74</v>
      </c>
      <c r="C114" s="5" t="str">
        <f>VLOOKUP(B114,index_weekday!$A$1:$D$7,4,FALSE)</f>
        <v>Dom</v>
      </c>
      <c r="D114" s="7" t="s">
        <v>90</v>
      </c>
      <c r="E114" s="5">
        <f>VLOOKUP(D114,index_month!$A$1:$C$12,3,FALSE)</f>
        <v>10</v>
      </c>
      <c r="F114" s="8">
        <v>29</v>
      </c>
      <c r="G114" s="7">
        <f t="shared" si="5"/>
        <v>303</v>
      </c>
      <c r="H114" s="5" t="s">
        <v>75</v>
      </c>
      <c r="I114" s="5">
        <f t="shared" si="6"/>
        <v>6</v>
      </c>
      <c r="J114" s="5">
        <f t="shared" si="7"/>
        <v>4</v>
      </c>
      <c r="K114" s="10" t="str">
        <f t="shared" si="8"/>
        <v>1:00</v>
      </c>
      <c r="L114" s="9" t="s">
        <v>139</v>
      </c>
      <c r="M114" s="9" t="str">
        <f t="shared" si="9"/>
        <v>01:00</v>
      </c>
      <c r="N114" s="5" t="str">
        <f>IF(raw!I114="",raw!F114,raw!L114)</f>
        <v>New York Jets</v>
      </c>
      <c r="O114" s="5" t="str">
        <f>VLOOKUP(N114,index_picture!$A:$B,2,FALSE)</f>
        <v>&lt;img src="./img/jets.png" /&gt;</v>
      </c>
      <c r="P114" s="5" t="str">
        <f>IF(raw!H114="","-",IF(raw!I114="",raw!H114,raw!J114))</f>
        <v>-</v>
      </c>
      <c r="Q114" s="5" t="s">
        <v>68</v>
      </c>
      <c r="R114" s="5" t="str">
        <f>IF(raw!J114="","-",IF(raw!I114="@",raw!H114,raw!J114))</f>
        <v>-</v>
      </c>
      <c r="S114" s="5" t="str">
        <f>VLOOKUP(T114,index_picture!$A:$B,2,FALSE)</f>
        <v>&lt;img src="./img/falcons.png" /&gt;</v>
      </c>
      <c r="T114" s="5" t="str">
        <f>IF(raw!I114="@",raw!F114,raw!L114)</f>
        <v>Atlanta Falcons</v>
      </c>
      <c r="U114" s="5" t="str">
        <f>VLOOKUP(N114,'index stadium'!$A:$B,2,FALSE)</f>
        <v>MetLife Stadium</v>
      </c>
    </row>
    <row r="115" spans="1:21" x14ac:dyDescent="0.2">
      <c r="A115" s="6">
        <v>8</v>
      </c>
      <c r="B115" s="5" t="s">
        <v>74</v>
      </c>
      <c r="C115" s="5" t="str">
        <f>VLOOKUP(B115,index_weekday!$A$1:$D$7,4,FALSE)</f>
        <v>Dom</v>
      </c>
      <c r="D115" s="7" t="s">
        <v>90</v>
      </c>
      <c r="E115" s="5">
        <f>VLOOKUP(D115,index_month!$A$1:$C$12,3,FALSE)</f>
        <v>10</v>
      </c>
      <c r="F115" s="8">
        <v>29</v>
      </c>
      <c r="G115" s="7">
        <f t="shared" si="5"/>
        <v>303</v>
      </c>
      <c r="H115" s="5" t="s">
        <v>75</v>
      </c>
      <c r="I115" s="5">
        <f t="shared" si="6"/>
        <v>6</v>
      </c>
      <c r="J115" s="5">
        <f t="shared" si="7"/>
        <v>4</v>
      </c>
      <c r="K115" s="10" t="str">
        <f t="shared" si="8"/>
        <v>1:00</v>
      </c>
      <c r="L115" s="9" t="s">
        <v>139</v>
      </c>
      <c r="M115" s="9" t="str">
        <f t="shared" si="9"/>
        <v>01:00</v>
      </c>
      <c r="N115" s="5" t="str">
        <f>IF(raw!I115="",raw!F115,raw!L115)</f>
        <v>New Orleans Saints</v>
      </c>
      <c r="O115" s="5" t="str">
        <f>VLOOKUP(N115,index_picture!$A:$B,2,FALSE)</f>
        <v>&lt;img src="./img/saints.png" /&gt;</v>
      </c>
      <c r="P115" s="5" t="str">
        <f>IF(raw!H115="","-",IF(raw!I115="",raw!H115,raw!J115))</f>
        <v>-</v>
      </c>
      <c r="Q115" s="5" t="s">
        <v>68</v>
      </c>
      <c r="R115" s="5" t="str">
        <f>IF(raw!J115="","-",IF(raw!I115="@",raw!H115,raw!J115))</f>
        <v>-</v>
      </c>
      <c r="S115" s="5" t="str">
        <f>VLOOKUP(T115,index_picture!$A:$B,2,FALSE)</f>
        <v>&lt;img src="./img/bears.png" /&gt;</v>
      </c>
      <c r="T115" s="5" t="str">
        <f>IF(raw!I115="@",raw!F115,raw!L115)</f>
        <v>Chicago Bears</v>
      </c>
      <c r="U115" s="5" t="str">
        <f>VLOOKUP(N115,'index stadium'!$A:$B,2,FALSE)</f>
        <v>Mercedez-Benz Superdome</v>
      </c>
    </row>
    <row r="116" spans="1:21" x14ac:dyDescent="0.2">
      <c r="A116" s="6">
        <v>8</v>
      </c>
      <c r="B116" s="5" t="s">
        <v>74</v>
      </c>
      <c r="C116" s="5" t="str">
        <f>VLOOKUP(B116,index_weekday!$A$1:$D$7,4,FALSE)</f>
        <v>Dom</v>
      </c>
      <c r="D116" s="7" t="s">
        <v>90</v>
      </c>
      <c r="E116" s="5">
        <f>VLOOKUP(D116,index_month!$A$1:$C$12,3,FALSE)</f>
        <v>10</v>
      </c>
      <c r="F116" s="8">
        <v>29</v>
      </c>
      <c r="G116" s="7">
        <f t="shared" si="5"/>
        <v>303</v>
      </c>
      <c r="H116" s="5" t="s">
        <v>75</v>
      </c>
      <c r="I116" s="5">
        <f t="shared" si="6"/>
        <v>6</v>
      </c>
      <c r="J116" s="5">
        <f t="shared" si="7"/>
        <v>4</v>
      </c>
      <c r="K116" s="10" t="str">
        <f t="shared" si="8"/>
        <v>1:00</v>
      </c>
      <c r="L116" s="9" t="s">
        <v>139</v>
      </c>
      <c r="M116" s="9" t="str">
        <f t="shared" si="9"/>
        <v>01:00</v>
      </c>
      <c r="N116" s="5" t="str">
        <f>IF(raw!I116="",raw!F116,raw!L116)</f>
        <v>Tampa Bay Buccaneers</v>
      </c>
      <c r="O116" s="5" t="str">
        <f>VLOOKUP(N116,index_picture!$A:$B,2,FALSE)</f>
        <v>&lt;img src="./img/bucs.png" /&gt;</v>
      </c>
      <c r="P116" s="5" t="str">
        <f>IF(raw!H116="","-",IF(raw!I116="",raw!H116,raw!J116))</f>
        <v>-</v>
      </c>
      <c r="Q116" s="5" t="s">
        <v>68</v>
      </c>
      <c r="R116" s="5" t="str">
        <f>IF(raw!J116="","-",IF(raw!I116="@",raw!H116,raw!J116))</f>
        <v>-</v>
      </c>
      <c r="S116" s="5" t="str">
        <f>VLOOKUP(T116,index_picture!$A:$B,2,FALSE)</f>
        <v>&lt;img src="./img/panthers.png" /&gt;</v>
      </c>
      <c r="T116" s="5" t="str">
        <f>IF(raw!I116="@",raw!F116,raw!L116)</f>
        <v>Carolina Panthers</v>
      </c>
      <c r="U116" s="5" t="str">
        <f>VLOOKUP(N116,'index stadium'!$A:$B,2,FALSE)</f>
        <v>Raymond James Stadium</v>
      </c>
    </row>
    <row r="117" spans="1:21" x14ac:dyDescent="0.2">
      <c r="A117" s="6">
        <v>8</v>
      </c>
      <c r="B117" s="5" t="s">
        <v>74</v>
      </c>
      <c r="C117" s="5" t="str">
        <f>VLOOKUP(B117,index_weekday!$A$1:$D$7,4,FALSE)</f>
        <v>Dom</v>
      </c>
      <c r="D117" s="7" t="s">
        <v>90</v>
      </c>
      <c r="E117" s="5">
        <f>VLOOKUP(D117,index_month!$A$1:$C$12,3,FALSE)</f>
        <v>10</v>
      </c>
      <c r="F117" s="8">
        <v>29</v>
      </c>
      <c r="G117" s="7">
        <f t="shared" si="5"/>
        <v>303</v>
      </c>
      <c r="H117" s="5" t="s">
        <v>77</v>
      </c>
      <c r="I117" s="5">
        <f t="shared" si="6"/>
        <v>6</v>
      </c>
      <c r="J117" s="5">
        <f t="shared" si="7"/>
        <v>4</v>
      </c>
      <c r="K117" s="10" t="str">
        <f t="shared" si="8"/>
        <v>4:05</v>
      </c>
      <c r="L117" s="9" t="s">
        <v>140</v>
      </c>
      <c r="M117" s="9" t="str">
        <f t="shared" si="9"/>
        <v>04:05</v>
      </c>
      <c r="N117" s="5" t="str">
        <f>IF(raw!I117="",raw!F117,raw!L117)</f>
        <v>Seattle Seahawks</v>
      </c>
      <c r="O117" s="5" t="str">
        <f>VLOOKUP(N117,index_picture!$A:$B,2,FALSE)</f>
        <v>&lt;img src="./img/seahawks.png" /&gt;</v>
      </c>
      <c r="P117" s="5" t="str">
        <f>IF(raw!H117="","-",IF(raw!I117="",raw!H117,raw!J117))</f>
        <v>-</v>
      </c>
      <c r="Q117" s="5" t="s">
        <v>68</v>
      </c>
      <c r="R117" s="5" t="str">
        <f>IF(raw!J117="","-",IF(raw!I117="@",raw!H117,raw!J117))</f>
        <v>-</v>
      </c>
      <c r="S117" s="5" t="str">
        <f>VLOOKUP(T117,index_picture!$A:$B,2,FALSE)</f>
        <v>&lt;img src="./img/texans.png" /&gt;</v>
      </c>
      <c r="T117" s="5" t="str">
        <f>IF(raw!I117="@",raw!F117,raw!L117)</f>
        <v>Houston Texans</v>
      </c>
      <c r="U117" s="5" t="str">
        <f>VLOOKUP(N117,'index stadium'!$A:$B,2,FALSE)</f>
        <v>CenturyLink Field</v>
      </c>
    </row>
    <row r="118" spans="1:21" x14ac:dyDescent="0.2">
      <c r="A118" s="6">
        <v>8</v>
      </c>
      <c r="B118" s="5" t="s">
        <v>74</v>
      </c>
      <c r="C118" s="5" t="str">
        <f>VLOOKUP(B118,index_weekday!$A$1:$D$7,4,FALSE)</f>
        <v>Dom</v>
      </c>
      <c r="D118" s="7" t="s">
        <v>90</v>
      </c>
      <c r="E118" s="5">
        <f>VLOOKUP(D118,index_month!$A$1:$C$12,3,FALSE)</f>
        <v>10</v>
      </c>
      <c r="F118" s="8">
        <v>29</v>
      </c>
      <c r="G118" s="7">
        <f t="shared" si="5"/>
        <v>303</v>
      </c>
      <c r="H118" s="5" t="s">
        <v>78</v>
      </c>
      <c r="I118" s="5">
        <f t="shared" si="6"/>
        <v>6</v>
      </c>
      <c r="J118" s="5">
        <f t="shared" si="7"/>
        <v>4</v>
      </c>
      <c r="K118" s="10" t="str">
        <f t="shared" si="8"/>
        <v>4:25</v>
      </c>
      <c r="L118" s="9" t="s">
        <v>141</v>
      </c>
      <c r="M118" s="9" t="str">
        <f t="shared" si="9"/>
        <v>04:25</v>
      </c>
      <c r="N118" s="5" t="str">
        <f>IF(raw!I118="",raw!F118,raw!L118)</f>
        <v>Washington Redskins</v>
      </c>
      <c r="O118" s="5" t="str">
        <f>VLOOKUP(N118,index_picture!$A:$B,2,FALSE)</f>
        <v>&lt;img src="./img/redskins.png" /&gt;</v>
      </c>
      <c r="P118" s="5" t="str">
        <f>IF(raw!H118="","-",IF(raw!I118="",raw!H118,raw!J118))</f>
        <v>-</v>
      </c>
      <c r="Q118" s="5" t="s">
        <v>68</v>
      </c>
      <c r="R118" s="5" t="str">
        <f>IF(raw!J118="","-",IF(raw!I118="@",raw!H118,raw!J118))</f>
        <v>-</v>
      </c>
      <c r="S118" s="5" t="str">
        <f>VLOOKUP(T118,index_picture!$A:$B,2,FALSE)</f>
        <v>&lt;img src="./img/cowboys.png" /&gt;</v>
      </c>
      <c r="T118" s="5" t="str">
        <f>IF(raw!I118="@",raw!F118,raw!L118)</f>
        <v>Dallas Cowboys</v>
      </c>
      <c r="U118" s="5" t="str">
        <f>VLOOKUP(N118,'index stadium'!$A:$B,2,FALSE)</f>
        <v>Fedex Field</v>
      </c>
    </row>
    <row r="119" spans="1:21" x14ac:dyDescent="0.2">
      <c r="A119" s="6">
        <v>8</v>
      </c>
      <c r="B119" s="5" t="s">
        <v>74</v>
      </c>
      <c r="C119" s="5" t="str">
        <f>VLOOKUP(B119,index_weekday!$A$1:$D$7,4,FALSE)</f>
        <v>Dom</v>
      </c>
      <c r="D119" s="7" t="s">
        <v>90</v>
      </c>
      <c r="E119" s="5">
        <f>VLOOKUP(D119,index_month!$A$1:$C$12,3,FALSE)</f>
        <v>10</v>
      </c>
      <c r="F119" s="8">
        <v>29</v>
      </c>
      <c r="G119" s="7">
        <f t="shared" si="5"/>
        <v>303</v>
      </c>
      <c r="H119" s="5" t="s">
        <v>72</v>
      </c>
      <c r="I119" s="5">
        <f t="shared" si="6"/>
        <v>6</v>
      </c>
      <c r="J119" s="5">
        <f t="shared" si="7"/>
        <v>4</v>
      </c>
      <c r="K119" s="10" t="str">
        <f t="shared" si="8"/>
        <v>8:30</v>
      </c>
      <c r="L119" s="9" t="s">
        <v>138</v>
      </c>
      <c r="M119" s="9" t="str">
        <f t="shared" si="9"/>
        <v>08:30</v>
      </c>
      <c r="N119" s="5" t="str">
        <f>IF(raw!I119="",raw!F119,raw!L119)</f>
        <v>Detroit Lions</v>
      </c>
      <c r="O119" s="5" t="str">
        <f>VLOOKUP(N119,index_picture!$A:$B,2,FALSE)</f>
        <v>&lt;img src="./img/lions.png" /&gt;</v>
      </c>
      <c r="P119" s="5" t="str">
        <f>IF(raw!H119="","-",IF(raw!I119="",raw!H119,raw!J119))</f>
        <v>-</v>
      </c>
      <c r="Q119" s="5" t="s">
        <v>68</v>
      </c>
      <c r="R119" s="5" t="str">
        <f>IF(raw!J119="","-",IF(raw!I119="@",raw!H119,raw!J119))</f>
        <v>-</v>
      </c>
      <c r="S119" s="5" t="str">
        <f>VLOOKUP(T119,index_picture!$A:$B,2,FALSE)</f>
        <v>&lt;img src="./img/steelers.png" /&gt;</v>
      </c>
      <c r="T119" s="5" t="str">
        <f>IF(raw!I119="@",raw!F119,raw!L119)</f>
        <v>Pittsburgh Steelers</v>
      </c>
      <c r="U119" s="5" t="str">
        <f>VLOOKUP(N119,'index stadium'!$A:$B,2,FALSE)</f>
        <v>Ford Field</v>
      </c>
    </row>
    <row r="120" spans="1:21" x14ac:dyDescent="0.2">
      <c r="A120" s="6">
        <v>8</v>
      </c>
      <c r="B120" s="5" t="s">
        <v>79</v>
      </c>
      <c r="C120" s="5" t="str">
        <f>VLOOKUP(B120,index_weekday!$A$1:$D$7,4,FALSE)</f>
        <v>Seg</v>
      </c>
      <c r="D120" s="7" t="s">
        <v>90</v>
      </c>
      <c r="E120" s="5">
        <f>VLOOKUP(D120,index_month!$A$1:$C$12,3,FALSE)</f>
        <v>10</v>
      </c>
      <c r="F120" s="8">
        <v>30</v>
      </c>
      <c r="G120" s="7">
        <f t="shared" si="5"/>
        <v>304</v>
      </c>
      <c r="H120" s="5" t="s">
        <v>72</v>
      </c>
      <c r="I120" s="5">
        <f t="shared" si="6"/>
        <v>6</v>
      </c>
      <c r="J120" s="5">
        <f t="shared" si="7"/>
        <v>4</v>
      </c>
      <c r="K120" s="10" t="str">
        <f t="shared" si="8"/>
        <v>8:30</v>
      </c>
      <c r="L120" s="9" t="s">
        <v>138</v>
      </c>
      <c r="M120" s="9" t="str">
        <f t="shared" si="9"/>
        <v>08:30</v>
      </c>
      <c r="N120" s="5" t="str">
        <f>IF(raw!I120="",raw!F120,raw!L120)</f>
        <v>Kansas City Chiefs</v>
      </c>
      <c r="O120" s="5" t="str">
        <f>VLOOKUP(N120,index_picture!$A:$B,2,FALSE)</f>
        <v>&lt;img src="./img/chiefs.png" /&gt;</v>
      </c>
      <c r="P120" s="5" t="str">
        <f>IF(raw!H120="","-",IF(raw!I120="",raw!H120,raw!J120))</f>
        <v>-</v>
      </c>
      <c r="Q120" s="5" t="s">
        <v>68</v>
      </c>
      <c r="R120" s="5" t="str">
        <f>IF(raw!J120="","-",IF(raw!I120="@",raw!H120,raw!J120))</f>
        <v>-</v>
      </c>
      <c r="S120" s="5" t="str">
        <f>VLOOKUP(T120,index_picture!$A:$B,2,FALSE)</f>
        <v>&lt;img src="./img/broncos.png" /&gt;</v>
      </c>
      <c r="T120" s="5" t="str">
        <f>IF(raw!I120="@",raw!F120,raw!L120)</f>
        <v>Denver Broncos</v>
      </c>
      <c r="U120" s="5" t="str">
        <f>VLOOKUP(N120,'index stadium'!$A:$B,2,FALSE)</f>
        <v>Arrowhead Stadium</v>
      </c>
    </row>
    <row r="121" spans="1:21" x14ac:dyDescent="0.2">
      <c r="A121" s="6">
        <v>9</v>
      </c>
      <c r="B121" s="5" t="s">
        <v>71</v>
      </c>
      <c r="C121" s="5" t="str">
        <f>VLOOKUP(B121,index_weekday!$A$1:$D$7,4,FALSE)</f>
        <v>Qui</v>
      </c>
      <c r="D121" s="7" t="s">
        <v>91</v>
      </c>
      <c r="E121" s="5">
        <f>VLOOKUP(D121,index_month!$A$1:$C$12,3,FALSE)</f>
        <v>11</v>
      </c>
      <c r="F121" s="8">
        <v>2</v>
      </c>
      <c r="G121" s="7">
        <f t="shared" si="5"/>
        <v>307</v>
      </c>
      <c r="H121" s="5" t="s">
        <v>82</v>
      </c>
      <c r="I121" s="5">
        <f t="shared" si="6"/>
        <v>6</v>
      </c>
      <c r="J121" s="5">
        <f t="shared" si="7"/>
        <v>4</v>
      </c>
      <c r="K121" s="10" t="str">
        <f t="shared" si="8"/>
        <v>8:25</v>
      </c>
      <c r="L121" s="9" t="s">
        <v>144</v>
      </c>
      <c r="M121" s="9" t="str">
        <f t="shared" si="9"/>
        <v>08:25</v>
      </c>
      <c r="N121" s="5" t="str">
        <f>IF(raw!I121="",raw!F121,raw!L121)</f>
        <v>New York Jets</v>
      </c>
      <c r="O121" s="5" t="str">
        <f>VLOOKUP(N121,index_picture!$A:$B,2,FALSE)</f>
        <v>&lt;img src="./img/jets.png" /&gt;</v>
      </c>
      <c r="P121" s="5" t="str">
        <f>IF(raw!H121="","-",IF(raw!I121="",raw!H121,raw!J121))</f>
        <v>-</v>
      </c>
      <c r="Q121" s="5" t="s">
        <v>68</v>
      </c>
      <c r="R121" s="5" t="str">
        <f>IF(raw!J121="","-",IF(raw!I121="@",raw!H121,raw!J121))</f>
        <v>-</v>
      </c>
      <c r="S121" s="5" t="str">
        <f>VLOOKUP(T121,index_picture!$A:$B,2,FALSE)</f>
        <v>&lt;img src="./img/bills.png" /&gt;</v>
      </c>
      <c r="T121" s="5" t="str">
        <f>IF(raw!I121="@",raw!F121,raw!L121)</f>
        <v>Buffalo Bills</v>
      </c>
      <c r="U121" s="5" t="str">
        <f>VLOOKUP(N121,'index stadium'!$A:$B,2,FALSE)</f>
        <v>MetLife Stadium</v>
      </c>
    </row>
    <row r="122" spans="1:21" x14ac:dyDescent="0.2">
      <c r="A122" s="6">
        <v>9</v>
      </c>
      <c r="B122" s="5" t="s">
        <v>74</v>
      </c>
      <c r="C122" s="5" t="str">
        <f>VLOOKUP(B122,index_weekday!$A$1:$D$7,4,FALSE)</f>
        <v>Dom</v>
      </c>
      <c r="D122" s="7" t="s">
        <v>91</v>
      </c>
      <c r="E122" s="5">
        <f>VLOOKUP(D122,index_month!$A$1:$C$12,3,FALSE)</f>
        <v>11</v>
      </c>
      <c r="F122" s="8">
        <v>5</v>
      </c>
      <c r="G122" s="7">
        <f t="shared" si="5"/>
        <v>310</v>
      </c>
      <c r="H122" s="5" t="s">
        <v>75</v>
      </c>
      <c r="I122" s="5">
        <f t="shared" si="6"/>
        <v>6</v>
      </c>
      <c r="J122" s="5">
        <f t="shared" si="7"/>
        <v>4</v>
      </c>
      <c r="K122" s="10" t="str">
        <f t="shared" si="8"/>
        <v>1:00</v>
      </c>
      <c r="L122" s="9" t="s">
        <v>139</v>
      </c>
      <c r="M122" s="9" t="str">
        <f t="shared" si="9"/>
        <v>01:00</v>
      </c>
      <c r="N122" s="5" t="str">
        <f>IF(raw!I122="",raw!F122,raw!L122)</f>
        <v>Jacksonville Jaguars</v>
      </c>
      <c r="O122" s="5" t="str">
        <f>VLOOKUP(N122,index_picture!$A:$B,2,FALSE)</f>
        <v>&lt;img src="./img/jaguars.png" /&gt;</v>
      </c>
      <c r="P122" s="5" t="str">
        <f>IF(raw!H122="","-",IF(raw!I122="",raw!H122,raw!J122))</f>
        <v>-</v>
      </c>
      <c r="Q122" s="5" t="s">
        <v>68</v>
      </c>
      <c r="R122" s="5" t="str">
        <f>IF(raw!J122="","-",IF(raw!I122="@",raw!H122,raw!J122))</f>
        <v>-</v>
      </c>
      <c r="S122" s="5" t="str">
        <f>VLOOKUP(T122,index_picture!$A:$B,2,FALSE)</f>
        <v>&lt;img src="./img/bengals.png" /&gt;</v>
      </c>
      <c r="T122" s="5" t="str">
        <f>IF(raw!I122="@",raw!F122,raw!L122)</f>
        <v>Cincinnati Bengals</v>
      </c>
      <c r="U122" s="5" t="str">
        <f>VLOOKUP(N122,'index stadium'!$A:$B,2,FALSE)</f>
        <v>Everbank Field</v>
      </c>
    </row>
    <row r="123" spans="1:21" x14ac:dyDescent="0.2">
      <c r="A123" s="6">
        <v>9</v>
      </c>
      <c r="B123" s="5" t="s">
        <v>74</v>
      </c>
      <c r="C123" s="5" t="str">
        <f>VLOOKUP(B123,index_weekday!$A$1:$D$7,4,FALSE)</f>
        <v>Dom</v>
      </c>
      <c r="D123" s="7" t="s">
        <v>91</v>
      </c>
      <c r="E123" s="5">
        <f>VLOOKUP(D123,index_month!$A$1:$C$12,3,FALSE)</f>
        <v>11</v>
      </c>
      <c r="F123" s="8">
        <v>5</v>
      </c>
      <c r="G123" s="7">
        <f t="shared" si="5"/>
        <v>310</v>
      </c>
      <c r="H123" s="5" t="s">
        <v>75</v>
      </c>
      <c r="I123" s="5">
        <f t="shared" si="6"/>
        <v>6</v>
      </c>
      <c r="J123" s="5">
        <f t="shared" si="7"/>
        <v>4</v>
      </c>
      <c r="K123" s="10" t="str">
        <f t="shared" si="8"/>
        <v>1:00</v>
      </c>
      <c r="L123" s="9" t="s">
        <v>139</v>
      </c>
      <c r="M123" s="9" t="str">
        <f t="shared" si="9"/>
        <v>01:00</v>
      </c>
      <c r="N123" s="5" t="str">
        <f>IF(raw!I123="",raw!F123,raw!L123)</f>
        <v>Carolina Panthers</v>
      </c>
      <c r="O123" s="5" t="str">
        <f>VLOOKUP(N123,index_picture!$A:$B,2,FALSE)</f>
        <v>&lt;img src="./img/panthers.png" /&gt;</v>
      </c>
      <c r="P123" s="5" t="str">
        <f>IF(raw!H123="","-",IF(raw!I123="",raw!H123,raw!J123))</f>
        <v>-</v>
      </c>
      <c r="Q123" s="5" t="s">
        <v>68</v>
      </c>
      <c r="R123" s="5" t="str">
        <f>IF(raw!J123="","-",IF(raw!I123="@",raw!H123,raw!J123))</f>
        <v>-</v>
      </c>
      <c r="S123" s="5" t="str">
        <f>VLOOKUP(T123,index_picture!$A:$B,2,FALSE)</f>
        <v>&lt;img src="./img/falcons.png" /&gt;</v>
      </c>
      <c r="T123" s="5" t="str">
        <f>IF(raw!I123="@",raw!F123,raw!L123)</f>
        <v>Atlanta Falcons</v>
      </c>
      <c r="U123" s="5" t="str">
        <f>VLOOKUP(N123,'index stadium'!$A:$B,2,FALSE)</f>
        <v>Bank of America Stadium</v>
      </c>
    </row>
    <row r="124" spans="1:21" x14ac:dyDescent="0.2">
      <c r="A124" s="6">
        <v>9</v>
      </c>
      <c r="B124" s="5" t="s">
        <v>74</v>
      </c>
      <c r="C124" s="5" t="str">
        <f>VLOOKUP(B124,index_weekday!$A$1:$D$7,4,FALSE)</f>
        <v>Dom</v>
      </c>
      <c r="D124" s="7" t="s">
        <v>91</v>
      </c>
      <c r="E124" s="5">
        <f>VLOOKUP(D124,index_month!$A$1:$C$12,3,FALSE)</f>
        <v>11</v>
      </c>
      <c r="F124" s="8">
        <v>5</v>
      </c>
      <c r="G124" s="7">
        <f t="shared" si="5"/>
        <v>310</v>
      </c>
      <c r="H124" s="5" t="s">
        <v>75</v>
      </c>
      <c r="I124" s="5">
        <f t="shared" si="6"/>
        <v>6</v>
      </c>
      <c r="J124" s="5">
        <f t="shared" si="7"/>
        <v>4</v>
      </c>
      <c r="K124" s="10" t="str">
        <f t="shared" si="8"/>
        <v>1:00</v>
      </c>
      <c r="L124" s="9" t="s">
        <v>139</v>
      </c>
      <c r="M124" s="9" t="str">
        <f t="shared" si="9"/>
        <v>01:00</v>
      </c>
      <c r="N124" s="5" t="str">
        <f>IF(raw!I124="",raw!F124,raw!L124)</f>
        <v>Tennessee Titans</v>
      </c>
      <c r="O124" s="5" t="str">
        <f>VLOOKUP(N124,index_picture!$A:$B,2,FALSE)</f>
        <v>&lt;img src="./img/titans.png" /&gt;</v>
      </c>
      <c r="P124" s="5" t="str">
        <f>IF(raw!H124="","-",IF(raw!I124="",raw!H124,raw!J124))</f>
        <v>-</v>
      </c>
      <c r="Q124" s="5" t="s">
        <v>68</v>
      </c>
      <c r="R124" s="5" t="str">
        <f>IF(raw!J124="","-",IF(raw!I124="@",raw!H124,raw!J124))</f>
        <v>-</v>
      </c>
      <c r="S124" s="5" t="str">
        <f>VLOOKUP(T124,index_picture!$A:$B,2,FALSE)</f>
        <v>&lt;img src="./img/ravens.png" /&gt;</v>
      </c>
      <c r="T124" s="5" t="str">
        <f>IF(raw!I124="@",raw!F124,raw!L124)</f>
        <v>Baltimore Ravens</v>
      </c>
      <c r="U124" s="5" t="str">
        <f>VLOOKUP(N124,'index stadium'!$A:$B,2,FALSE)</f>
        <v>Nissan Stadium</v>
      </c>
    </row>
    <row r="125" spans="1:21" x14ac:dyDescent="0.2">
      <c r="A125" s="6">
        <v>9</v>
      </c>
      <c r="B125" s="5" t="s">
        <v>74</v>
      </c>
      <c r="C125" s="5" t="str">
        <f>VLOOKUP(B125,index_weekday!$A$1:$D$7,4,FALSE)</f>
        <v>Dom</v>
      </c>
      <c r="D125" s="7" t="s">
        <v>91</v>
      </c>
      <c r="E125" s="5">
        <f>VLOOKUP(D125,index_month!$A$1:$C$12,3,FALSE)</f>
        <v>11</v>
      </c>
      <c r="F125" s="8">
        <v>5</v>
      </c>
      <c r="G125" s="7">
        <f t="shared" si="5"/>
        <v>310</v>
      </c>
      <c r="H125" s="5" t="s">
        <v>75</v>
      </c>
      <c r="I125" s="5">
        <f t="shared" si="6"/>
        <v>6</v>
      </c>
      <c r="J125" s="5">
        <f t="shared" si="7"/>
        <v>4</v>
      </c>
      <c r="K125" s="10" t="str">
        <f t="shared" si="8"/>
        <v>1:00</v>
      </c>
      <c r="L125" s="9" t="s">
        <v>139</v>
      </c>
      <c r="M125" s="9" t="str">
        <f t="shared" si="9"/>
        <v>01:00</v>
      </c>
      <c r="N125" s="5" t="str">
        <f>IF(raw!I125="",raw!F125,raw!L125)</f>
        <v>New Orleans Saints</v>
      </c>
      <c r="O125" s="5" t="str">
        <f>VLOOKUP(N125,index_picture!$A:$B,2,FALSE)</f>
        <v>&lt;img src="./img/saints.png" /&gt;</v>
      </c>
      <c r="P125" s="5" t="str">
        <f>IF(raw!H125="","-",IF(raw!I125="",raw!H125,raw!J125))</f>
        <v>-</v>
      </c>
      <c r="Q125" s="5" t="s">
        <v>68</v>
      </c>
      <c r="R125" s="5" t="str">
        <f>IF(raw!J125="","-",IF(raw!I125="@",raw!H125,raw!J125))</f>
        <v>-</v>
      </c>
      <c r="S125" s="5" t="str">
        <f>VLOOKUP(T125,index_picture!$A:$B,2,FALSE)</f>
        <v>&lt;img src="./img/bucs.png" /&gt;</v>
      </c>
      <c r="T125" s="5" t="str">
        <f>IF(raw!I125="@",raw!F125,raw!L125)</f>
        <v>Tampa Bay Buccaneers</v>
      </c>
      <c r="U125" s="5" t="str">
        <f>VLOOKUP(N125,'index stadium'!$A:$B,2,FALSE)</f>
        <v>Mercedez-Benz Superdome</v>
      </c>
    </row>
    <row r="126" spans="1:21" x14ac:dyDescent="0.2">
      <c r="A126" s="6">
        <v>9</v>
      </c>
      <c r="B126" s="5" t="s">
        <v>74</v>
      </c>
      <c r="C126" s="5" t="str">
        <f>VLOOKUP(B126,index_weekday!$A$1:$D$7,4,FALSE)</f>
        <v>Dom</v>
      </c>
      <c r="D126" s="7" t="s">
        <v>91</v>
      </c>
      <c r="E126" s="5">
        <f>VLOOKUP(D126,index_month!$A$1:$C$12,3,FALSE)</f>
        <v>11</v>
      </c>
      <c r="F126" s="8">
        <v>5</v>
      </c>
      <c r="G126" s="7">
        <f t="shared" si="5"/>
        <v>310</v>
      </c>
      <c r="H126" s="5" t="s">
        <v>75</v>
      </c>
      <c r="I126" s="5">
        <f t="shared" si="6"/>
        <v>6</v>
      </c>
      <c r="J126" s="5">
        <f t="shared" si="7"/>
        <v>4</v>
      </c>
      <c r="K126" s="10" t="str">
        <f t="shared" si="8"/>
        <v>1:00</v>
      </c>
      <c r="L126" s="9" t="s">
        <v>139</v>
      </c>
      <c r="M126" s="9" t="str">
        <f t="shared" si="9"/>
        <v>01:00</v>
      </c>
      <c r="N126" s="5" t="str">
        <f>IF(raw!I126="",raw!F126,raw!L126)</f>
        <v>Houston Texans</v>
      </c>
      <c r="O126" s="5" t="str">
        <f>VLOOKUP(N126,index_picture!$A:$B,2,FALSE)</f>
        <v>&lt;img src="./img/texans.png" /&gt;</v>
      </c>
      <c r="P126" s="5" t="str">
        <f>IF(raw!H126="","-",IF(raw!I126="",raw!H126,raw!J126))</f>
        <v>-</v>
      </c>
      <c r="Q126" s="5" t="s">
        <v>68</v>
      </c>
      <c r="R126" s="5" t="str">
        <f>IF(raw!J126="","-",IF(raw!I126="@",raw!H126,raw!J126))</f>
        <v>-</v>
      </c>
      <c r="S126" s="5" t="str">
        <f>VLOOKUP(T126,index_picture!$A:$B,2,FALSE)</f>
        <v>&lt;img src="./img/colts.png" /&gt;</v>
      </c>
      <c r="T126" s="5" t="str">
        <f>IF(raw!I126="@",raw!F126,raw!L126)</f>
        <v>Indianapolis Colts</v>
      </c>
      <c r="U126" s="5" t="str">
        <f>VLOOKUP(N126,'index stadium'!$A:$B,2,FALSE)</f>
        <v>NRG Stadium</v>
      </c>
    </row>
    <row r="127" spans="1:21" x14ac:dyDescent="0.2">
      <c r="A127" s="6">
        <v>9</v>
      </c>
      <c r="B127" s="5" t="s">
        <v>74</v>
      </c>
      <c r="C127" s="5" t="str">
        <f>VLOOKUP(B127,index_weekday!$A$1:$D$7,4,FALSE)</f>
        <v>Dom</v>
      </c>
      <c r="D127" s="7" t="s">
        <v>91</v>
      </c>
      <c r="E127" s="5">
        <f>VLOOKUP(D127,index_month!$A$1:$C$12,3,FALSE)</f>
        <v>11</v>
      </c>
      <c r="F127" s="8">
        <v>5</v>
      </c>
      <c r="G127" s="7">
        <f t="shared" si="5"/>
        <v>310</v>
      </c>
      <c r="H127" s="5" t="s">
        <v>75</v>
      </c>
      <c r="I127" s="5">
        <f t="shared" si="6"/>
        <v>6</v>
      </c>
      <c r="J127" s="5">
        <f t="shared" si="7"/>
        <v>4</v>
      </c>
      <c r="K127" s="10" t="str">
        <f t="shared" si="8"/>
        <v>1:00</v>
      </c>
      <c r="L127" s="9" t="s">
        <v>139</v>
      </c>
      <c r="M127" s="9" t="str">
        <f t="shared" si="9"/>
        <v>01:00</v>
      </c>
      <c r="N127" s="5" t="str">
        <f>IF(raw!I127="",raw!F127,raw!L127)</f>
        <v>Philadelphia Eagles</v>
      </c>
      <c r="O127" s="5" t="str">
        <f>VLOOKUP(N127,index_picture!$A:$B,2,FALSE)</f>
        <v>&lt;img src="./img/eagles.png" /&gt;</v>
      </c>
      <c r="P127" s="5" t="str">
        <f>IF(raw!H127="","-",IF(raw!I127="",raw!H127,raw!J127))</f>
        <v>-</v>
      </c>
      <c r="Q127" s="5" t="s">
        <v>68</v>
      </c>
      <c r="R127" s="5" t="str">
        <f>IF(raw!J127="","-",IF(raw!I127="@",raw!H127,raw!J127))</f>
        <v>-</v>
      </c>
      <c r="S127" s="5" t="str">
        <f>VLOOKUP(T127,index_picture!$A:$B,2,FALSE)</f>
        <v>&lt;img src="./img/broncos.png" /&gt;</v>
      </c>
      <c r="T127" s="5" t="str">
        <f>IF(raw!I127="@",raw!F127,raw!L127)</f>
        <v>Denver Broncos</v>
      </c>
      <c r="U127" s="5" t="str">
        <f>VLOOKUP(N127,'index stadium'!$A:$B,2,FALSE)</f>
        <v>Lincoln Financial Field</v>
      </c>
    </row>
    <row r="128" spans="1:21" x14ac:dyDescent="0.2">
      <c r="A128" s="6">
        <v>9</v>
      </c>
      <c r="B128" s="5" t="s">
        <v>74</v>
      </c>
      <c r="C128" s="5" t="str">
        <f>VLOOKUP(B128,index_weekday!$A$1:$D$7,4,FALSE)</f>
        <v>Dom</v>
      </c>
      <c r="D128" s="7" t="s">
        <v>91</v>
      </c>
      <c r="E128" s="5">
        <f>VLOOKUP(D128,index_month!$A$1:$C$12,3,FALSE)</f>
        <v>11</v>
      </c>
      <c r="F128" s="8">
        <v>5</v>
      </c>
      <c r="G128" s="7">
        <f t="shared" si="5"/>
        <v>310</v>
      </c>
      <c r="H128" s="5" t="s">
        <v>75</v>
      </c>
      <c r="I128" s="5">
        <f t="shared" si="6"/>
        <v>6</v>
      </c>
      <c r="J128" s="5">
        <f t="shared" si="7"/>
        <v>4</v>
      </c>
      <c r="K128" s="10" t="str">
        <f t="shared" si="8"/>
        <v>1:00</v>
      </c>
      <c r="L128" s="9" t="s">
        <v>139</v>
      </c>
      <c r="M128" s="9" t="str">
        <f t="shared" si="9"/>
        <v>01:00</v>
      </c>
      <c r="N128" s="5" t="str">
        <f>IF(raw!I128="",raw!F128,raw!L128)</f>
        <v>New York Giants</v>
      </c>
      <c r="O128" s="5" t="str">
        <f>VLOOKUP(N128,index_picture!$A:$B,2,FALSE)</f>
        <v>&lt;img src="./img/giants.png" /&gt;</v>
      </c>
      <c r="P128" s="5" t="str">
        <f>IF(raw!H128="","-",IF(raw!I128="",raw!H128,raw!J128))</f>
        <v>-</v>
      </c>
      <c r="Q128" s="5" t="s">
        <v>68</v>
      </c>
      <c r="R128" s="5" t="str">
        <f>IF(raw!J128="","-",IF(raw!I128="@",raw!H128,raw!J128))</f>
        <v>-</v>
      </c>
      <c r="S128" s="5" t="str">
        <f>VLOOKUP(T128,index_picture!$A:$B,2,FALSE)</f>
        <v>&lt;img src="./img/rams.png" /&gt;</v>
      </c>
      <c r="T128" s="5" t="str">
        <f>IF(raw!I128="@",raw!F128,raw!L128)</f>
        <v>Los Angeles Rams</v>
      </c>
      <c r="U128" s="5" t="str">
        <f>VLOOKUP(N128,'index stadium'!$A:$B,2,FALSE)</f>
        <v>MetLife Stadium</v>
      </c>
    </row>
    <row r="129" spans="1:21" x14ac:dyDescent="0.2">
      <c r="A129" s="6">
        <v>9</v>
      </c>
      <c r="B129" s="5" t="s">
        <v>74</v>
      </c>
      <c r="C129" s="5" t="str">
        <f>VLOOKUP(B129,index_weekday!$A$1:$D$7,4,FALSE)</f>
        <v>Dom</v>
      </c>
      <c r="D129" s="7" t="s">
        <v>91</v>
      </c>
      <c r="E129" s="5">
        <f>VLOOKUP(D129,index_month!$A$1:$C$12,3,FALSE)</f>
        <v>11</v>
      </c>
      <c r="F129" s="8">
        <v>5</v>
      </c>
      <c r="G129" s="7">
        <f t="shared" si="5"/>
        <v>310</v>
      </c>
      <c r="H129" s="5" t="s">
        <v>77</v>
      </c>
      <c r="I129" s="5">
        <f t="shared" si="6"/>
        <v>6</v>
      </c>
      <c r="J129" s="5">
        <f t="shared" si="7"/>
        <v>4</v>
      </c>
      <c r="K129" s="10" t="str">
        <f t="shared" si="8"/>
        <v>4:05</v>
      </c>
      <c r="L129" s="9" t="s">
        <v>140</v>
      </c>
      <c r="M129" s="9" t="str">
        <f t="shared" si="9"/>
        <v>04:05</v>
      </c>
      <c r="N129" s="5" t="str">
        <f>IF(raw!I129="",raw!F129,raw!L129)</f>
        <v>Seattle Seahawks</v>
      </c>
      <c r="O129" s="5" t="str">
        <f>VLOOKUP(N129,index_picture!$A:$B,2,FALSE)</f>
        <v>&lt;img src="./img/seahawks.png" /&gt;</v>
      </c>
      <c r="P129" s="5" t="str">
        <f>IF(raw!H129="","-",IF(raw!I129="",raw!H129,raw!J129))</f>
        <v>-</v>
      </c>
      <c r="Q129" s="5" t="s">
        <v>68</v>
      </c>
      <c r="R129" s="5" t="str">
        <f>IF(raw!J129="","-",IF(raw!I129="@",raw!H129,raw!J129))</f>
        <v>-</v>
      </c>
      <c r="S129" s="5" t="str">
        <f>VLOOKUP(T129,index_picture!$A:$B,2,FALSE)</f>
        <v>&lt;img src="./img/redskins.png" /&gt;</v>
      </c>
      <c r="T129" s="5" t="str">
        <f>IF(raw!I129="@",raw!F129,raw!L129)</f>
        <v>Washington Redskins</v>
      </c>
      <c r="U129" s="5" t="str">
        <f>VLOOKUP(N129,'index stadium'!$A:$B,2,FALSE)</f>
        <v>CenturyLink Field</v>
      </c>
    </row>
    <row r="130" spans="1:21" x14ac:dyDescent="0.2">
      <c r="A130" s="6">
        <v>9</v>
      </c>
      <c r="B130" s="5" t="s">
        <v>74</v>
      </c>
      <c r="C130" s="5" t="str">
        <f>VLOOKUP(B130,index_weekday!$A$1:$D$7,4,FALSE)</f>
        <v>Dom</v>
      </c>
      <c r="D130" s="7" t="s">
        <v>91</v>
      </c>
      <c r="E130" s="5">
        <f>VLOOKUP(D130,index_month!$A$1:$C$12,3,FALSE)</f>
        <v>11</v>
      </c>
      <c r="F130" s="8">
        <v>5</v>
      </c>
      <c r="G130" s="7">
        <f t="shared" si="5"/>
        <v>310</v>
      </c>
      <c r="H130" s="5" t="s">
        <v>77</v>
      </c>
      <c r="I130" s="5">
        <f t="shared" si="6"/>
        <v>6</v>
      </c>
      <c r="J130" s="5">
        <f t="shared" si="7"/>
        <v>4</v>
      </c>
      <c r="K130" s="10" t="str">
        <f t="shared" si="8"/>
        <v>4:05</v>
      </c>
      <c r="L130" s="9" t="s">
        <v>140</v>
      </c>
      <c r="M130" s="9" t="str">
        <f t="shared" si="9"/>
        <v>04:05</v>
      </c>
      <c r="N130" s="5" t="str">
        <f>IF(raw!I130="",raw!F130,raw!L130)</f>
        <v>San Francisco 49ers</v>
      </c>
      <c r="O130" s="5" t="str">
        <f>VLOOKUP(N130,index_picture!$A:$B,2,FALSE)</f>
        <v>&lt;img src="./img/49ers.png" /&gt;</v>
      </c>
      <c r="P130" s="5" t="str">
        <f>IF(raw!H130="","-",IF(raw!I130="",raw!H130,raw!J130))</f>
        <v>-</v>
      </c>
      <c r="Q130" s="5" t="s">
        <v>68</v>
      </c>
      <c r="R130" s="5" t="str">
        <f>IF(raw!J130="","-",IF(raw!I130="@",raw!H130,raw!J130))</f>
        <v>-</v>
      </c>
      <c r="S130" s="5" t="str">
        <f>VLOOKUP(T130,index_picture!$A:$B,2,FALSE)</f>
        <v>&lt;img src="./img/cardinals.png" /&gt;</v>
      </c>
      <c r="T130" s="5" t="str">
        <f>IF(raw!I130="@",raw!F130,raw!L130)</f>
        <v>Arizona Cardinals</v>
      </c>
      <c r="U130" s="5" t="str">
        <f>VLOOKUP(N130,'index stadium'!$A:$B,2,FALSE)</f>
        <v>Levi's Stadium</v>
      </c>
    </row>
    <row r="131" spans="1:21" x14ac:dyDescent="0.2">
      <c r="A131" s="6">
        <v>9</v>
      </c>
      <c r="B131" s="5" t="s">
        <v>74</v>
      </c>
      <c r="C131" s="5" t="str">
        <f>VLOOKUP(B131,index_weekday!$A$1:$D$7,4,FALSE)</f>
        <v>Dom</v>
      </c>
      <c r="D131" s="7" t="s">
        <v>91</v>
      </c>
      <c r="E131" s="5">
        <f>VLOOKUP(D131,index_month!$A$1:$C$12,3,FALSE)</f>
        <v>11</v>
      </c>
      <c r="F131" s="8">
        <v>5</v>
      </c>
      <c r="G131" s="7">
        <f t="shared" ref="G131:G194" si="10">DATE(,E131,F131)</f>
        <v>310</v>
      </c>
      <c r="H131" s="5" t="s">
        <v>78</v>
      </c>
      <c r="I131" s="5">
        <f t="shared" ref="I131:I194" si="11">LEN(H131)</f>
        <v>6</v>
      </c>
      <c r="J131" s="5">
        <f t="shared" ref="J131:J194" si="12">I131-2</f>
        <v>4</v>
      </c>
      <c r="K131" s="10" t="str">
        <f t="shared" ref="K131:K194" si="13">LEFT(H131,J131)</f>
        <v>4:25</v>
      </c>
      <c r="L131" s="9" t="s">
        <v>141</v>
      </c>
      <c r="M131" s="9" t="str">
        <f t="shared" ref="M131:M194" si="14">IF(J131=5,CONCATENATE(L131),CONCATENATE("0",L131))</f>
        <v>04:25</v>
      </c>
      <c r="N131" s="5" t="str">
        <f>IF(raw!I131="",raw!F131,raw!L131)</f>
        <v>Dallas Cowboys</v>
      </c>
      <c r="O131" s="5" t="str">
        <f>VLOOKUP(N131,index_picture!$A:$B,2,FALSE)</f>
        <v>&lt;img src="./img/cowboys.png" /&gt;</v>
      </c>
      <c r="P131" s="5" t="str">
        <f>IF(raw!H131="","-",IF(raw!I131="",raw!H131,raw!J131))</f>
        <v>-</v>
      </c>
      <c r="Q131" s="5" t="s">
        <v>68</v>
      </c>
      <c r="R131" s="5" t="str">
        <f>IF(raw!J131="","-",IF(raw!I131="@",raw!H131,raw!J131))</f>
        <v>-</v>
      </c>
      <c r="S131" s="5" t="str">
        <f>VLOOKUP(T131,index_picture!$A:$B,2,FALSE)</f>
        <v>&lt;img src="./img/chiefs.png" /&gt;</v>
      </c>
      <c r="T131" s="5" t="str">
        <f>IF(raw!I131="@",raw!F131,raw!L131)</f>
        <v>Kansas City Chiefs</v>
      </c>
      <c r="U131" s="5" t="str">
        <f>VLOOKUP(N131,'index stadium'!$A:$B,2,FALSE)</f>
        <v>AT&amp;T Stadium</v>
      </c>
    </row>
    <row r="132" spans="1:21" x14ac:dyDescent="0.2">
      <c r="A132" s="6">
        <v>9</v>
      </c>
      <c r="B132" s="5" t="s">
        <v>74</v>
      </c>
      <c r="C132" s="5" t="str">
        <f>VLOOKUP(B132,index_weekday!$A$1:$D$7,4,FALSE)</f>
        <v>Dom</v>
      </c>
      <c r="D132" s="7" t="s">
        <v>91</v>
      </c>
      <c r="E132" s="5">
        <f>VLOOKUP(D132,index_month!$A$1:$C$12,3,FALSE)</f>
        <v>11</v>
      </c>
      <c r="F132" s="8">
        <v>5</v>
      </c>
      <c r="G132" s="7">
        <f t="shared" si="10"/>
        <v>310</v>
      </c>
      <c r="H132" s="5" t="s">
        <v>72</v>
      </c>
      <c r="I132" s="5">
        <f t="shared" si="11"/>
        <v>6</v>
      </c>
      <c r="J132" s="5">
        <f t="shared" si="12"/>
        <v>4</v>
      </c>
      <c r="K132" s="10" t="str">
        <f t="shared" si="13"/>
        <v>8:30</v>
      </c>
      <c r="L132" s="9" t="s">
        <v>138</v>
      </c>
      <c r="M132" s="9" t="str">
        <f t="shared" si="14"/>
        <v>08:30</v>
      </c>
      <c r="N132" s="5" t="str">
        <f>IF(raw!I132="",raw!F132,raw!L132)</f>
        <v>Miami Dolphins</v>
      </c>
      <c r="O132" s="5" t="str">
        <f>VLOOKUP(N132,index_picture!$A:$B,2,FALSE)</f>
        <v>&lt;img src="./img/dolphins.png" /&gt;</v>
      </c>
      <c r="P132" s="5" t="str">
        <f>IF(raw!H132="","-",IF(raw!I132="",raw!H132,raw!J132))</f>
        <v>-</v>
      </c>
      <c r="Q132" s="5" t="s">
        <v>68</v>
      </c>
      <c r="R132" s="5" t="str">
        <f>IF(raw!J132="","-",IF(raw!I132="@",raw!H132,raw!J132))</f>
        <v>-</v>
      </c>
      <c r="S132" s="5" t="str">
        <f>VLOOKUP(T132,index_picture!$A:$B,2,FALSE)</f>
        <v>&lt;img src="./img/raiders.png" /&gt;</v>
      </c>
      <c r="T132" s="5" t="str">
        <f>IF(raw!I132="@",raw!F132,raw!L132)</f>
        <v>Oakland Raiders</v>
      </c>
      <c r="U132" s="5" t="str">
        <f>VLOOKUP(N132,'index stadium'!$A:$B,2,FALSE)</f>
        <v>Hard Rock Stadium</v>
      </c>
    </row>
    <row r="133" spans="1:21" x14ac:dyDescent="0.2">
      <c r="A133" s="6">
        <v>9</v>
      </c>
      <c r="B133" s="5" t="s">
        <v>79</v>
      </c>
      <c r="C133" s="5" t="str">
        <f>VLOOKUP(B133,index_weekday!$A$1:$D$7,4,FALSE)</f>
        <v>Seg</v>
      </c>
      <c r="D133" s="7" t="s">
        <v>91</v>
      </c>
      <c r="E133" s="5">
        <f>VLOOKUP(D133,index_month!$A$1:$C$12,3,FALSE)</f>
        <v>11</v>
      </c>
      <c r="F133" s="8">
        <v>6</v>
      </c>
      <c r="G133" s="7">
        <f t="shared" si="10"/>
        <v>311</v>
      </c>
      <c r="H133" s="5" t="s">
        <v>72</v>
      </c>
      <c r="I133" s="5">
        <f t="shared" si="11"/>
        <v>6</v>
      </c>
      <c r="J133" s="5">
        <f t="shared" si="12"/>
        <v>4</v>
      </c>
      <c r="K133" s="10" t="str">
        <f t="shared" si="13"/>
        <v>8:30</v>
      </c>
      <c r="L133" s="9" t="s">
        <v>138</v>
      </c>
      <c r="M133" s="9" t="str">
        <f t="shared" si="14"/>
        <v>08:30</v>
      </c>
      <c r="N133" s="5" t="str">
        <f>IF(raw!I133="",raw!F133,raw!L133)</f>
        <v>Green Bay Packers</v>
      </c>
      <c r="O133" s="5" t="str">
        <f>VLOOKUP(N133,index_picture!$A:$B,2,FALSE)</f>
        <v>&lt;img src="./img/packers.png" /&gt;</v>
      </c>
      <c r="P133" s="5" t="str">
        <f>IF(raw!H133="","-",IF(raw!I133="",raw!H133,raw!J133))</f>
        <v>-</v>
      </c>
      <c r="Q133" s="5" t="s">
        <v>68</v>
      </c>
      <c r="R133" s="5" t="str">
        <f>IF(raw!J133="","-",IF(raw!I133="@",raw!H133,raw!J133))</f>
        <v>-</v>
      </c>
      <c r="S133" s="5" t="str">
        <f>VLOOKUP(T133,index_picture!$A:$B,2,FALSE)</f>
        <v>&lt;img src="./img/lions.png" /&gt;</v>
      </c>
      <c r="T133" s="5" t="str">
        <f>IF(raw!I133="@",raw!F133,raw!L133)</f>
        <v>Detroit Lions</v>
      </c>
      <c r="U133" s="5" t="str">
        <f>VLOOKUP(N133,'index stadium'!$A:$B,2,FALSE)</f>
        <v>Lambeau Field</v>
      </c>
    </row>
    <row r="134" spans="1:21" x14ac:dyDescent="0.2">
      <c r="A134" s="6">
        <v>10</v>
      </c>
      <c r="B134" s="5" t="s">
        <v>71</v>
      </c>
      <c r="C134" s="5" t="str">
        <f>VLOOKUP(B134,index_weekday!$A$1:$D$7,4,FALSE)</f>
        <v>Qui</v>
      </c>
      <c r="D134" s="7" t="s">
        <v>91</v>
      </c>
      <c r="E134" s="5">
        <f>VLOOKUP(D134,index_month!$A$1:$C$12,3,FALSE)</f>
        <v>11</v>
      </c>
      <c r="F134" s="8">
        <v>9</v>
      </c>
      <c r="G134" s="7">
        <f t="shared" si="10"/>
        <v>314</v>
      </c>
      <c r="H134" s="5" t="s">
        <v>82</v>
      </c>
      <c r="I134" s="5">
        <f t="shared" si="11"/>
        <v>6</v>
      </c>
      <c r="J134" s="5">
        <f t="shared" si="12"/>
        <v>4</v>
      </c>
      <c r="K134" s="10" t="str">
        <f t="shared" si="13"/>
        <v>8:25</v>
      </c>
      <c r="L134" s="9" t="s">
        <v>144</v>
      </c>
      <c r="M134" s="9" t="str">
        <f t="shared" si="14"/>
        <v>08:25</v>
      </c>
      <c r="N134" s="5" t="str">
        <f>IF(raw!I134="",raw!F134,raw!L134)</f>
        <v>Arizona Cardinals</v>
      </c>
      <c r="O134" s="5" t="str">
        <f>VLOOKUP(N134,index_picture!$A:$B,2,FALSE)</f>
        <v>&lt;img src="./img/cardinals.png" /&gt;</v>
      </c>
      <c r="P134" s="5" t="str">
        <f>IF(raw!H134="","-",IF(raw!I134="",raw!H134,raw!J134))</f>
        <v>-</v>
      </c>
      <c r="Q134" s="5" t="s">
        <v>68</v>
      </c>
      <c r="R134" s="5" t="str">
        <f>IF(raw!J134="","-",IF(raw!I134="@",raw!H134,raw!J134))</f>
        <v>-</v>
      </c>
      <c r="S134" s="5" t="str">
        <f>VLOOKUP(T134,index_picture!$A:$B,2,FALSE)</f>
        <v>&lt;img src="./img/seahawks.png" /&gt;</v>
      </c>
      <c r="T134" s="5" t="str">
        <f>IF(raw!I134="@",raw!F134,raw!L134)</f>
        <v>Seattle Seahawks</v>
      </c>
      <c r="U134" s="5" t="str">
        <f>VLOOKUP(N134,'index stadium'!$A:$B,2,FALSE)</f>
        <v>University of Phoenix Stadium</v>
      </c>
    </row>
    <row r="135" spans="1:21" x14ac:dyDescent="0.2">
      <c r="A135" s="6">
        <v>10</v>
      </c>
      <c r="B135" s="5" t="s">
        <v>74</v>
      </c>
      <c r="C135" s="5" t="str">
        <f>VLOOKUP(B135,index_weekday!$A$1:$D$7,4,FALSE)</f>
        <v>Dom</v>
      </c>
      <c r="D135" s="7" t="s">
        <v>91</v>
      </c>
      <c r="E135" s="5">
        <f>VLOOKUP(D135,index_month!$A$1:$C$12,3,FALSE)</f>
        <v>11</v>
      </c>
      <c r="F135" s="8">
        <v>12</v>
      </c>
      <c r="G135" s="7">
        <f t="shared" si="10"/>
        <v>317</v>
      </c>
      <c r="H135" s="5" t="s">
        <v>75</v>
      </c>
      <c r="I135" s="5">
        <f t="shared" si="11"/>
        <v>6</v>
      </c>
      <c r="J135" s="5">
        <f t="shared" si="12"/>
        <v>4</v>
      </c>
      <c r="K135" s="10" t="str">
        <f t="shared" si="13"/>
        <v>1:00</v>
      </c>
      <c r="L135" s="9" t="s">
        <v>139</v>
      </c>
      <c r="M135" s="9" t="str">
        <f t="shared" si="14"/>
        <v>01:00</v>
      </c>
      <c r="N135" s="5" t="str">
        <f>IF(raw!I135="",raw!F135,raw!L135)</f>
        <v>Washington Redskins</v>
      </c>
      <c r="O135" s="5" t="str">
        <f>VLOOKUP(N135,index_picture!$A:$B,2,FALSE)</f>
        <v>&lt;img src="./img/redskins.png" /&gt;</v>
      </c>
      <c r="P135" s="5" t="str">
        <f>IF(raw!H135="","-",IF(raw!I135="",raw!H135,raw!J135))</f>
        <v>-</v>
      </c>
      <c r="Q135" s="5" t="s">
        <v>68</v>
      </c>
      <c r="R135" s="5" t="str">
        <f>IF(raw!J135="","-",IF(raw!I135="@",raw!H135,raw!J135))</f>
        <v>-</v>
      </c>
      <c r="S135" s="5" t="str">
        <f>VLOOKUP(T135,index_picture!$A:$B,2,FALSE)</f>
        <v>&lt;img src="./img/vikings.png" /&gt;</v>
      </c>
      <c r="T135" s="5" t="str">
        <f>IF(raw!I135="@",raw!F135,raw!L135)</f>
        <v>Minnesota Vikings</v>
      </c>
      <c r="U135" s="5" t="str">
        <f>VLOOKUP(N135,'index stadium'!$A:$B,2,FALSE)</f>
        <v>Fedex Field</v>
      </c>
    </row>
    <row r="136" spans="1:21" x14ac:dyDescent="0.2">
      <c r="A136" s="6">
        <v>10</v>
      </c>
      <c r="B136" s="5" t="s">
        <v>74</v>
      </c>
      <c r="C136" s="5" t="str">
        <f>VLOOKUP(B136,index_weekday!$A$1:$D$7,4,FALSE)</f>
        <v>Dom</v>
      </c>
      <c r="D136" s="7" t="s">
        <v>91</v>
      </c>
      <c r="E136" s="5">
        <f>VLOOKUP(D136,index_month!$A$1:$C$12,3,FALSE)</f>
        <v>11</v>
      </c>
      <c r="F136" s="8">
        <v>12</v>
      </c>
      <c r="G136" s="7">
        <f t="shared" si="10"/>
        <v>317</v>
      </c>
      <c r="H136" s="5" t="s">
        <v>75</v>
      </c>
      <c r="I136" s="5">
        <f t="shared" si="11"/>
        <v>6</v>
      </c>
      <c r="J136" s="5">
        <f t="shared" si="12"/>
        <v>4</v>
      </c>
      <c r="K136" s="10" t="str">
        <f t="shared" si="13"/>
        <v>1:00</v>
      </c>
      <c r="L136" s="9" t="s">
        <v>139</v>
      </c>
      <c r="M136" s="9" t="str">
        <f t="shared" si="14"/>
        <v>01:00</v>
      </c>
      <c r="N136" s="5" t="str">
        <f>IF(raw!I136="",raw!F136,raw!L136)</f>
        <v>Detroit Lions</v>
      </c>
      <c r="O136" s="5" t="str">
        <f>VLOOKUP(N136,index_picture!$A:$B,2,FALSE)</f>
        <v>&lt;img src="./img/lions.png" /&gt;</v>
      </c>
      <c r="P136" s="5" t="str">
        <f>IF(raw!H136="","-",IF(raw!I136="",raw!H136,raw!J136))</f>
        <v>-</v>
      </c>
      <c r="Q136" s="5" t="s">
        <v>68</v>
      </c>
      <c r="R136" s="5" t="str">
        <f>IF(raw!J136="","-",IF(raw!I136="@",raw!H136,raw!J136))</f>
        <v>-</v>
      </c>
      <c r="S136" s="5" t="str">
        <f>VLOOKUP(T136,index_picture!$A:$B,2,FALSE)</f>
        <v>&lt;img src="./img/browns.png" /&gt;</v>
      </c>
      <c r="T136" s="5" t="str">
        <f>IF(raw!I136="@",raw!F136,raw!L136)</f>
        <v>Cleveland Browns</v>
      </c>
      <c r="U136" s="5" t="str">
        <f>VLOOKUP(N136,'index stadium'!$A:$B,2,FALSE)</f>
        <v>Ford Field</v>
      </c>
    </row>
    <row r="137" spans="1:21" x14ac:dyDescent="0.2">
      <c r="A137" s="6">
        <v>10</v>
      </c>
      <c r="B137" s="5" t="s">
        <v>74</v>
      </c>
      <c r="C137" s="5" t="str">
        <f>VLOOKUP(B137,index_weekday!$A$1:$D$7,4,FALSE)</f>
        <v>Dom</v>
      </c>
      <c r="D137" s="7" t="s">
        <v>91</v>
      </c>
      <c r="E137" s="5">
        <f>VLOOKUP(D137,index_month!$A$1:$C$12,3,FALSE)</f>
        <v>11</v>
      </c>
      <c r="F137" s="8">
        <v>12</v>
      </c>
      <c r="G137" s="7">
        <f t="shared" si="10"/>
        <v>317</v>
      </c>
      <c r="H137" s="5" t="s">
        <v>75</v>
      </c>
      <c r="I137" s="5">
        <f t="shared" si="11"/>
        <v>6</v>
      </c>
      <c r="J137" s="5">
        <f t="shared" si="12"/>
        <v>4</v>
      </c>
      <c r="K137" s="10" t="str">
        <f t="shared" si="13"/>
        <v>1:00</v>
      </c>
      <c r="L137" s="9" t="s">
        <v>139</v>
      </c>
      <c r="M137" s="9" t="str">
        <f t="shared" si="14"/>
        <v>01:00</v>
      </c>
      <c r="N137" s="5" t="str">
        <f>IF(raw!I137="",raw!F137,raw!L137)</f>
        <v>Tennessee Titans</v>
      </c>
      <c r="O137" s="5" t="str">
        <f>VLOOKUP(N137,index_picture!$A:$B,2,FALSE)</f>
        <v>&lt;img src="./img/titans.png" /&gt;</v>
      </c>
      <c r="P137" s="5" t="str">
        <f>IF(raw!H137="","-",IF(raw!I137="",raw!H137,raw!J137))</f>
        <v>-</v>
      </c>
      <c r="Q137" s="5" t="s">
        <v>68</v>
      </c>
      <c r="R137" s="5" t="str">
        <f>IF(raw!J137="","-",IF(raw!I137="@",raw!H137,raw!J137))</f>
        <v>-</v>
      </c>
      <c r="S137" s="5" t="str">
        <f>VLOOKUP(T137,index_picture!$A:$B,2,FALSE)</f>
        <v>&lt;img src="./img/bengals.png" /&gt;</v>
      </c>
      <c r="T137" s="5" t="str">
        <f>IF(raw!I137="@",raw!F137,raw!L137)</f>
        <v>Cincinnati Bengals</v>
      </c>
      <c r="U137" s="5" t="str">
        <f>VLOOKUP(N137,'index stadium'!$A:$B,2,FALSE)</f>
        <v>Nissan Stadium</v>
      </c>
    </row>
    <row r="138" spans="1:21" x14ac:dyDescent="0.2">
      <c r="A138" s="6">
        <v>10</v>
      </c>
      <c r="B138" s="5" t="s">
        <v>74</v>
      </c>
      <c r="C138" s="5" t="str">
        <f>VLOOKUP(B138,index_weekday!$A$1:$D$7,4,FALSE)</f>
        <v>Dom</v>
      </c>
      <c r="D138" s="7" t="s">
        <v>91</v>
      </c>
      <c r="E138" s="5">
        <f>VLOOKUP(D138,index_month!$A$1:$C$12,3,FALSE)</f>
        <v>11</v>
      </c>
      <c r="F138" s="8">
        <v>12</v>
      </c>
      <c r="G138" s="7">
        <f t="shared" si="10"/>
        <v>317</v>
      </c>
      <c r="H138" s="5" t="s">
        <v>75</v>
      </c>
      <c r="I138" s="5">
        <f t="shared" si="11"/>
        <v>6</v>
      </c>
      <c r="J138" s="5">
        <f t="shared" si="12"/>
        <v>4</v>
      </c>
      <c r="K138" s="10" t="str">
        <f t="shared" si="13"/>
        <v>1:00</v>
      </c>
      <c r="L138" s="9" t="s">
        <v>139</v>
      </c>
      <c r="M138" s="9" t="str">
        <f t="shared" si="14"/>
        <v>01:00</v>
      </c>
      <c r="N138" s="5" t="str">
        <f>IF(raw!I138="",raw!F138,raw!L138)</f>
        <v>Jacksonville Jaguars</v>
      </c>
      <c r="O138" s="5" t="str">
        <f>VLOOKUP(N138,index_picture!$A:$B,2,FALSE)</f>
        <v>&lt;img src="./img/jaguars.png" /&gt;</v>
      </c>
      <c r="P138" s="5" t="str">
        <f>IF(raw!H138="","-",IF(raw!I138="",raw!H138,raw!J138))</f>
        <v>-</v>
      </c>
      <c r="Q138" s="5" t="s">
        <v>68</v>
      </c>
      <c r="R138" s="5" t="str">
        <f>IF(raw!J138="","-",IF(raw!I138="@",raw!H138,raw!J138))</f>
        <v>-</v>
      </c>
      <c r="S138" s="5" t="str">
        <f>VLOOKUP(T138,index_picture!$A:$B,2,FALSE)</f>
        <v>&lt;img src="./img/chargers.png" /&gt;</v>
      </c>
      <c r="T138" s="5" t="str">
        <f>IF(raw!I138="@",raw!F138,raw!L138)</f>
        <v>Los Angeles Chargers</v>
      </c>
      <c r="U138" s="5" t="str">
        <f>VLOOKUP(N138,'index stadium'!$A:$B,2,FALSE)</f>
        <v>Everbank Field</v>
      </c>
    </row>
    <row r="139" spans="1:21" x14ac:dyDescent="0.2">
      <c r="A139" s="6">
        <v>10</v>
      </c>
      <c r="B139" s="5" t="s">
        <v>74</v>
      </c>
      <c r="C139" s="5" t="str">
        <f>VLOOKUP(B139,index_weekday!$A$1:$D$7,4,FALSE)</f>
        <v>Dom</v>
      </c>
      <c r="D139" s="7" t="s">
        <v>91</v>
      </c>
      <c r="E139" s="5">
        <f>VLOOKUP(D139,index_month!$A$1:$C$12,3,FALSE)</f>
        <v>11</v>
      </c>
      <c r="F139" s="8">
        <v>12</v>
      </c>
      <c r="G139" s="7">
        <f t="shared" si="10"/>
        <v>317</v>
      </c>
      <c r="H139" s="5" t="s">
        <v>75</v>
      </c>
      <c r="I139" s="5">
        <f t="shared" si="11"/>
        <v>6</v>
      </c>
      <c r="J139" s="5">
        <f t="shared" si="12"/>
        <v>4</v>
      </c>
      <c r="K139" s="10" t="str">
        <f t="shared" si="13"/>
        <v>1:00</v>
      </c>
      <c r="L139" s="9" t="s">
        <v>139</v>
      </c>
      <c r="M139" s="9" t="str">
        <f t="shared" si="14"/>
        <v>01:00</v>
      </c>
      <c r="N139" s="5" t="str">
        <f>IF(raw!I139="",raw!F139,raw!L139)</f>
        <v>Buffalo Bills</v>
      </c>
      <c r="O139" s="5" t="str">
        <f>VLOOKUP(N139,index_picture!$A:$B,2,FALSE)</f>
        <v>&lt;img src="./img/bills.png" /&gt;</v>
      </c>
      <c r="P139" s="5" t="str">
        <f>IF(raw!H139="","-",IF(raw!I139="",raw!H139,raw!J139))</f>
        <v>-</v>
      </c>
      <c r="Q139" s="5" t="s">
        <v>68</v>
      </c>
      <c r="R139" s="5" t="str">
        <f>IF(raw!J139="","-",IF(raw!I139="@",raw!H139,raw!J139))</f>
        <v>-</v>
      </c>
      <c r="S139" s="5" t="str">
        <f>VLOOKUP(T139,index_picture!$A:$B,2,FALSE)</f>
        <v>&lt;img src="./img/saints.png" /&gt;</v>
      </c>
      <c r="T139" s="5" t="str">
        <f>IF(raw!I139="@",raw!F139,raw!L139)</f>
        <v>New Orleans Saints</v>
      </c>
      <c r="U139" s="5" t="str">
        <f>VLOOKUP(N139,'index stadium'!$A:$B,2,FALSE)</f>
        <v>New Era Field</v>
      </c>
    </row>
    <row r="140" spans="1:21" x14ac:dyDescent="0.2">
      <c r="A140" s="6">
        <v>10</v>
      </c>
      <c r="B140" s="5" t="s">
        <v>74</v>
      </c>
      <c r="C140" s="5" t="str">
        <f>VLOOKUP(B140,index_weekday!$A$1:$D$7,4,FALSE)</f>
        <v>Dom</v>
      </c>
      <c r="D140" s="7" t="s">
        <v>91</v>
      </c>
      <c r="E140" s="5">
        <f>VLOOKUP(D140,index_month!$A$1:$C$12,3,FALSE)</f>
        <v>11</v>
      </c>
      <c r="F140" s="8">
        <v>12</v>
      </c>
      <c r="G140" s="7">
        <f t="shared" si="10"/>
        <v>317</v>
      </c>
      <c r="H140" s="5" t="s">
        <v>75</v>
      </c>
      <c r="I140" s="5">
        <f t="shared" si="11"/>
        <v>6</v>
      </c>
      <c r="J140" s="5">
        <f t="shared" si="12"/>
        <v>4</v>
      </c>
      <c r="K140" s="10" t="str">
        <f t="shared" si="13"/>
        <v>1:00</v>
      </c>
      <c r="L140" s="9" t="s">
        <v>139</v>
      </c>
      <c r="M140" s="9" t="str">
        <f t="shared" si="14"/>
        <v>01:00</v>
      </c>
      <c r="N140" s="5" t="str">
        <f>IF(raw!I140="",raw!F140,raw!L140)</f>
        <v>Tampa Bay Buccaneers</v>
      </c>
      <c r="O140" s="5" t="str">
        <f>VLOOKUP(N140,index_picture!$A:$B,2,FALSE)</f>
        <v>&lt;img src="./img/bucs.png" /&gt;</v>
      </c>
      <c r="P140" s="5" t="str">
        <f>IF(raw!H140="","-",IF(raw!I140="",raw!H140,raw!J140))</f>
        <v>-</v>
      </c>
      <c r="Q140" s="5" t="s">
        <v>68</v>
      </c>
      <c r="R140" s="5" t="str">
        <f>IF(raw!J140="","-",IF(raw!I140="@",raw!H140,raw!J140))</f>
        <v>-</v>
      </c>
      <c r="S140" s="5" t="str">
        <f>VLOOKUP(T140,index_picture!$A:$B,2,FALSE)</f>
        <v>&lt;img src="./img/jets.png" /&gt;</v>
      </c>
      <c r="T140" s="5" t="str">
        <f>IF(raw!I140="@",raw!F140,raw!L140)</f>
        <v>New York Jets</v>
      </c>
      <c r="U140" s="5" t="str">
        <f>VLOOKUP(N140,'index stadium'!$A:$B,2,FALSE)</f>
        <v>Raymond James Stadium</v>
      </c>
    </row>
    <row r="141" spans="1:21" x14ac:dyDescent="0.2">
      <c r="A141" s="6">
        <v>10</v>
      </c>
      <c r="B141" s="5" t="s">
        <v>74</v>
      </c>
      <c r="C141" s="5" t="str">
        <f>VLOOKUP(B141,index_weekday!$A$1:$D$7,4,FALSE)</f>
        <v>Dom</v>
      </c>
      <c r="D141" s="7" t="s">
        <v>91</v>
      </c>
      <c r="E141" s="5">
        <f>VLOOKUP(D141,index_month!$A$1:$C$12,3,FALSE)</f>
        <v>11</v>
      </c>
      <c r="F141" s="8">
        <v>12</v>
      </c>
      <c r="G141" s="7">
        <f t="shared" si="10"/>
        <v>317</v>
      </c>
      <c r="H141" s="5" t="s">
        <v>75</v>
      </c>
      <c r="I141" s="5">
        <f t="shared" si="11"/>
        <v>6</v>
      </c>
      <c r="J141" s="5">
        <f t="shared" si="12"/>
        <v>4</v>
      </c>
      <c r="K141" s="10" t="str">
        <f t="shared" si="13"/>
        <v>1:00</v>
      </c>
      <c r="L141" s="9" t="s">
        <v>139</v>
      </c>
      <c r="M141" s="9" t="str">
        <f t="shared" si="14"/>
        <v>01:00</v>
      </c>
      <c r="N141" s="5" t="str">
        <f>IF(raw!I141="",raw!F141,raw!L141)</f>
        <v>Indianapolis Colts</v>
      </c>
      <c r="O141" s="5" t="str">
        <f>VLOOKUP(N141,index_picture!$A:$B,2,FALSE)</f>
        <v>&lt;img src="./img/colts.png" /&gt;</v>
      </c>
      <c r="P141" s="5" t="str">
        <f>IF(raw!H141="","-",IF(raw!I141="",raw!H141,raw!J141))</f>
        <v>-</v>
      </c>
      <c r="Q141" s="5" t="s">
        <v>68</v>
      </c>
      <c r="R141" s="5" t="str">
        <f>IF(raw!J141="","-",IF(raw!I141="@",raw!H141,raw!J141))</f>
        <v>-</v>
      </c>
      <c r="S141" s="5" t="str">
        <f>VLOOKUP(T141,index_picture!$A:$B,2,FALSE)</f>
        <v>&lt;img src="./img/steelers.png" /&gt;</v>
      </c>
      <c r="T141" s="5" t="str">
        <f>IF(raw!I141="@",raw!F141,raw!L141)</f>
        <v>Pittsburgh Steelers</v>
      </c>
      <c r="U141" s="5" t="str">
        <f>VLOOKUP(N141,'index stadium'!$A:$B,2,FALSE)</f>
        <v>Lucas Oil Stadium</v>
      </c>
    </row>
    <row r="142" spans="1:21" x14ac:dyDescent="0.2">
      <c r="A142" s="6">
        <v>10</v>
      </c>
      <c r="B142" s="5" t="s">
        <v>74</v>
      </c>
      <c r="C142" s="5" t="str">
        <f>VLOOKUP(B142,index_weekday!$A$1:$D$7,4,FALSE)</f>
        <v>Dom</v>
      </c>
      <c r="D142" s="7" t="s">
        <v>91</v>
      </c>
      <c r="E142" s="5">
        <f>VLOOKUP(D142,index_month!$A$1:$C$12,3,FALSE)</f>
        <v>11</v>
      </c>
      <c r="F142" s="8">
        <v>12</v>
      </c>
      <c r="G142" s="7">
        <f t="shared" si="10"/>
        <v>317</v>
      </c>
      <c r="H142" s="5" t="s">
        <v>75</v>
      </c>
      <c r="I142" s="5">
        <f t="shared" si="11"/>
        <v>6</v>
      </c>
      <c r="J142" s="5">
        <f t="shared" si="12"/>
        <v>4</v>
      </c>
      <c r="K142" s="10" t="str">
        <f t="shared" si="13"/>
        <v>1:00</v>
      </c>
      <c r="L142" s="9" t="s">
        <v>139</v>
      </c>
      <c r="M142" s="9" t="str">
        <f t="shared" si="14"/>
        <v>01:00</v>
      </c>
      <c r="N142" s="5" t="str">
        <f>IF(raw!I142="",raw!F142,raw!L142)</f>
        <v>Chicago Bears</v>
      </c>
      <c r="O142" s="5" t="str">
        <f>VLOOKUP(N142,index_picture!$A:$B,2,FALSE)</f>
        <v>&lt;img src="./img/bears.png" /&gt;</v>
      </c>
      <c r="P142" s="5" t="str">
        <f>IF(raw!H142="","-",IF(raw!I142="",raw!H142,raw!J142))</f>
        <v>-</v>
      </c>
      <c r="Q142" s="5" t="s">
        <v>68</v>
      </c>
      <c r="R142" s="5" t="str">
        <f>IF(raw!J142="","-",IF(raw!I142="@",raw!H142,raw!J142))</f>
        <v>-</v>
      </c>
      <c r="S142" s="5" t="str">
        <f>VLOOKUP(T142,index_picture!$A:$B,2,FALSE)</f>
        <v>&lt;img src="./img/packers.png" /&gt;</v>
      </c>
      <c r="T142" s="5" t="str">
        <f>IF(raw!I142="@",raw!F142,raw!L142)</f>
        <v>Green Bay Packers</v>
      </c>
      <c r="U142" s="5" t="str">
        <f>VLOOKUP(N142,'index stadium'!$A:$B,2,FALSE)</f>
        <v>Soldier Field</v>
      </c>
    </row>
    <row r="143" spans="1:21" x14ac:dyDescent="0.2">
      <c r="A143" s="6">
        <v>10</v>
      </c>
      <c r="B143" s="5" t="s">
        <v>74</v>
      </c>
      <c r="C143" s="5" t="str">
        <f>VLOOKUP(B143,index_weekday!$A$1:$D$7,4,FALSE)</f>
        <v>Dom</v>
      </c>
      <c r="D143" s="7" t="s">
        <v>91</v>
      </c>
      <c r="E143" s="5">
        <f>VLOOKUP(D143,index_month!$A$1:$C$12,3,FALSE)</f>
        <v>11</v>
      </c>
      <c r="F143" s="8">
        <v>12</v>
      </c>
      <c r="G143" s="7">
        <f t="shared" si="10"/>
        <v>317</v>
      </c>
      <c r="H143" s="5" t="s">
        <v>77</v>
      </c>
      <c r="I143" s="5">
        <f t="shared" si="11"/>
        <v>6</v>
      </c>
      <c r="J143" s="5">
        <f t="shared" si="12"/>
        <v>4</v>
      </c>
      <c r="K143" s="10" t="str">
        <f t="shared" si="13"/>
        <v>4:05</v>
      </c>
      <c r="L143" s="9" t="s">
        <v>140</v>
      </c>
      <c r="M143" s="9" t="str">
        <f t="shared" si="14"/>
        <v>04:05</v>
      </c>
      <c r="N143" s="5" t="str">
        <f>IF(raw!I143="",raw!F143,raw!L143)</f>
        <v>Los Angeles Rams</v>
      </c>
      <c r="O143" s="5" t="str">
        <f>VLOOKUP(N143,index_picture!$A:$B,2,FALSE)</f>
        <v>&lt;img src="./img/rams.png" /&gt;</v>
      </c>
      <c r="P143" s="5" t="str">
        <f>IF(raw!H143="","-",IF(raw!I143="",raw!H143,raw!J143))</f>
        <v>-</v>
      </c>
      <c r="Q143" s="5" t="s">
        <v>68</v>
      </c>
      <c r="R143" s="5" t="str">
        <f>IF(raw!J143="","-",IF(raw!I143="@",raw!H143,raw!J143))</f>
        <v>-</v>
      </c>
      <c r="S143" s="5" t="str">
        <f>VLOOKUP(T143,index_picture!$A:$B,2,FALSE)</f>
        <v>&lt;img src="./img/texans.png" /&gt;</v>
      </c>
      <c r="T143" s="5" t="str">
        <f>IF(raw!I143="@",raw!F143,raw!L143)</f>
        <v>Houston Texans</v>
      </c>
      <c r="U143" s="5" t="str">
        <f>VLOOKUP(N143,'index stadium'!$A:$B,2,FALSE)</f>
        <v>Los Angeles Memorial Coliseum</v>
      </c>
    </row>
    <row r="144" spans="1:21" x14ac:dyDescent="0.2">
      <c r="A144" s="6">
        <v>10</v>
      </c>
      <c r="B144" s="5" t="s">
        <v>74</v>
      </c>
      <c r="C144" s="5" t="str">
        <f>VLOOKUP(B144,index_weekday!$A$1:$D$7,4,FALSE)</f>
        <v>Dom</v>
      </c>
      <c r="D144" s="7" t="s">
        <v>91</v>
      </c>
      <c r="E144" s="5">
        <f>VLOOKUP(D144,index_month!$A$1:$C$12,3,FALSE)</f>
        <v>11</v>
      </c>
      <c r="F144" s="8">
        <v>12</v>
      </c>
      <c r="G144" s="7">
        <f t="shared" si="10"/>
        <v>317</v>
      </c>
      <c r="H144" s="5" t="s">
        <v>78</v>
      </c>
      <c r="I144" s="5">
        <f t="shared" si="11"/>
        <v>6</v>
      </c>
      <c r="J144" s="5">
        <f t="shared" si="12"/>
        <v>4</v>
      </c>
      <c r="K144" s="10" t="str">
        <f t="shared" si="13"/>
        <v>4:25</v>
      </c>
      <c r="L144" s="9" t="s">
        <v>141</v>
      </c>
      <c r="M144" s="9" t="str">
        <f t="shared" si="14"/>
        <v>04:25</v>
      </c>
      <c r="N144" s="5" t="str">
        <f>IF(raw!I144="",raw!F144,raw!L144)</f>
        <v>San Francisco 49ers</v>
      </c>
      <c r="O144" s="5" t="str">
        <f>VLOOKUP(N144,index_picture!$A:$B,2,FALSE)</f>
        <v>&lt;img src="./img/49ers.png" /&gt;</v>
      </c>
      <c r="P144" s="5" t="str">
        <f>IF(raw!H144="","-",IF(raw!I144="",raw!H144,raw!J144))</f>
        <v>-</v>
      </c>
      <c r="Q144" s="5" t="s">
        <v>68</v>
      </c>
      <c r="R144" s="5" t="str">
        <f>IF(raw!J144="","-",IF(raw!I144="@",raw!H144,raw!J144))</f>
        <v>-</v>
      </c>
      <c r="S144" s="5" t="str">
        <f>VLOOKUP(T144,index_picture!$A:$B,2,FALSE)</f>
        <v>&lt;img src="./img/giants.png" /&gt;</v>
      </c>
      <c r="T144" s="5" t="str">
        <f>IF(raw!I144="@",raw!F144,raw!L144)</f>
        <v>New York Giants</v>
      </c>
      <c r="U144" s="5" t="str">
        <f>VLOOKUP(N144,'index stadium'!$A:$B,2,FALSE)</f>
        <v>Levi's Stadium</v>
      </c>
    </row>
    <row r="145" spans="1:21" x14ac:dyDescent="0.2">
      <c r="A145" s="6">
        <v>10</v>
      </c>
      <c r="B145" s="5" t="s">
        <v>74</v>
      </c>
      <c r="C145" s="5" t="str">
        <f>VLOOKUP(B145,index_weekday!$A$1:$D$7,4,FALSE)</f>
        <v>Dom</v>
      </c>
      <c r="D145" s="7" t="s">
        <v>91</v>
      </c>
      <c r="E145" s="5">
        <f>VLOOKUP(D145,index_month!$A$1:$C$12,3,FALSE)</f>
        <v>11</v>
      </c>
      <c r="F145" s="8">
        <v>12</v>
      </c>
      <c r="G145" s="7">
        <f t="shared" si="10"/>
        <v>317</v>
      </c>
      <c r="H145" s="5" t="s">
        <v>78</v>
      </c>
      <c r="I145" s="5">
        <f t="shared" si="11"/>
        <v>6</v>
      </c>
      <c r="J145" s="5">
        <f t="shared" si="12"/>
        <v>4</v>
      </c>
      <c r="K145" s="10" t="str">
        <f t="shared" si="13"/>
        <v>4:25</v>
      </c>
      <c r="L145" s="9" t="s">
        <v>141</v>
      </c>
      <c r="M145" s="9" t="str">
        <f t="shared" si="14"/>
        <v>04:25</v>
      </c>
      <c r="N145" s="5" t="str">
        <f>IF(raw!I145="",raw!F145,raw!L145)</f>
        <v>Atlanta Falcons</v>
      </c>
      <c r="O145" s="5" t="str">
        <f>VLOOKUP(N145,index_picture!$A:$B,2,FALSE)</f>
        <v>&lt;img src="./img/falcons.png" /&gt;</v>
      </c>
      <c r="P145" s="5" t="str">
        <f>IF(raw!H145="","-",IF(raw!I145="",raw!H145,raw!J145))</f>
        <v>-</v>
      </c>
      <c r="Q145" s="5" t="s">
        <v>68</v>
      </c>
      <c r="R145" s="5" t="str">
        <f>IF(raw!J145="","-",IF(raw!I145="@",raw!H145,raw!J145))</f>
        <v>-</v>
      </c>
      <c r="S145" s="5" t="str">
        <f>VLOOKUP(T145,index_picture!$A:$B,2,FALSE)</f>
        <v>&lt;img src="./img/cowboys.png" /&gt;</v>
      </c>
      <c r="T145" s="5" t="str">
        <f>IF(raw!I145="@",raw!F145,raw!L145)</f>
        <v>Dallas Cowboys</v>
      </c>
      <c r="U145" s="5" t="str">
        <f>VLOOKUP(N145,'index stadium'!$A:$B,2,FALSE)</f>
        <v>Mercedez-Benz Stadium</v>
      </c>
    </row>
    <row r="146" spans="1:21" x14ac:dyDescent="0.2">
      <c r="A146" s="6">
        <v>10</v>
      </c>
      <c r="B146" s="5" t="s">
        <v>74</v>
      </c>
      <c r="C146" s="5" t="str">
        <f>VLOOKUP(B146,index_weekday!$A$1:$D$7,4,FALSE)</f>
        <v>Dom</v>
      </c>
      <c r="D146" s="7" t="s">
        <v>91</v>
      </c>
      <c r="E146" s="5">
        <f>VLOOKUP(D146,index_month!$A$1:$C$12,3,FALSE)</f>
        <v>11</v>
      </c>
      <c r="F146" s="8">
        <v>12</v>
      </c>
      <c r="G146" s="7">
        <f t="shared" si="10"/>
        <v>317</v>
      </c>
      <c r="H146" s="5" t="s">
        <v>72</v>
      </c>
      <c r="I146" s="5">
        <f t="shared" si="11"/>
        <v>6</v>
      </c>
      <c r="J146" s="5">
        <f t="shared" si="12"/>
        <v>4</v>
      </c>
      <c r="K146" s="10" t="str">
        <f t="shared" si="13"/>
        <v>8:30</v>
      </c>
      <c r="L146" s="9" t="s">
        <v>138</v>
      </c>
      <c r="M146" s="9" t="str">
        <f t="shared" si="14"/>
        <v>08:30</v>
      </c>
      <c r="N146" s="5" t="str">
        <f>IF(raw!I146="",raw!F146,raw!L146)</f>
        <v>Denver Broncos</v>
      </c>
      <c r="O146" s="5" t="str">
        <f>VLOOKUP(N146,index_picture!$A:$B,2,FALSE)</f>
        <v>&lt;img src="./img/broncos.png" /&gt;</v>
      </c>
      <c r="P146" s="5" t="str">
        <f>IF(raw!H146="","-",IF(raw!I146="",raw!H146,raw!J146))</f>
        <v>-</v>
      </c>
      <c r="Q146" s="5" t="s">
        <v>68</v>
      </c>
      <c r="R146" s="5" t="str">
        <f>IF(raw!J146="","-",IF(raw!I146="@",raw!H146,raw!J146))</f>
        <v>-</v>
      </c>
      <c r="S146" s="5" t="str">
        <f>VLOOKUP(T146,index_picture!$A:$B,2,FALSE)</f>
        <v>&lt;img src="./img/patriots.png" /&gt;</v>
      </c>
      <c r="T146" s="5" t="str">
        <f>IF(raw!I146="@",raw!F146,raw!L146)</f>
        <v>New England Patriots</v>
      </c>
      <c r="U146" s="5" t="str">
        <f>VLOOKUP(N146,'index stadium'!$A:$B,2,FALSE)</f>
        <v>Sports Authority Field at Mile High</v>
      </c>
    </row>
    <row r="147" spans="1:21" x14ac:dyDescent="0.2">
      <c r="A147" s="6">
        <v>10</v>
      </c>
      <c r="B147" s="5" t="s">
        <v>79</v>
      </c>
      <c r="C147" s="5" t="str">
        <f>VLOOKUP(B147,index_weekday!$A$1:$D$7,4,FALSE)</f>
        <v>Seg</v>
      </c>
      <c r="D147" s="7" t="s">
        <v>91</v>
      </c>
      <c r="E147" s="5">
        <f>VLOOKUP(D147,index_month!$A$1:$C$12,3,FALSE)</f>
        <v>11</v>
      </c>
      <c r="F147" s="8">
        <v>13</v>
      </c>
      <c r="G147" s="7">
        <f t="shared" si="10"/>
        <v>318</v>
      </c>
      <c r="H147" s="5" t="s">
        <v>72</v>
      </c>
      <c r="I147" s="5">
        <f t="shared" si="11"/>
        <v>6</v>
      </c>
      <c r="J147" s="5">
        <f t="shared" si="12"/>
        <v>4</v>
      </c>
      <c r="K147" s="10" t="str">
        <f t="shared" si="13"/>
        <v>8:30</v>
      </c>
      <c r="L147" s="9" t="s">
        <v>138</v>
      </c>
      <c r="M147" s="9" t="str">
        <f t="shared" si="14"/>
        <v>08:30</v>
      </c>
      <c r="N147" s="5" t="str">
        <f>IF(raw!I147="",raw!F147,raw!L147)</f>
        <v>Carolina Panthers</v>
      </c>
      <c r="O147" s="5" t="str">
        <f>VLOOKUP(N147,index_picture!$A:$B,2,FALSE)</f>
        <v>&lt;img src="./img/panthers.png" /&gt;</v>
      </c>
      <c r="P147" s="5" t="str">
        <f>IF(raw!H147="","-",IF(raw!I147="",raw!H147,raw!J147))</f>
        <v>-</v>
      </c>
      <c r="Q147" s="5" t="s">
        <v>68</v>
      </c>
      <c r="R147" s="5" t="str">
        <f>IF(raw!J147="","-",IF(raw!I147="@",raw!H147,raw!J147))</f>
        <v>-</v>
      </c>
      <c r="S147" s="5" t="str">
        <f>VLOOKUP(T147,index_picture!$A:$B,2,FALSE)</f>
        <v>&lt;img src="./img/dolphins.png" /&gt;</v>
      </c>
      <c r="T147" s="5" t="str">
        <f>IF(raw!I147="@",raw!F147,raw!L147)</f>
        <v>Miami Dolphins</v>
      </c>
      <c r="U147" s="5" t="str">
        <f>VLOOKUP(N147,'index stadium'!$A:$B,2,FALSE)</f>
        <v>Bank of America Stadium</v>
      </c>
    </row>
    <row r="148" spans="1:21" x14ac:dyDescent="0.2">
      <c r="A148" s="6">
        <v>11</v>
      </c>
      <c r="B148" s="5" t="s">
        <v>71</v>
      </c>
      <c r="C148" s="5" t="str">
        <f>VLOOKUP(B148,index_weekday!$A$1:$D$7,4,FALSE)</f>
        <v>Qui</v>
      </c>
      <c r="D148" s="7" t="s">
        <v>91</v>
      </c>
      <c r="E148" s="5">
        <f>VLOOKUP(D148,index_month!$A$1:$C$12,3,FALSE)</f>
        <v>11</v>
      </c>
      <c r="F148" s="8">
        <v>16</v>
      </c>
      <c r="G148" s="7">
        <f t="shared" si="10"/>
        <v>321</v>
      </c>
      <c r="H148" s="5" t="s">
        <v>82</v>
      </c>
      <c r="I148" s="5">
        <f t="shared" si="11"/>
        <v>6</v>
      </c>
      <c r="J148" s="5">
        <f t="shared" si="12"/>
        <v>4</v>
      </c>
      <c r="K148" s="10" t="str">
        <f t="shared" si="13"/>
        <v>8:25</v>
      </c>
      <c r="L148" s="9" t="s">
        <v>144</v>
      </c>
      <c r="M148" s="9" t="str">
        <f t="shared" si="14"/>
        <v>08:25</v>
      </c>
      <c r="N148" s="5" t="str">
        <f>IF(raw!I148="",raw!F148,raw!L148)</f>
        <v>Pittsburgh Steelers</v>
      </c>
      <c r="O148" s="5" t="str">
        <f>VLOOKUP(N148,index_picture!$A:$B,2,FALSE)</f>
        <v>&lt;img src="./img/steelers.png" /&gt;</v>
      </c>
      <c r="P148" s="5" t="str">
        <f>IF(raw!H148="","-",IF(raw!I148="",raw!H148,raw!J148))</f>
        <v>-</v>
      </c>
      <c r="Q148" s="5" t="s">
        <v>68</v>
      </c>
      <c r="R148" s="5" t="str">
        <f>IF(raw!J148="","-",IF(raw!I148="@",raw!H148,raw!J148))</f>
        <v>-</v>
      </c>
      <c r="S148" s="5" t="str">
        <f>VLOOKUP(T148,index_picture!$A:$B,2,FALSE)</f>
        <v>&lt;img src="./img/titans.png" /&gt;</v>
      </c>
      <c r="T148" s="5" t="str">
        <f>IF(raw!I148="@",raw!F148,raw!L148)</f>
        <v>Tennessee Titans</v>
      </c>
      <c r="U148" s="5" t="str">
        <f>VLOOKUP(N148,'index stadium'!$A:$B,2,FALSE)</f>
        <v>Heinz Field</v>
      </c>
    </row>
    <row r="149" spans="1:21" x14ac:dyDescent="0.2">
      <c r="A149" s="6">
        <v>11</v>
      </c>
      <c r="B149" s="5" t="s">
        <v>74</v>
      </c>
      <c r="C149" s="5" t="str">
        <f>VLOOKUP(B149,index_weekday!$A$1:$D$7,4,FALSE)</f>
        <v>Dom</v>
      </c>
      <c r="D149" s="7" t="s">
        <v>91</v>
      </c>
      <c r="E149" s="5">
        <f>VLOOKUP(D149,index_month!$A$1:$C$12,3,FALSE)</f>
        <v>11</v>
      </c>
      <c r="F149" s="8">
        <v>19</v>
      </c>
      <c r="G149" s="7">
        <f t="shared" si="10"/>
        <v>324</v>
      </c>
      <c r="H149" s="5" t="s">
        <v>75</v>
      </c>
      <c r="I149" s="5">
        <f t="shared" si="11"/>
        <v>6</v>
      </c>
      <c r="J149" s="5">
        <f t="shared" si="12"/>
        <v>4</v>
      </c>
      <c r="K149" s="10" t="str">
        <f t="shared" si="13"/>
        <v>1:00</v>
      </c>
      <c r="L149" s="9" t="s">
        <v>139</v>
      </c>
      <c r="M149" s="9" t="str">
        <f t="shared" si="14"/>
        <v>01:00</v>
      </c>
      <c r="N149" s="5" t="str">
        <f>IF(raw!I149="",raw!F149,raw!L149)</f>
        <v>Minnesota Vikings</v>
      </c>
      <c r="O149" s="5" t="str">
        <f>VLOOKUP(N149,index_picture!$A:$B,2,FALSE)</f>
        <v>&lt;img src="./img/vikings.png" /&gt;</v>
      </c>
      <c r="P149" s="5" t="str">
        <f>IF(raw!H149="","-",IF(raw!I149="",raw!H149,raw!J149))</f>
        <v>-</v>
      </c>
      <c r="Q149" s="5" t="s">
        <v>68</v>
      </c>
      <c r="R149" s="5" t="str">
        <f>IF(raw!J149="","-",IF(raw!I149="@",raw!H149,raw!J149))</f>
        <v>-</v>
      </c>
      <c r="S149" s="5" t="str">
        <f>VLOOKUP(T149,index_picture!$A:$B,2,FALSE)</f>
        <v>&lt;img src="./img/rams.png" /&gt;</v>
      </c>
      <c r="T149" s="5" t="str">
        <f>IF(raw!I149="@",raw!F149,raw!L149)</f>
        <v>Los Angeles Rams</v>
      </c>
      <c r="U149" s="5" t="str">
        <f>VLOOKUP(N149,'index stadium'!$A:$B,2,FALSE)</f>
        <v>US Bank Stadium</v>
      </c>
    </row>
    <row r="150" spans="1:21" x14ac:dyDescent="0.2">
      <c r="A150" s="6">
        <v>11</v>
      </c>
      <c r="B150" s="5" t="s">
        <v>74</v>
      </c>
      <c r="C150" s="5" t="str">
        <f>VLOOKUP(B150,index_weekday!$A$1:$D$7,4,FALSE)</f>
        <v>Dom</v>
      </c>
      <c r="D150" s="7" t="s">
        <v>91</v>
      </c>
      <c r="E150" s="5">
        <f>VLOOKUP(D150,index_month!$A$1:$C$12,3,FALSE)</f>
        <v>11</v>
      </c>
      <c r="F150" s="8">
        <v>19</v>
      </c>
      <c r="G150" s="7">
        <f t="shared" si="10"/>
        <v>324</v>
      </c>
      <c r="H150" s="5" t="s">
        <v>75</v>
      </c>
      <c r="I150" s="5">
        <f t="shared" si="11"/>
        <v>6</v>
      </c>
      <c r="J150" s="5">
        <f t="shared" si="12"/>
        <v>4</v>
      </c>
      <c r="K150" s="10" t="str">
        <f t="shared" si="13"/>
        <v>1:00</v>
      </c>
      <c r="L150" s="9" t="s">
        <v>139</v>
      </c>
      <c r="M150" s="9" t="str">
        <f t="shared" si="14"/>
        <v>01:00</v>
      </c>
      <c r="N150" s="5" t="str">
        <f>IF(raw!I150="",raw!F150,raw!L150)</f>
        <v>Cleveland Browns</v>
      </c>
      <c r="O150" s="5" t="str">
        <f>VLOOKUP(N150,index_picture!$A:$B,2,FALSE)</f>
        <v>&lt;img src="./img/browns.png" /&gt;</v>
      </c>
      <c r="P150" s="5" t="str">
        <f>IF(raw!H150="","-",IF(raw!I150="",raw!H150,raw!J150))</f>
        <v>-</v>
      </c>
      <c r="Q150" s="5" t="s">
        <v>68</v>
      </c>
      <c r="R150" s="5" t="str">
        <f>IF(raw!J150="","-",IF(raw!I150="@",raw!H150,raw!J150))</f>
        <v>-</v>
      </c>
      <c r="S150" s="5" t="str">
        <f>VLOOKUP(T150,index_picture!$A:$B,2,FALSE)</f>
        <v>&lt;img src="./img/jaguars.png" /&gt;</v>
      </c>
      <c r="T150" s="5" t="str">
        <f>IF(raw!I150="@",raw!F150,raw!L150)</f>
        <v>Jacksonville Jaguars</v>
      </c>
      <c r="U150" s="5" t="str">
        <f>VLOOKUP(N150,'index stadium'!$A:$B,2,FALSE)</f>
        <v>Firstenergy Stadium</v>
      </c>
    </row>
    <row r="151" spans="1:21" x14ac:dyDescent="0.2">
      <c r="A151" s="6">
        <v>11</v>
      </c>
      <c r="B151" s="5" t="s">
        <v>74</v>
      </c>
      <c r="C151" s="5" t="str">
        <f>VLOOKUP(B151,index_weekday!$A$1:$D$7,4,FALSE)</f>
        <v>Dom</v>
      </c>
      <c r="D151" s="7" t="s">
        <v>91</v>
      </c>
      <c r="E151" s="5">
        <f>VLOOKUP(D151,index_month!$A$1:$C$12,3,FALSE)</f>
        <v>11</v>
      </c>
      <c r="F151" s="8">
        <v>19</v>
      </c>
      <c r="G151" s="7">
        <f t="shared" si="10"/>
        <v>324</v>
      </c>
      <c r="H151" s="5" t="s">
        <v>75</v>
      </c>
      <c r="I151" s="5">
        <f t="shared" si="11"/>
        <v>6</v>
      </c>
      <c r="J151" s="5">
        <f t="shared" si="12"/>
        <v>4</v>
      </c>
      <c r="K151" s="10" t="str">
        <f t="shared" si="13"/>
        <v>1:00</v>
      </c>
      <c r="L151" s="9" t="s">
        <v>139</v>
      </c>
      <c r="M151" s="9" t="str">
        <f t="shared" si="14"/>
        <v>01:00</v>
      </c>
      <c r="N151" s="5" t="str">
        <f>IF(raw!I151="",raw!F151,raw!L151)</f>
        <v>New York Giants</v>
      </c>
      <c r="O151" s="5" t="str">
        <f>VLOOKUP(N151,index_picture!$A:$B,2,FALSE)</f>
        <v>&lt;img src="./img/giants.png" /&gt;</v>
      </c>
      <c r="P151" s="5" t="str">
        <f>IF(raw!H151="","-",IF(raw!I151="",raw!H151,raw!J151))</f>
        <v>-</v>
      </c>
      <c r="Q151" s="5" t="s">
        <v>68</v>
      </c>
      <c r="R151" s="5" t="str">
        <f>IF(raw!J151="","-",IF(raw!I151="@",raw!H151,raw!J151))</f>
        <v>-</v>
      </c>
      <c r="S151" s="5" t="str">
        <f>VLOOKUP(T151,index_picture!$A:$B,2,FALSE)</f>
        <v>&lt;img src="./img/chiefs.png" /&gt;</v>
      </c>
      <c r="T151" s="5" t="str">
        <f>IF(raw!I151="@",raw!F151,raw!L151)</f>
        <v>Kansas City Chiefs</v>
      </c>
      <c r="U151" s="5" t="str">
        <f>VLOOKUP(N151,'index stadium'!$A:$B,2,FALSE)</f>
        <v>MetLife Stadium</v>
      </c>
    </row>
    <row r="152" spans="1:21" x14ac:dyDescent="0.2">
      <c r="A152" s="6">
        <v>11</v>
      </c>
      <c r="B152" s="5" t="s">
        <v>74</v>
      </c>
      <c r="C152" s="5" t="str">
        <f>VLOOKUP(B152,index_weekday!$A$1:$D$7,4,FALSE)</f>
        <v>Dom</v>
      </c>
      <c r="D152" s="7" t="s">
        <v>91</v>
      </c>
      <c r="E152" s="5">
        <f>VLOOKUP(D152,index_month!$A$1:$C$12,3,FALSE)</f>
        <v>11</v>
      </c>
      <c r="F152" s="8">
        <v>19</v>
      </c>
      <c r="G152" s="7">
        <f t="shared" si="10"/>
        <v>324</v>
      </c>
      <c r="H152" s="5" t="s">
        <v>75</v>
      </c>
      <c r="I152" s="5">
        <f t="shared" si="11"/>
        <v>6</v>
      </c>
      <c r="J152" s="5">
        <f t="shared" si="12"/>
        <v>4</v>
      </c>
      <c r="K152" s="10" t="str">
        <f t="shared" si="13"/>
        <v>1:00</v>
      </c>
      <c r="L152" s="9" t="s">
        <v>139</v>
      </c>
      <c r="M152" s="9" t="str">
        <f t="shared" si="14"/>
        <v>01:00</v>
      </c>
      <c r="N152" s="5" t="str">
        <f>IF(raw!I152="",raw!F152,raw!L152)</f>
        <v>Green Bay Packers</v>
      </c>
      <c r="O152" s="5" t="str">
        <f>VLOOKUP(N152,index_picture!$A:$B,2,FALSE)</f>
        <v>&lt;img src="./img/packers.png" /&gt;</v>
      </c>
      <c r="P152" s="5" t="str">
        <f>IF(raw!H152="","-",IF(raw!I152="",raw!H152,raw!J152))</f>
        <v>-</v>
      </c>
      <c r="Q152" s="5" t="s">
        <v>68</v>
      </c>
      <c r="R152" s="5" t="str">
        <f>IF(raw!J152="","-",IF(raw!I152="@",raw!H152,raw!J152))</f>
        <v>-</v>
      </c>
      <c r="S152" s="5" t="str">
        <f>VLOOKUP(T152,index_picture!$A:$B,2,FALSE)</f>
        <v>&lt;img src="./img/ravens.png" /&gt;</v>
      </c>
      <c r="T152" s="5" t="str">
        <f>IF(raw!I152="@",raw!F152,raw!L152)</f>
        <v>Baltimore Ravens</v>
      </c>
      <c r="U152" s="5" t="str">
        <f>VLOOKUP(N152,'index stadium'!$A:$B,2,FALSE)</f>
        <v>Lambeau Field</v>
      </c>
    </row>
    <row r="153" spans="1:21" x14ac:dyDescent="0.2">
      <c r="A153" s="6">
        <v>11</v>
      </c>
      <c r="B153" s="5" t="s">
        <v>74</v>
      </c>
      <c r="C153" s="5" t="str">
        <f>VLOOKUP(B153,index_weekday!$A$1:$D$7,4,FALSE)</f>
        <v>Dom</v>
      </c>
      <c r="D153" s="7" t="s">
        <v>91</v>
      </c>
      <c r="E153" s="5">
        <f>VLOOKUP(D153,index_month!$A$1:$C$12,3,FALSE)</f>
        <v>11</v>
      </c>
      <c r="F153" s="8">
        <v>19</v>
      </c>
      <c r="G153" s="7">
        <f t="shared" si="10"/>
        <v>324</v>
      </c>
      <c r="H153" s="5" t="s">
        <v>75</v>
      </c>
      <c r="I153" s="5">
        <f t="shared" si="11"/>
        <v>6</v>
      </c>
      <c r="J153" s="5">
        <f t="shared" si="12"/>
        <v>4</v>
      </c>
      <c r="K153" s="10" t="str">
        <f t="shared" si="13"/>
        <v>1:00</v>
      </c>
      <c r="L153" s="9" t="s">
        <v>139</v>
      </c>
      <c r="M153" s="9" t="str">
        <f t="shared" si="14"/>
        <v>01:00</v>
      </c>
      <c r="N153" s="5" t="str">
        <f>IF(raw!I153="",raw!F153,raw!L153)</f>
        <v>Miami Dolphins</v>
      </c>
      <c r="O153" s="5" t="str">
        <f>VLOOKUP(N153,index_picture!$A:$B,2,FALSE)</f>
        <v>&lt;img src="./img/dolphins.png" /&gt;</v>
      </c>
      <c r="P153" s="5" t="str">
        <f>IF(raw!H153="","-",IF(raw!I153="",raw!H153,raw!J153))</f>
        <v>-</v>
      </c>
      <c r="Q153" s="5" t="s">
        <v>68</v>
      </c>
      <c r="R153" s="5" t="str">
        <f>IF(raw!J153="","-",IF(raw!I153="@",raw!H153,raw!J153))</f>
        <v>-</v>
      </c>
      <c r="S153" s="5" t="str">
        <f>VLOOKUP(T153,index_picture!$A:$B,2,FALSE)</f>
        <v>&lt;img src="./img/bucs.png" /&gt;</v>
      </c>
      <c r="T153" s="5" t="str">
        <f>IF(raw!I153="@",raw!F153,raw!L153)</f>
        <v>Tampa Bay Buccaneers</v>
      </c>
      <c r="U153" s="5" t="str">
        <f>VLOOKUP(N153,'index stadium'!$A:$B,2,FALSE)</f>
        <v>Hard Rock Stadium</v>
      </c>
    </row>
    <row r="154" spans="1:21" x14ac:dyDescent="0.2">
      <c r="A154" s="6">
        <v>11</v>
      </c>
      <c r="B154" s="5" t="s">
        <v>74</v>
      </c>
      <c r="C154" s="5" t="str">
        <f>VLOOKUP(B154,index_weekday!$A$1:$D$7,4,FALSE)</f>
        <v>Dom</v>
      </c>
      <c r="D154" s="7" t="s">
        <v>91</v>
      </c>
      <c r="E154" s="5">
        <f>VLOOKUP(D154,index_month!$A$1:$C$12,3,FALSE)</f>
        <v>11</v>
      </c>
      <c r="F154" s="8">
        <v>19</v>
      </c>
      <c r="G154" s="7">
        <f t="shared" si="10"/>
        <v>324</v>
      </c>
      <c r="H154" s="5" t="s">
        <v>75</v>
      </c>
      <c r="I154" s="5">
        <f t="shared" si="11"/>
        <v>6</v>
      </c>
      <c r="J154" s="5">
        <f t="shared" si="12"/>
        <v>4</v>
      </c>
      <c r="K154" s="10" t="str">
        <f t="shared" si="13"/>
        <v>1:00</v>
      </c>
      <c r="L154" s="9" t="s">
        <v>139</v>
      </c>
      <c r="M154" s="9" t="str">
        <f t="shared" si="14"/>
        <v>01:00</v>
      </c>
      <c r="N154" s="5" t="str">
        <f>IF(raw!I154="",raw!F154,raw!L154)</f>
        <v>New Orleans Saints</v>
      </c>
      <c r="O154" s="5" t="str">
        <f>VLOOKUP(N154,index_picture!$A:$B,2,FALSE)</f>
        <v>&lt;img src="./img/saints.png" /&gt;</v>
      </c>
      <c r="P154" s="5" t="str">
        <f>IF(raw!H154="","-",IF(raw!I154="",raw!H154,raw!J154))</f>
        <v>-</v>
      </c>
      <c r="Q154" s="5" t="s">
        <v>68</v>
      </c>
      <c r="R154" s="5" t="str">
        <f>IF(raw!J154="","-",IF(raw!I154="@",raw!H154,raw!J154))</f>
        <v>-</v>
      </c>
      <c r="S154" s="5" t="str">
        <f>VLOOKUP(T154,index_picture!$A:$B,2,FALSE)</f>
        <v>&lt;img src="./img/redskins.png" /&gt;</v>
      </c>
      <c r="T154" s="5" t="str">
        <f>IF(raw!I154="@",raw!F154,raw!L154)</f>
        <v>Washington Redskins</v>
      </c>
      <c r="U154" s="5" t="str">
        <f>VLOOKUP(N154,'index stadium'!$A:$B,2,FALSE)</f>
        <v>Mercedez-Benz Superdome</v>
      </c>
    </row>
    <row r="155" spans="1:21" x14ac:dyDescent="0.2">
      <c r="A155" s="6">
        <v>11</v>
      </c>
      <c r="B155" s="5" t="s">
        <v>74</v>
      </c>
      <c r="C155" s="5" t="str">
        <f>VLOOKUP(B155,index_weekday!$A$1:$D$7,4,FALSE)</f>
        <v>Dom</v>
      </c>
      <c r="D155" s="7" t="s">
        <v>91</v>
      </c>
      <c r="E155" s="5">
        <f>VLOOKUP(D155,index_month!$A$1:$C$12,3,FALSE)</f>
        <v>11</v>
      </c>
      <c r="F155" s="8">
        <v>19</v>
      </c>
      <c r="G155" s="7">
        <f t="shared" si="10"/>
        <v>324</v>
      </c>
      <c r="H155" s="5" t="s">
        <v>75</v>
      </c>
      <c r="I155" s="5">
        <f t="shared" si="11"/>
        <v>6</v>
      </c>
      <c r="J155" s="5">
        <f t="shared" si="12"/>
        <v>4</v>
      </c>
      <c r="K155" s="10" t="str">
        <f t="shared" si="13"/>
        <v>1:00</v>
      </c>
      <c r="L155" s="9" t="s">
        <v>139</v>
      </c>
      <c r="M155" s="9" t="str">
        <f t="shared" si="14"/>
        <v>01:00</v>
      </c>
      <c r="N155" s="5" t="str">
        <f>IF(raw!I155="",raw!F155,raw!L155)</f>
        <v>Houston Texans</v>
      </c>
      <c r="O155" s="5" t="str">
        <f>VLOOKUP(N155,index_picture!$A:$B,2,FALSE)</f>
        <v>&lt;img src="./img/texans.png" /&gt;</v>
      </c>
      <c r="P155" s="5" t="str">
        <f>IF(raw!H155="","-",IF(raw!I155="",raw!H155,raw!J155))</f>
        <v>-</v>
      </c>
      <c r="Q155" s="5" t="s">
        <v>68</v>
      </c>
      <c r="R155" s="5" t="str">
        <f>IF(raw!J155="","-",IF(raw!I155="@",raw!H155,raw!J155))</f>
        <v>-</v>
      </c>
      <c r="S155" s="5" t="str">
        <f>VLOOKUP(T155,index_picture!$A:$B,2,FALSE)</f>
        <v>&lt;img src="./img/cardinals.png" /&gt;</v>
      </c>
      <c r="T155" s="5" t="str">
        <f>IF(raw!I155="@",raw!F155,raw!L155)</f>
        <v>Arizona Cardinals</v>
      </c>
      <c r="U155" s="5" t="str">
        <f>VLOOKUP(N155,'index stadium'!$A:$B,2,FALSE)</f>
        <v>NRG Stadium</v>
      </c>
    </row>
    <row r="156" spans="1:21" x14ac:dyDescent="0.2">
      <c r="A156" s="6">
        <v>11</v>
      </c>
      <c r="B156" s="5" t="s">
        <v>74</v>
      </c>
      <c r="C156" s="5" t="str">
        <f>VLOOKUP(B156,index_weekday!$A$1:$D$7,4,FALSE)</f>
        <v>Dom</v>
      </c>
      <c r="D156" s="7" t="s">
        <v>91</v>
      </c>
      <c r="E156" s="5">
        <f>VLOOKUP(D156,index_month!$A$1:$C$12,3,FALSE)</f>
        <v>11</v>
      </c>
      <c r="F156" s="8">
        <v>19</v>
      </c>
      <c r="G156" s="7">
        <f t="shared" si="10"/>
        <v>324</v>
      </c>
      <c r="H156" s="5" t="s">
        <v>75</v>
      </c>
      <c r="I156" s="5">
        <f t="shared" si="11"/>
        <v>6</v>
      </c>
      <c r="J156" s="5">
        <f t="shared" si="12"/>
        <v>4</v>
      </c>
      <c r="K156" s="10" t="str">
        <f t="shared" si="13"/>
        <v>1:00</v>
      </c>
      <c r="L156" s="9" t="s">
        <v>139</v>
      </c>
      <c r="M156" s="9" t="str">
        <f t="shared" si="14"/>
        <v>01:00</v>
      </c>
      <c r="N156" s="5" t="str">
        <f>IF(raw!I156="",raw!F156,raw!L156)</f>
        <v>Chicago Bears</v>
      </c>
      <c r="O156" s="5" t="str">
        <f>VLOOKUP(N156,index_picture!$A:$B,2,FALSE)</f>
        <v>&lt;img src="./img/bears.png" /&gt;</v>
      </c>
      <c r="P156" s="5" t="str">
        <f>IF(raw!H156="","-",IF(raw!I156="",raw!H156,raw!J156))</f>
        <v>-</v>
      </c>
      <c r="Q156" s="5" t="s">
        <v>68</v>
      </c>
      <c r="R156" s="5" t="str">
        <f>IF(raw!J156="","-",IF(raw!I156="@",raw!H156,raw!J156))</f>
        <v>-</v>
      </c>
      <c r="S156" s="5" t="str">
        <f>VLOOKUP(T156,index_picture!$A:$B,2,FALSE)</f>
        <v>&lt;img src="./img/lions.png" /&gt;</v>
      </c>
      <c r="T156" s="5" t="str">
        <f>IF(raw!I156="@",raw!F156,raw!L156)</f>
        <v>Detroit Lions</v>
      </c>
      <c r="U156" s="5" t="str">
        <f>VLOOKUP(N156,'index stadium'!$A:$B,2,FALSE)</f>
        <v>Soldier Field</v>
      </c>
    </row>
    <row r="157" spans="1:21" x14ac:dyDescent="0.2">
      <c r="A157" s="6">
        <v>11</v>
      </c>
      <c r="B157" s="5" t="s">
        <v>74</v>
      </c>
      <c r="C157" s="5" t="str">
        <f>VLOOKUP(B157,index_weekday!$A$1:$D$7,4,FALSE)</f>
        <v>Dom</v>
      </c>
      <c r="D157" s="7" t="s">
        <v>91</v>
      </c>
      <c r="E157" s="5">
        <f>VLOOKUP(D157,index_month!$A$1:$C$12,3,FALSE)</f>
        <v>11</v>
      </c>
      <c r="F157" s="8">
        <v>19</v>
      </c>
      <c r="G157" s="7">
        <f t="shared" si="10"/>
        <v>324</v>
      </c>
      <c r="H157" s="5" t="s">
        <v>77</v>
      </c>
      <c r="I157" s="5">
        <f t="shared" si="11"/>
        <v>6</v>
      </c>
      <c r="J157" s="5">
        <f t="shared" si="12"/>
        <v>4</v>
      </c>
      <c r="K157" s="10" t="str">
        <f t="shared" si="13"/>
        <v>4:05</v>
      </c>
      <c r="L157" s="9" t="s">
        <v>140</v>
      </c>
      <c r="M157" s="9" t="str">
        <f t="shared" si="14"/>
        <v>04:05</v>
      </c>
      <c r="N157" s="5" t="str">
        <f>IF(raw!I157="",raw!F157,raw!L157)</f>
        <v>Los Angeles Chargers</v>
      </c>
      <c r="O157" s="5" t="str">
        <f>VLOOKUP(N157,index_picture!$A:$B,2,FALSE)</f>
        <v>&lt;img src="./img/chargers.png" /&gt;</v>
      </c>
      <c r="P157" s="5" t="str">
        <f>IF(raw!H157="","-",IF(raw!I157="",raw!H157,raw!J157))</f>
        <v>-</v>
      </c>
      <c r="Q157" s="5" t="s">
        <v>68</v>
      </c>
      <c r="R157" s="5" t="str">
        <f>IF(raw!J157="","-",IF(raw!I157="@",raw!H157,raw!J157))</f>
        <v>-</v>
      </c>
      <c r="S157" s="5" t="str">
        <f>VLOOKUP(T157,index_picture!$A:$B,2,FALSE)</f>
        <v>&lt;img src="./img/bills.png" /&gt;</v>
      </c>
      <c r="T157" s="5" t="str">
        <f>IF(raw!I157="@",raw!F157,raw!L157)</f>
        <v>Buffalo Bills</v>
      </c>
      <c r="U157" s="5" t="str">
        <f>VLOOKUP(N157,'index stadium'!$A:$B,2,FALSE)</f>
        <v>Stubhub Center</v>
      </c>
    </row>
    <row r="158" spans="1:21" x14ac:dyDescent="0.2">
      <c r="A158" s="6">
        <v>11</v>
      </c>
      <c r="B158" s="5" t="s">
        <v>74</v>
      </c>
      <c r="C158" s="5" t="str">
        <f>VLOOKUP(B158,index_weekday!$A$1:$D$7,4,FALSE)</f>
        <v>Dom</v>
      </c>
      <c r="D158" s="7" t="s">
        <v>91</v>
      </c>
      <c r="E158" s="5">
        <f>VLOOKUP(D158,index_month!$A$1:$C$12,3,FALSE)</f>
        <v>11</v>
      </c>
      <c r="F158" s="8">
        <v>19</v>
      </c>
      <c r="G158" s="7">
        <f t="shared" si="10"/>
        <v>324</v>
      </c>
      <c r="H158" s="5" t="s">
        <v>78</v>
      </c>
      <c r="I158" s="5">
        <f t="shared" si="11"/>
        <v>6</v>
      </c>
      <c r="J158" s="5">
        <f t="shared" si="12"/>
        <v>4</v>
      </c>
      <c r="K158" s="10" t="str">
        <f t="shared" si="13"/>
        <v>4:25</v>
      </c>
      <c r="L158" s="9" t="s">
        <v>141</v>
      </c>
      <c r="M158" s="9" t="str">
        <f t="shared" si="14"/>
        <v>04:25</v>
      </c>
      <c r="N158" s="5" t="str">
        <f>IF(raw!I158="",raw!F158,raw!L158)</f>
        <v>Oakland Raiders</v>
      </c>
      <c r="O158" s="5" t="str">
        <f>VLOOKUP(N158,index_picture!$A:$B,2,FALSE)</f>
        <v>&lt;img src="./img/raiders.png" /&gt;</v>
      </c>
      <c r="P158" s="5" t="str">
        <f>IF(raw!H158="","-",IF(raw!I158="",raw!H158,raw!J158))</f>
        <v>-</v>
      </c>
      <c r="Q158" s="5" t="s">
        <v>68</v>
      </c>
      <c r="R158" s="5" t="str">
        <f>IF(raw!J158="","-",IF(raw!I158="@",raw!H158,raw!J158))</f>
        <v>-</v>
      </c>
      <c r="S158" s="5" t="str">
        <f>VLOOKUP(T158,index_picture!$A:$B,2,FALSE)</f>
        <v>&lt;img src="./img/patriots.png" /&gt;</v>
      </c>
      <c r="T158" s="5" t="str">
        <f>IF(raw!I158="@",raw!F158,raw!L158)</f>
        <v>New England Patriots</v>
      </c>
      <c r="U158" s="5" t="str">
        <f>VLOOKUP(N158,'index stadium'!$A:$B,2,FALSE)</f>
        <v>Oakland Coliseum</v>
      </c>
    </row>
    <row r="159" spans="1:21" x14ac:dyDescent="0.2">
      <c r="A159" s="6">
        <v>11</v>
      </c>
      <c r="B159" s="5" t="s">
        <v>74</v>
      </c>
      <c r="C159" s="5" t="str">
        <f>VLOOKUP(B159,index_weekday!$A$1:$D$7,4,FALSE)</f>
        <v>Dom</v>
      </c>
      <c r="D159" s="7" t="s">
        <v>91</v>
      </c>
      <c r="E159" s="5">
        <f>VLOOKUP(D159,index_month!$A$1:$C$12,3,FALSE)</f>
        <v>11</v>
      </c>
      <c r="F159" s="8">
        <v>19</v>
      </c>
      <c r="G159" s="7">
        <f t="shared" si="10"/>
        <v>324</v>
      </c>
      <c r="H159" s="5" t="s">
        <v>78</v>
      </c>
      <c r="I159" s="5">
        <f t="shared" si="11"/>
        <v>6</v>
      </c>
      <c r="J159" s="5">
        <f t="shared" si="12"/>
        <v>4</v>
      </c>
      <c r="K159" s="10" t="str">
        <f t="shared" si="13"/>
        <v>4:25</v>
      </c>
      <c r="L159" s="9" t="s">
        <v>141</v>
      </c>
      <c r="M159" s="9" t="str">
        <f t="shared" si="14"/>
        <v>04:25</v>
      </c>
      <c r="N159" s="5" t="str">
        <f>IF(raw!I159="",raw!F159,raw!L159)</f>
        <v>Denver Broncos</v>
      </c>
      <c r="O159" s="5" t="str">
        <f>VLOOKUP(N159,index_picture!$A:$B,2,FALSE)</f>
        <v>&lt;img src="./img/broncos.png" /&gt;</v>
      </c>
      <c r="P159" s="5" t="str">
        <f>IF(raw!H159="","-",IF(raw!I159="",raw!H159,raw!J159))</f>
        <v>-</v>
      </c>
      <c r="Q159" s="5" t="s">
        <v>68</v>
      </c>
      <c r="R159" s="5" t="str">
        <f>IF(raw!J159="","-",IF(raw!I159="@",raw!H159,raw!J159))</f>
        <v>-</v>
      </c>
      <c r="S159" s="5" t="str">
        <f>VLOOKUP(T159,index_picture!$A:$B,2,FALSE)</f>
        <v>&lt;img src="./img/bengals.png" /&gt;</v>
      </c>
      <c r="T159" s="5" t="str">
        <f>IF(raw!I159="@",raw!F159,raw!L159)</f>
        <v>Cincinnati Bengals</v>
      </c>
      <c r="U159" s="5" t="str">
        <f>VLOOKUP(N159,'index stadium'!$A:$B,2,FALSE)</f>
        <v>Sports Authority Field at Mile High</v>
      </c>
    </row>
    <row r="160" spans="1:21" x14ac:dyDescent="0.2">
      <c r="A160" s="6">
        <v>11</v>
      </c>
      <c r="B160" s="5" t="s">
        <v>74</v>
      </c>
      <c r="C160" s="5" t="str">
        <f>VLOOKUP(B160,index_weekday!$A$1:$D$7,4,FALSE)</f>
        <v>Dom</v>
      </c>
      <c r="D160" s="7" t="s">
        <v>91</v>
      </c>
      <c r="E160" s="5">
        <f>VLOOKUP(D160,index_month!$A$1:$C$12,3,FALSE)</f>
        <v>11</v>
      </c>
      <c r="F160" s="8">
        <v>19</v>
      </c>
      <c r="G160" s="7">
        <f t="shared" si="10"/>
        <v>324</v>
      </c>
      <c r="H160" s="5" t="s">
        <v>72</v>
      </c>
      <c r="I160" s="5">
        <f t="shared" si="11"/>
        <v>6</v>
      </c>
      <c r="J160" s="5">
        <f t="shared" si="12"/>
        <v>4</v>
      </c>
      <c r="K160" s="10" t="str">
        <f t="shared" si="13"/>
        <v>8:30</v>
      </c>
      <c r="L160" s="9" t="s">
        <v>138</v>
      </c>
      <c r="M160" s="9" t="str">
        <f t="shared" si="14"/>
        <v>08:30</v>
      </c>
      <c r="N160" s="5" t="str">
        <f>IF(raw!I160="",raw!F160,raw!L160)</f>
        <v>Dallas Cowboys</v>
      </c>
      <c r="O160" s="5" t="str">
        <f>VLOOKUP(N160,index_picture!$A:$B,2,FALSE)</f>
        <v>&lt;img src="./img/cowboys.png" /&gt;</v>
      </c>
      <c r="P160" s="5" t="str">
        <f>IF(raw!H160="","-",IF(raw!I160="",raw!H160,raw!J160))</f>
        <v>-</v>
      </c>
      <c r="Q160" s="5" t="s">
        <v>68</v>
      </c>
      <c r="R160" s="5" t="str">
        <f>IF(raw!J160="","-",IF(raw!I160="@",raw!H160,raw!J160))</f>
        <v>-</v>
      </c>
      <c r="S160" s="5" t="str">
        <f>VLOOKUP(T160,index_picture!$A:$B,2,FALSE)</f>
        <v>&lt;img src="./img/eagles.png" /&gt;</v>
      </c>
      <c r="T160" s="5" t="str">
        <f>IF(raw!I160="@",raw!F160,raw!L160)</f>
        <v>Philadelphia Eagles</v>
      </c>
      <c r="U160" s="5" t="str">
        <f>VLOOKUP(N160,'index stadium'!$A:$B,2,FALSE)</f>
        <v>AT&amp;T Stadium</v>
      </c>
    </row>
    <row r="161" spans="1:21" x14ac:dyDescent="0.2">
      <c r="A161" s="6">
        <v>11</v>
      </c>
      <c r="B161" s="5" t="s">
        <v>79</v>
      </c>
      <c r="C161" s="5" t="str">
        <f>VLOOKUP(B161,index_weekday!$A$1:$D$7,4,FALSE)</f>
        <v>Seg</v>
      </c>
      <c r="D161" s="7" t="s">
        <v>91</v>
      </c>
      <c r="E161" s="5">
        <f>VLOOKUP(D161,index_month!$A$1:$C$12,3,FALSE)</f>
        <v>11</v>
      </c>
      <c r="F161" s="8">
        <v>20</v>
      </c>
      <c r="G161" s="7">
        <f t="shared" si="10"/>
        <v>325</v>
      </c>
      <c r="H161" s="5" t="s">
        <v>72</v>
      </c>
      <c r="I161" s="5">
        <f t="shared" si="11"/>
        <v>6</v>
      </c>
      <c r="J161" s="5">
        <f t="shared" si="12"/>
        <v>4</v>
      </c>
      <c r="K161" s="10" t="str">
        <f t="shared" si="13"/>
        <v>8:30</v>
      </c>
      <c r="L161" s="9" t="s">
        <v>138</v>
      </c>
      <c r="M161" s="9" t="str">
        <f t="shared" si="14"/>
        <v>08:30</v>
      </c>
      <c r="N161" s="5" t="str">
        <f>IF(raw!I161="",raw!F161,raw!L161)</f>
        <v>Seattle Seahawks</v>
      </c>
      <c r="O161" s="5" t="str">
        <f>VLOOKUP(N161,index_picture!$A:$B,2,FALSE)</f>
        <v>&lt;img src="./img/seahawks.png" /&gt;</v>
      </c>
      <c r="P161" s="5" t="str">
        <f>IF(raw!H161="","-",IF(raw!I161="",raw!H161,raw!J161))</f>
        <v>-</v>
      </c>
      <c r="Q161" s="5" t="s">
        <v>68</v>
      </c>
      <c r="R161" s="5" t="str">
        <f>IF(raw!J161="","-",IF(raw!I161="@",raw!H161,raw!J161))</f>
        <v>-</v>
      </c>
      <c r="S161" s="5" t="str">
        <f>VLOOKUP(T161,index_picture!$A:$B,2,FALSE)</f>
        <v>&lt;img src="./img/falcons.png" /&gt;</v>
      </c>
      <c r="T161" s="5" t="str">
        <f>IF(raw!I161="@",raw!F161,raw!L161)</f>
        <v>Atlanta Falcons</v>
      </c>
      <c r="U161" s="5" t="str">
        <f>VLOOKUP(N161,'index stadium'!$A:$B,2,FALSE)</f>
        <v>CenturyLink Field</v>
      </c>
    </row>
    <row r="162" spans="1:21" x14ac:dyDescent="0.2">
      <c r="A162" s="6">
        <v>12</v>
      </c>
      <c r="B162" s="5" t="s">
        <v>71</v>
      </c>
      <c r="C162" s="5" t="str">
        <f>VLOOKUP(B162,index_weekday!$A$1:$D$7,4,FALSE)</f>
        <v>Qui</v>
      </c>
      <c r="D162" s="7" t="s">
        <v>91</v>
      </c>
      <c r="E162" s="5">
        <f>VLOOKUP(D162,index_month!$A$1:$C$12,3,FALSE)</f>
        <v>11</v>
      </c>
      <c r="F162" s="8">
        <v>23</v>
      </c>
      <c r="G162" s="7">
        <f t="shared" si="10"/>
        <v>328</v>
      </c>
      <c r="H162" s="5" t="s">
        <v>86</v>
      </c>
      <c r="I162" s="5">
        <f t="shared" si="11"/>
        <v>7</v>
      </c>
      <c r="J162" s="5">
        <f t="shared" si="12"/>
        <v>5</v>
      </c>
      <c r="K162" s="10" t="str">
        <f t="shared" si="13"/>
        <v>12:30</v>
      </c>
      <c r="L162" s="9" t="s">
        <v>146</v>
      </c>
      <c r="M162" s="9" t="str">
        <f t="shared" si="14"/>
        <v>12:30</v>
      </c>
      <c r="N162" s="5" t="str">
        <f>IF(raw!I162="",raw!F162,raw!L162)</f>
        <v>Detroit Lions</v>
      </c>
      <c r="O162" s="5" t="str">
        <f>VLOOKUP(N162,index_picture!$A:$B,2,FALSE)</f>
        <v>&lt;img src="./img/lions.png" /&gt;</v>
      </c>
      <c r="P162" s="5" t="str">
        <f>IF(raw!H162="","-",IF(raw!I162="",raw!H162,raw!J162))</f>
        <v>-</v>
      </c>
      <c r="Q162" s="5" t="s">
        <v>68</v>
      </c>
      <c r="R162" s="5" t="str">
        <f>IF(raw!J162="","-",IF(raw!I162="@",raw!H162,raw!J162))</f>
        <v>-</v>
      </c>
      <c r="S162" s="5" t="str">
        <f>VLOOKUP(T162,index_picture!$A:$B,2,FALSE)</f>
        <v>&lt;img src="./img/vikings.png" /&gt;</v>
      </c>
      <c r="T162" s="5" t="str">
        <f>IF(raw!I162="@",raw!F162,raw!L162)</f>
        <v>Minnesota Vikings</v>
      </c>
      <c r="U162" s="5" t="str">
        <f>VLOOKUP(N162,'index stadium'!$A:$B,2,FALSE)</f>
        <v>Ford Field</v>
      </c>
    </row>
    <row r="163" spans="1:21" x14ac:dyDescent="0.2">
      <c r="A163" s="6">
        <v>12</v>
      </c>
      <c r="B163" s="5" t="s">
        <v>71</v>
      </c>
      <c r="C163" s="5" t="str">
        <f>VLOOKUP(B163,index_weekday!$A$1:$D$7,4,FALSE)</f>
        <v>Qui</v>
      </c>
      <c r="D163" s="7" t="s">
        <v>91</v>
      </c>
      <c r="E163" s="5">
        <f>VLOOKUP(D163,index_month!$A$1:$C$12,3,FALSE)</f>
        <v>11</v>
      </c>
      <c r="F163" s="8">
        <v>23</v>
      </c>
      <c r="G163" s="7">
        <f t="shared" si="10"/>
        <v>328</v>
      </c>
      <c r="H163" s="5" t="s">
        <v>87</v>
      </c>
      <c r="I163" s="5">
        <f t="shared" si="11"/>
        <v>6</v>
      </c>
      <c r="J163" s="5">
        <f t="shared" si="12"/>
        <v>4</v>
      </c>
      <c r="K163" s="10" t="str">
        <f t="shared" si="13"/>
        <v>4:30</v>
      </c>
      <c r="L163" s="9" t="s">
        <v>147</v>
      </c>
      <c r="M163" s="9" t="str">
        <f t="shared" si="14"/>
        <v>04:30</v>
      </c>
      <c r="N163" s="5" t="str">
        <f>IF(raw!I163="",raw!F163,raw!L163)</f>
        <v>Dallas Cowboys</v>
      </c>
      <c r="O163" s="5" t="str">
        <f>VLOOKUP(N163,index_picture!$A:$B,2,FALSE)</f>
        <v>&lt;img src="./img/cowboys.png" /&gt;</v>
      </c>
      <c r="P163" s="5" t="str">
        <f>IF(raw!H163="","-",IF(raw!I163="",raw!H163,raw!J163))</f>
        <v>-</v>
      </c>
      <c r="Q163" s="5" t="s">
        <v>68</v>
      </c>
      <c r="R163" s="5" t="str">
        <f>IF(raw!J163="","-",IF(raw!I163="@",raw!H163,raw!J163))</f>
        <v>-</v>
      </c>
      <c r="S163" s="5" t="str">
        <f>VLOOKUP(T163,index_picture!$A:$B,2,FALSE)</f>
        <v>&lt;img src="./img/chargers.png" /&gt;</v>
      </c>
      <c r="T163" s="5" t="str">
        <f>IF(raw!I163="@",raw!F163,raw!L163)</f>
        <v>Los Angeles Chargers</v>
      </c>
      <c r="U163" s="5" t="str">
        <f>VLOOKUP(N163,'index stadium'!$A:$B,2,FALSE)</f>
        <v>AT&amp;T Stadium</v>
      </c>
    </row>
    <row r="164" spans="1:21" x14ac:dyDescent="0.2">
      <c r="A164" s="6">
        <v>12</v>
      </c>
      <c r="B164" s="5" t="s">
        <v>71</v>
      </c>
      <c r="C164" s="5" t="str">
        <f>VLOOKUP(B164,index_weekday!$A$1:$D$7,4,FALSE)</f>
        <v>Qui</v>
      </c>
      <c r="D164" s="7" t="s">
        <v>91</v>
      </c>
      <c r="E164" s="5">
        <f>VLOOKUP(D164,index_month!$A$1:$C$12,3,FALSE)</f>
        <v>11</v>
      </c>
      <c r="F164" s="8">
        <v>23</v>
      </c>
      <c r="G164" s="7">
        <f t="shared" si="10"/>
        <v>328</v>
      </c>
      <c r="H164" s="5" t="s">
        <v>72</v>
      </c>
      <c r="I164" s="5">
        <f t="shared" si="11"/>
        <v>6</v>
      </c>
      <c r="J164" s="5">
        <f t="shared" si="12"/>
        <v>4</v>
      </c>
      <c r="K164" s="10" t="str">
        <f t="shared" si="13"/>
        <v>8:30</v>
      </c>
      <c r="L164" s="9" t="s">
        <v>138</v>
      </c>
      <c r="M164" s="9" t="str">
        <f t="shared" si="14"/>
        <v>08:30</v>
      </c>
      <c r="N164" s="5" t="str">
        <f>IF(raw!I164="",raw!F164,raw!L164)</f>
        <v>Washington Redskins</v>
      </c>
      <c r="O164" s="5" t="str">
        <f>VLOOKUP(N164,index_picture!$A:$B,2,FALSE)</f>
        <v>&lt;img src="./img/redskins.png" /&gt;</v>
      </c>
      <c r="P164" s="5" t="str">
        <f>IF(raw!H164="","-",IF(raw!I164="",raw!H164,raw!J164))</f>
        <v>-</v>
      </c>
      <c r="Q164" s="5" t="s">
        <v>68</v>
      </c>
      <c r="R164" s="5" t="str">
        <f>IF(raw!J164="","-",IF(raw!I164="@",raw!H164,raw!J164))</f>
        <v>-</v>
      </c>
      <c r="S164" s="5" t="str">
        <f>VLOOKUP(T164,index_picture!$A:$B,2,FALSE)</f>
        <v>&lt;img src="./img/giants.png" /&gt;</v>
      </c>
      <c r="T164" s="5" t="str">
        <f>IF(raw!I164="@",raw!F164,raw!L164)</f>
        <v>New York Giants</v>
      </c>
      <c r="U164" s="5" t="str">
        <f>VLOOKUP(N164,'index stadium'!$A:$B,2,FALSE)</f>
        <v>Fedex Field</v>
      </c>
    </row>
    <row r="165" spans="1:21" x14ac:dyDescent="0.2">
      <c r="A165" s="6">
        <v>12</v>
      </c>
      <c r="B165" s="5" t="s">
        <v>74</v>
      </c>
      <c r="C165" s="5" t="str">
        <f>VLOOKUP(B165,index_weekday!$A$1:$D$7,4,FALSE)</f>
        <v>Dom</v>
      </c>
      <c r="D165" s="7" t="s">
        <v>91</v>
      </c>
      <c r="E165" s="5">
        <f>VLOOKUP(D165,index_month!$A$1:$C$12,3,FALSE)</f>
        <v>11</v>
      </c>
      <c r="F165" s="8">
        <v>26</v>
      </c>
      <c r="G165" s="7">
        <f t="shared" si="10"/>
        <v>331</v>
      </c>
      <c r="H165" s="5" t="s">
        <v>75</v>
      </c>
      <c r="I165" s="5">
        <f t="shared" si="11"/>
        <v>6</v>
      </c>
      <c r="J165" s="5">
        <f t="shared" si="12"/>
        <v>4</v>
      </c>
      <c r="K165" s="10" t="str">
        <f t="shared" si="13"/>
        <v>1:00</v>
      </c>
      <c r="L165" s="9" t="s">
        <v>139</v>
      </c>
      <c r="M165" s="9" t="str">
        <f t="shared" si="14"/>
        <v>01:00</v>
      </c>
      <c r="N165" s="5" t="str">
        <f>IF(raw!I165="",raw!F165,raw!L165)</f>
        <v>Philadelphia Eagles</v>
      </c>
      <c r="O165" s="5" t="str">
        <f>VLOOKUP(N165,index_picture!$A:$B,2,FALSE)</f>
        <v>&lt;img src="./img/eagles.png" /&gt;</v>
      </c>
      <c r="P165" s="5" t="str">
        <f>IF(raw!H165="","-",IF(raw!I165="",raw!H165,raw!J165))</f>
        <v>-</v>
      </c>
      <c r="Q165" s="5" t="s">
        <v>68</v>
      </c>
      <c r="R165" s="5" t="str">
        <f>IF(raw!J165="","-",IF(raw!I165="@",raw!H165,raw!J165))</f>
        <v>-</v>
      </c>
      <c r="S165" s="5" t="str">
        <f>VLOOKUP(T165,index_picture!$A:$B,2,FALSE)</f>
        <v>&lt;img src="./img/bears.png" /&gt;</v>
      </c>
      <c r="T165" s="5" t="str">
        <f>IF(raw!I165="@",raw!F165,raw!L165)</f>
        <v>Chicago Bears</v>
      </c>
      <c r="U165" s="5" t="str">
        <f>VLOOKUP(N165,'index stadium'!$A:$B,2,FALSE)</f>
        <v>Lincoln Financial Field</v>
      </c>
    </row>
    <row r="166" spans="1:21" x14ac:dyDescent="0.2">
      <c r="A166" s="6">
        <v>12</v>
      </c>
      <c r="B166" s="5" t="s">
        <v>74</v>
      </c>
      <c r="C166" s="5" t="str">
        <f>VLOOKUP(B166,index_weekday!$A$1:$D$7,4,FALSE)</f>
        <v>Dom</v>
      </c>
      <c r="D166" s="7" t="s">
        <v>91</v>
      </c>
      <c r="E166" s="5">
        <f>VLOOKUP(D166,index_month!$A$1:$C$12,3,FALSE)</f>
        <v>11</v>
      </c>
      <c r="F166" s="8">
        <v>26</v>
      </c>
      <c r="G166" s="7">
        <f t="shared" si="10"/>
        <v>331</v>
      </c>
      <c r="H166" s="5" t="s">
        <v>75</v>
      </c>
      <c r="I166" s="5">
        <f t="shared" si="11"/>
        <v>6</v>
      </c>
      <c r="J166" s="5">
        <f t="shared" si="12"/>
        <v>4</v>
      </c>
      <c r="K166" s="10" t="str">
        <f t="shared" si="13"/>
        <v>1:00</v>
      </c>
      <c r="L166" s="9" t="s">
        <v>139</v>
      </c>
      <c r="M166" s="9" t="str">
        <f t="shared" si="14"/>
        <v>01:00</v>
      </c>
      <c r="N166" s="5" t="str">
        <f>IF(raw!I166="",raw!F166,raw!L166)</f>
        <v>New York Jets</v>
      </c>
      <c r="O166" s="5" t="str">
        <f>VLOOKUP(N166,index_picture!$A:$B,2,FALSE)</f>
        <v>&lt;img src="./img/jets.png" /&gt;</v>
      </c>
      <c r="P166" s="5" t="str">
        <f>IF(raw!H166="","-",IF(raw!I166="",raw!H166,raw!J166))</f>
        <v>-</v>
      </c>
      <c r="Q166" s="5" t="s">
        <v>68</v>
      </c>
      <c r="R166" s="5" t="str">
        <f>IF(raw!J166="","-",IF(raw!I166="@",raw!H166,raw!J166))</f>
        <v>-</v>
      </c>
      <c r="S166" s="5" t="str">
        <f>VLOOKUP(T166,index_picture!$A:$B,2,FALSE)</f>
        <v>&lt;img src="./img/panthers.png" /&gt;</v>
      </c>
      <c r="T166" s="5" t="str">
        <f>IF(raw!I166="@",raw!F166,raw!L166)</f>
        <v>Carolina Panthers</v>
      </c>
      <c r="U166" s="5" t="str">
        <f>VLOOKUP(N166,'index stadium'!$A:$B,2,FALSE)</f>
        <v>MetLife Stadium</v>
      </c>
    </row>
    <row r="167" spans="1:21" x14ac:dyDescent="0.2">
      <c r="A167" s="6">
        <v>12</v>
      </c>
      <c r="B167" s="5" t="s">
        <v>74</v>
      </c>
      <c r="C167" s="5" t="str">
        <f>VLOOKUP(B167,index_weekday!$A$1:$D$7,4,FALSE)</f>
        <v>Dom</v>
      </c>
      <c r="D167" s="7" t="s">
        <v>91</v>
      </c>
      <c r="E167" s="5">
        <f>VLOOKUP(D167,index_month!$A$1:$C$12,3,FALSE)</f>
        <v>11</v>
      </c>
      <c r="F167" s="8">
        <v>26</v>
      </c>
      <c r="G167" s="7">
        <f t="shared" si="10"/>
        <v>331</v>
      </c>
      <c r="H167" s="5" t="s">
        <v>75</v>
      </c>
      <c r="I167" s="5">
        <f t="shared" si="11"/>
        <v>6</v>
      </c>
      <c r="J167" s="5">
        <f t="shared" si="12"/>
        <v>4</v>
      </c>
      <c r="K167" s="10" t="str">
        <f t="shared" si="13"/>
        <v>1:00</v>
      </c>
      <c r="L167" s="9" t="s">
        <v>139</v>
      </c>
      <c r="M167" s="9" t="str">
        <f t="shared" si="14"/>
        <v>01:00</v>
      </c>
      <c r="N167" s="5" t="str">
        <f>IF(raw!I167="",raw!F167,raw!L167)</f>
        <v>Kansas City Chiefs</v>
      </c>
      <c r="O167" s="5" t="str">
        <f>VLOOKUP(N167,index_picture!$A:$B,2,FALSE)</f>
        <v>&lt;img src="./img/chiefs.png" /&gt;</v>
      </c>
      <c r="P167" s="5" t="str">
        <f>IF(raw!H167="","-",IF(raw!I167="",raw!H167,raw!J167))</f>
        <v>-</v>
      </c>
      <c r="Q167" s="5" t="s">
        <v>68</v>
      </c>
      <c r="R167" s="5" t="str">
        <f>IF(raw!J167="","-",IF(raw!I167="@",raw!H167,raw!J167))</f>
        <v>-</v>
      </c>
      <c r="S167" s="5" t="str">
        <f>VLOOKUP(T167,index_picture!$A:$B,2,FALSE)</f>
        <v>&lt;img src="./img/bills.png" /&gt;</v>
      </c>
      <c r="T167" s="5" t="str">
        <f>IF(raw!I167="@",raw!F167,raw!L167)</f>
        <v>Buffalo Bills</v>
      </c>
      <c r="U167" s="5" t="str">
        <f>VLOOKUP(N167,'index stadium'!$A:$B,2,FALSE)</f>
        <v>Arrowhead Stadium</v>
      </c>
    </row>
    <row r="168" spans="1:21" x14ac:dyDescent="0.2">
      <c r="A168" s="6">
        <v>12</v>
      </c>
      <c r="B168" s="5" t="s">
        <v>74</v>
      </c>
      <c r="C168" s="5" t="str">
        <f>VLOOKUP(B168,index_weekday!$A$1:$D$7,4,FALSE)</f>
        <v>Dom</v>
      </c>
      <c r="D168" s="7" t="s">
        <v>91</v>
      </c>
      <c r="E168" s="5">
        <f>VLOOKUP(D168,index_month!$A$1:$C$12,3,FALSE)</f>
        <v>11</v>
      </c>
      <c r="F168" s="8">
        <v>26</v>
      </c>
      <c r="G168" s="7">
        <f t="shared" si="10"/>
        <v>331</v>
      </c>
      <c r="H168" s="5" t="s">
        <v>75</v>
      </c>
      <c r="I168" s="5">
        <f t="shared" si="11"/>
        <v>6</v>
      </c>
      <c r="J168" s="5">
        <f t="shared" si="12"/>
        <v>4</v>
      </c>
      <c r="K168" s="10" t="str">
        <f t="shared" si="13"/>
        <v>1:00</v>
      </c>
      <c r="L168" s="9" t="s">
        <v>139</v>
      </c>
      <c r="M168" s="9" t="str">
        <f t="shared" si="14"/>
        <v>01:00</v>
      </c>
      <c r="N168" s="5" t="str">
        <f>IF(raw!I168="",raw!F168,raw!L168)</f>
        <v>Cincinnati Bengals</v>
      </c>
      <c r="O168" s="5" t="str">
        <f>VLOOKUP(N168,index_picture!$A:$B,2,FALSE)</f>
        <v>&lt;img src="./img/bengals.png" /&gt;</v>
      </c>
      <c r="P168" s="5" t="str">
        <f>IF(raw!H168="","-",IF(raw!I168="",raw!H168,raw!J168))</f>
        <v>-</v>
      </c>
      <c r="Q168" s="5" t="s">
        <v>68</v>
      </c>
      <c r="R168" s="5" t="str">
        <f>IF(raw!J168="","-",IF(raw!I168="@",raw!H168,raw!J168))</f>
        <v>-</v>
      </c>
      <c r="S168" s="5" t="str">
        <f>VLOOKUP(T168,index_picture!$A:$B,2,FALSE)</f>
        <v>&lt;img src="./img/browns.png" /&gt;</v>
      </c>
      <c r="T168" s="5" t="str">
        <f>IF(raw!I168="@",raw!F168,raw!L168)</f>
        <v>Cleveland Browns</v>
      </c>
      <c r="U168" s="5" t="str">
        <f>VLOOKUP(N168,'index stadium'!$A:$B,2,FALSE)</f>
        <v>Paul Brown Stadium</v>
      </c>
    </row>
    <row r="169" spans="1:21" x14ac:dyDescent="0.2">
      <c r="A169" s="6">
        <v>12</v>
      </c>
      <c r="B169" s="5" t="s">
        <v>74</v>
      </c>
      <c r="C169" s="5" t="str">
        <f>VLOOKUP(B169,index_weekday!$A$1:$D$7,4,FALSE)</f>
        <v>Dom</v>
      </c>
      <c r="D169" s="7" t="s">
        <v>91</v>
      </c>
      <c r="E169" s="5">
        <f>VLOOKUP(D169,index_month!$A$1:$C$12,3,FALSE)</f>
        <v>11</v>
      </c>
      <c r="F169" s="8">
        <v>26</v>
      </c>
      <c r="G169" s="7">
        <f t="shared" si="10"/>
        <v>331</v>
      </c>
      <c r="H169" s="5" t="s">
        <v>75</v>
      </c>
      <c r="I169" s="5">
        <f t="shared" si="11"/>
        <v>6</v>
      </c>
      <c r="J169" s="5">
        <f t="shared" si="12"/>
        <v>4</v>
      </c>
      <c r="K169" s="10" t="str">
        <f t="shared" si="13"/>
        <v>1:00</v>
      </c>
      <c r="L169" s="9" t="s">
        <v>139</v>
      </c>
      <c r="M169" s="9" t="str">
        <f t="shared" si="14"/>
        <v>01:00</v>
      </c>
      <c r="N169" s="5" t="str">
        <f>IF(raw!I169="",raw!F169,raw!L169)</f>
        <v>New England Patriots</v>
      </c>
      <c r="O169" s="5" t="str">
        <f>VLOOKUP(N169,index_picture!$A:$B,2,FALSE)</f>
        <v>&lt;img src="./img/patriots.png" /&gt;</v>
      </c>
      <c r="P169" s="5" t="str">
        <f>IF(raw!H169="","-",IF(raw!I169="",raw!H169,raw!J169))</f>
        <v>-</v>
      </c>
      <c r="Q169" s="5" t="s">
        <v>68</v>
      </c>
      <c r="R169" s="5" t="str">
        <f>IF(raw!J169="","-",IF(raw!I169="@",raw!H169,raw!J169))</f>
        <v>-</v>
      </c>
      <c r="S169" s="5" t="str">
        <f>VLOOKUP(T169,index_picture!$A:$B,2,FALSE)</f>
        <v>&lt;img src="./img/dolphins.png" /&gt;</v>
      </c>
      <c r="T169" s="5" t="str">
        <f>IF(raw!I169="@",raw!F169,raw!L169)</f>
        <v>Miami Dolphins</v>
      </c>
      <c r="U169" s="5" t="str">
        <f>VLOOKUP(N169,'index stadium'!$A:$B,2,FALSE)</f>
        <v>Gillette Stadium</v>
      </c>
    </row>
    <row r="170" spans="1:21" x14ac:dyDescent="0.2">
      <c r="A170" s="6">
        <v>12</v>
      </c>
      <c r="B170" s="5" t="s">
        <v>74</v>
      </c>
      <c r="C170" s="5" t="str">
        <f>VLOOKUP(B170,index_weekday!$A$1:$D$7,4,FALSE)</f>
        <v>Dom</v>
      </c>
      <c r="D170" s="7" t="s">
        <v>91</v>
      </c>
      <c r="E170" s="5">
        <f>VLOOKUP(D170,index_month!$A$1:$C$12,3,FALSE)</f>
        <v>11</v>
      </c>
      <c r="F170" s="8">
        <v>26</v>
      </c>
      <c r="G170" s="7">
        <f t="shared" si="10"/>
        <v>331</v>
      </c>
      <c r="H170" s="5" t="s">
        <v>75</v>
      </c>
      <c r="I170" s="5">
        <f t="shared" si="11"/>
        <v>6</v>
      </c>
      <c r="J170" s="5">
        <f t="shared" si="12"/>
        <v>4</v>
      </c>
      <c r="K170" s="10" t="str">
        <f t="shared" si="13"/>
        <v>1:00</v>
      </c>
      <c r="L170" s="9" t="s">
        <v>139</v>
      </c>
      <c r="M170" s="9" t="str">
        <f t="shared" si="14"/>
        <v>01:00</v>
      </c>
      <c r="N170" s="5" t="str">
        <f>IF(raw!I170="",raw!F170,raw!L170)</f>
        <v>Indianapolis Colts</v>
      </c>
      <c r="O170" s="5" t="str">
        <f>VLOOKUP(N170,index_picture!$A:$B,2,FALSE)</f>
        <v>&lt;img src="./img/colts.png" /&gt;</v>
      </c>
      <c r="P170" s="5" t="str">
        <f>IF(raw!H170="","-",IF(raw!I170="",raw!H170,raw!J170))</f>
        <v>-</v>
      </c>
      <c r="Q170" s="5" t="s">
        <v>68</v>
      </c>
      <c r="R170" s="5" t="str">
        <f>IF(raw!J170="","-",IF(raw!I170="@",raw!H170,raw!J170))</f>
        <v>-</v>
      </c>
      <c r="S170" s="5" t="str">
        <f>VLOOKUP(T170,index_picture!$A:$B,2,FALSE)</f>
        <v>&lt;img src="./img/titans.png" /&gt;</v>
      </c>
      <c r="T170" s="5" t="str">
        <f>IF(raw!I170="@",raw!F170,raw!L170)</f>
        <v>Tennessee Titans</v>
      </c>
      <c r="U170" s="5" t="str">
        <f>VLOOKUP(N170,'index stadium'!$A:$B,2,FALSE)</f>
        <v>Lucas Oil Stadium</v>
      </c>
    </row>
    <row r="171" spans="1:21" x14ac:dyDescent="0.2">
      <c r="A171" s="6">
        <v>12</v>
      </c>
      <c r="B171" s="5" t="s">
        <v>74</v>
      </c>
      <c r="C171" s="5" t="str">
        <f>VLOOKUP(B171,index_weekday!$A$1:$D$7,4,FALSE)</f>
        <v>Dom</v>
      </c>
      <c r="D171" s="7" t="s">
        <v>91</v>
      </c>
      <c r="E171" s="5">
        <f>VLOOKUP(D171,index_month!$A$1:$C$12,3,FALSE)</f>
        <v>11</v>
      </c>
      <c r="F171" s="8">
        <v>26</v>
      </c>
      <c r="G171" s="7">
        <f t="shared" si="10"/>
        <v>331</v>
      </c>
      <c r="H171" s="5" t="s">
        <v>75</v>
      </c>
      <c r="I171" s="5">
        <f t="shared" si="11"/>
        <v>6</v>
      </c>
      <c r="J171" s="5">
        <f t="shared" si="12"/>
        <v>4</v>
      </c>
      <c r="K171" s="10" t="str">
        <f t="shared" si="13"/>
        <v>1:00</v>
      </c>
      <c r="L171" s="9" t="s">
        <v>139</v>
      </c>
      <c r="M171" s="9" t="str">
        <f t="shared" si="14"/>
        <v>01:00</v>
      </c>
      <c r="N171" s="5" t="str">
        <f>IF(raw!I171="",raw!F171,raw!L171)</f>
        <v>Atlanta Falcons</v>
      </c>
      <c r="O171" s="5" t="str">
        <f>VLOOKUP(N171,index_picture!$A:$B,2,FALSE)</f>
        <v>&lt;img src="./img/falcons.png" /&gt;</v>
      </c>
      <c r="P171" s="5" t="str">
        <f>IF(raw!H171="","-",IF(raw!I171="",raw!H171,raw!J171))</f>
        <v>-</v>
      </c>
      <c r="Q171" s="5" t="s">
        <v>68</v>
      </c>
      <c r="R171" s="5" t="str">
        <f>IF(raw!J171="","-",IF(raw!I171="@",raw!H171,raw!J171))</f>
        <v>-</v>
      </c>
      <c r="S171" s="5" t="str">
        <f>VLOOKUP(T171,index_picture!$A:$B,2,FALSE)</f>
        <v>&lt;img src="./img/bucs.png" /&gt;</v>
      </c>
      <c r="T171" s="5" t="str">
        <f>IF(raw!I171="@",raw!F171,raw!L171)</f>
        <v>Tampa Bay Buccaneers</v>
      </c>
      <c r="U171" s="5" t="str">
        <f>VLOOKUP(N171,'index stadium'!$A:$B,2,FALSE)</f>
        <v>Mercedez-Benz Stadium</v>
      </c>
    </row>
    <row r="172" spans="1:21" x14ac:dyDescent="0.2">
      <c r="A172" s="6">
        <v>12</v>
      </c>
      <c r="B172" s="5" t="s">
        <v>74</v>
      </c>
      <c r="C172" s="5" t="str">
        <f>VLOOKUP(B172,index_weekday!$A$1:$D$7,4,FALSE)</f>
        <v>Dom</v>
      </c>
      <c r="D172" s="7" t="s">
        <v>91</v>
      </c>
      <c r="E172" s="5">
        <f>VLOOKUP(D172,index_month!$A$1:$C$12,3,FALSE)</f>
        <v>11</v>
      </c>
      <c r="F172" s="8">
        <v>26</v>
      </c>
      <c r="G172" s="7">
        <f t="shared" si="10"/>
        <v>331</v>
      </c>
      <c r="H172" s="5" t="s">
        <v>77</v>
      </c>
      <c r="I172" s="5">
        <f t="shared" si="11"/>
        <v>6</v>
      </c>
      <c r="J172" s="5">
        <f t="shared" si="12"/>
        <v>4</v>
      </c>
      <c r="K172" s="10" t="str">
        <f t="shared" si="13"/>
        <v>4:05</v>
      </c>
      <c r="L172" s="9" t="s">
        <v>140</v>
      </c>
      <c r="M172" s="9" t="str">
        <f t="shared" si="14"/>
        <v>04:05</v>
      </c>
      <c r="N172" s="5" t="str">
        <f>IF(raw!I172="",raw!F172,raw!L172)</f>
        <v>San Francisco 49ers</v>
      </c>
      <c r="O172" s="5" t="str">
        <f>VLOOKUP(N172,index_picture!$A:$B,2,FALSE)</f>
        <v>&lt;img src="./img/49ers.png" /&gt;</v>
      </c>
      <c r="P172" s="5" t="str">
        <f>IF(raw!H172="","-",IF(raw!I172="",raw!H172,raw!J172))</f>
        <v>-</v>
      </c>
      <c r="Q172" s="5" t="s">
        <v>68</v>
      </c>
      <c r="R172" s="5" t="str">
        <f>IF(raw!J172="","-",IF(raw!I172="@",raw!H172,raw!J172))</f>
        <v>-</v>
      </c>
      <c r="S172" s="5" t="str">
        <f>VLOOKUP(T172,index_picture!$A:$B,2,FALSE)</f>
        <v>&lt;img src="./img/seahawks.png" /&gt;</v>
      </c>
      <c r="T172" s="5" t="str">
        <f>IF(raw!I172="@",raw!F172,raw!L172)</f>
        <v>Seattle Seahawks</v>
      </c>
      <c r="U172" s="5" t="str">
        <f>VLOOKUP(N172,'index stadium'!$A:$B,2,FALSE)</f>
        <v>Levi's Stadium</v>
      </c>
    </row>
    <row r="173" spans="1:21" x14ac:dyDescent="0.2">
      <c r="A173" s="6">
        <v>12</v>
      </c>
      <c r="B173" s="5" t="s">
        <v>74</v>
      </c>
      <c r="C173" s="5" t="str">
        <f>VLOOKUP(B173,index_weekday!$A$1:$D$7,4,FALSE)</f>
        <v>Dom</v>
      </c>
      <c r="D173" s="7" t="s">
        <v>91</v>
      </c>
      <c r="E173" s="5">
        <f>VLOOKUP(D173,index_month!$A$1:$C$12,3,FALSE)</f>
        <v>11</v>
      </c>
      <c r="F173" s="8">
        <v>26</v>
      </c>
      <c r="G173" s="7">
        <f t="shared" si="10"/>
        <v>331</v>
      </c>
      <c r="H173" s="5" t="s">
        <v>77</v>
      </c>
      <c r="I173" s="5">
        <f t="shared" si="11"/>
        <v>6</v>
      </c>
      <c r="J173" s="5">
        <f t="shared" si="12"/>
        <v>4</v>
      </c>
      <c r="K173" s="10" t="str">
        <f t="shared" si="13"/>
        <v>4:05</v>
      </c>
      <c r="L173" s="9" t="s">
        <v>140</v>
      </c>
      <c r="M173" s="9" t="str">
        <f t="shared" si="14"/>
        <v>04:05</v>
      </c>
      <c r="N173" s="5" t="str">
        <f>IF(raw!I173="",raw!F173,raw!L173)</f>
        <v>Los Angeles Rams</v>
      </c>
      <c r="O173" s="5" t="str">
        <f>VLOOKUP(N173,index_picture!$A:$B,2,FALSE)</f>
        <v>&lt;img src="./img/rams.png" /&gt;</v>
      </c>
      <c r="P173" s="5" t="str">
        <f>IF(raw!H173="","-",IF(raw!I173="",raw!H173,raw!J173))</f>
        <v>-</v>
      </c>
      <c r="Q173" s="5" t="s">
        <v>68</v>
      </c>
      <c r="R173" s="5" t="str">
        <f>IF(raw!J173="","-",IF(raw!I173="@",raw!H173,raw!J173))</f>
        <v>-</v>
      </c>
      <c r="S173" s="5" t="str">
        <f>VLOOKUP(T173,index_picture!$A:$B,2,FALSE)</f>
        <v>&lt;img src="./img/saints.png" /&gt;</v>
      </c>
      <c r="T173" s="5" t="str">
        <f>IF(raw!I173="@",raw!F173,raw!L173)</f>
        <v>New Orleans Saints</v>
      </c>
      <c r="U173" s="5" t="str">
        <f>VLOOKUP(N173,'index stadium'!$A:$B,2,FALSE)</f>
        <v>Los Angeles Memorial Coliseum</v>
      </c>
    </row>
    <row r="174" spans="1:21" x14ac:dyDescent="0.2">
      <c r="A174" s="6">
        <v>12</v>
      </c>
      <c r="B174" s="5" t="s">
        <v>74</v>
      </c>
      <c r="C174" s="5" t="str">
        <f>VLOOKUP(B174,index_weekday!$A$1:$D$7,4,FALSE)</f>
        <v>Dom</v>
      </c>
      <c r="D174" s="7" t="s">
        <v>91</v>
      </c>
      <c r="E174" s="5">
        <f>VLOOKUP(D174,index_month!$A$1:$C$12,3,FALSE)</f>
        <v>11</v>
      </c>
      <c r="F174" s="8">
        <v>26</v>
      </c>
      <c r="G174" s="7">
        <f t="shared" si="10"/>
        <v>331</v>
      </c>
      <c r="H174" s="5" t="s">
        <v>78</v>
      </c>
      <c r="I174" s="5">
        <f t="shared" si="11"/>
        <v>6</v>
      </c>
      <c r="J174" s="5">
        <f t="shared" si="12"/>
        <v>4</v>
      </c>
      <c r="K174" s="10" t="str">
        <f t="shared" si="13"/>
        <v>4:25</v>
      </c>
      <c r="L174" s="9" t="s">
        <v>141</v>
      </c>
      <c r="M174" s="9" t="str">
        <f t="shared" si="14"/>
        <v>04:25</v>
      </c>
      <c r="N174" s="5" t="str">
        <f>IF(raw!I174="",raw!F174,raw!L174)</f>
        <v>Arizona Cardinals</v>
      </c>
      <c r="O174" s="5" t="str">
        <f>VLOOKUP(N174,index_picture!$A:$B,2,FALSE)</f>
        <v>&lt;img src="./img/cardinals.png" /&gt;</v>
      </c>
      <c r="P174" s="5" t="str">
        <f>IF(raw!H174="","-",IF(raw!I174="",raw!H174,raw!J174))</f>
        <v>-</v>
      </c>
      <c r="Q174" s="5" t="s">
        <v>68</v>
      </c>
      <c r="R174" s="5" t="str">
        <f>IF(raw!J174="","-",IF(raw!I174="@",raw!H174,raw!J174))</f>
        <v>-</v>
      </c>
      <c r="S174" s="5" t="str">
        <f>VLOOKUP(T174,index_picture!$A:$B,2,FALSE)</f>
        <v>&lt;img src="./img/jaguars.png" /&gt;</v>
      </c>
      <c r="T174" s="5" t="str">
        <f>IF(raw!I174="@",raw!F174,raw!L174)</f>
        <v>Jacksonville Jaguars</v>
      </c>
      <c r="U174" s="5" t="str">
        <f>VLOOKUP(N174,'index stadium'!$A:$B,2,FALSE)</f>
        <v>University of Phoenix Stadium</v>
      </c>
    </row>
    <row r="175" spans="1:21" x14ac:dyDescent="0.2">
      <c r="A175" s="6">
        <v>12</v>
      </c>
      <c r="B175" s="5" t="s">
        <v>74</v>
      </c>
      <c r="C175" s="5" t="str">
        <f>VLOOKUP(B175,index_weekday!$A$1:$D$7,4,FALSE)</f>
        <v>Dom</v>
      </c>
      <c r="D175" s="7" t="s">
        <v>91</v>
      </c>
      <c r="E175" s="5">
        <f>VLOOKUP(D175,index_month!$A$1:$C$12,3,FALSE)</f>
        <v>11</v>
      </c>
      <c r="F175" s="8">
        <v>26</v>
      </c>
      <c r="G175" s="7">
        <f t="shared" si="10"/>
        <v>331</v>
      </c>
      <c r="H175" s="5" t="s">
        <v>78</v>
      </c>
      <c r="I175" s="5">
        <f t="shared" si="11"/>
        <v>6</v>
      </c>
      <c r="J175" s="5">
        <f t="shared" si="12"/>
        <v>4</v>
      </c>
      <c r="K175" s="10" t="str">
        <f t="shared" si="13"/>
        <v>4:25</v>
      </c>
      <c r="L175" s="9" t="s">
        <v>141</v>
      </c>
      <c r="M175" s="9" t="str">
        <f t="shared" si="14"/>
        <v>04:25</v>
      </c>
      <c r="N175" s="5" t="str">
        <f>IF(raw!I175="",raw!F175,raw!L175)</f>
        <v>Oakland Raiders</v>
      </c>
      <c r="O175" s="5" t="str">
        <f>VLOOKUP(N175,index_picture!$A:$B,2,FALSE)</f>
        <v>&lt;img src="./img/raiders.png" /&gt;</v>
      </c>
      <c r="P175" s="5" t="str">
        <f>IF(raw!H175="","-",IF(raw!I175="",raw!H175,raw!J175))</f>
        <v>-</v>
      </c>
      <c r="Q175" s="5" t="s">
        <v>68</v>
      </c>
      <c r="R175" s="5" t="str">
        <f>IF(raw!J175="","-",IF(raw!I175="@",raw!H175,raw!J175))</f>
        <v>-</v>
      </c>
      <c r="S175" s="5" t="str">
        <f>VLOOKUP(T175,index_picture!$A:$B,2,FALSE)</f>
        <v>&lt;img src="./img/broncos.png" /&gt;</v>
      </c>
      <c r="T175" s="5" t="str">
        <f>IF(raw!I175="@",raw!F175,raw!L175)</f>
        <v>Denver Broncos</v>
      </c>
      <c r="U175" s="5" t="str">
        <f>VLOOKUP(N175,'index stadium'!$A:$B,2,FALSE)</f>
        <v>Oakland Coliseum</v>
      </c>
    </row>
    <row r="176" spans="1:21" x14ac:dyDescent="0.2">
      <c r="A176" s="6">
        <v>12</v>
      </c>
      <c r="B176" s="5" t="s">
        <v>74</v>
      </c>
      <c r="C176" s="5" t="str">
        <f>VLOOKUP(B176,index_weekday!$A$1:$D$7,4,FALSE)</f>
        <v>Dom</v>
      </c>
      <c r="D176" s="7" t="s">
        <v>91</v>
      </c>
      <c r="E176" s="5">
        <f>VLOOKUP(D176,index_month!$A$1:$C$12,3,FALSE)</f>
        <v>11</v>
      </c>
      <c r="F176" s="8">
        <v>26</v>
      </c>
      <c r="G176" s="7">
        <f t="shared" si="10"/>
        <v>331</v>
      </c>
      <c r="H176" s="5" t="s">
        <v>72</v>
      </c>
      <c r="I176" s="5">
        <f t="shared" si="11"/>
        <v>6</v>
      </c>
      <c r="J176" s="5">
        <f t="shared" si="12"/>
        <v>4</v>
      </c>
      <c r="K176" s="10" t="str">
        <f t="shared" si="13"/>
        <v>8:30</v>
      </c>
      <c r="L176" s="9" t="s">
        <v>138</v>
      </c>
      <c r="M176" s="9" t="str">
        <f t="shared" si="14"/>
        <v>08:30</v>
      </c>
      <c r="N176" s="5" t="str">
        <f>IF(raw!I176="",raw!F176,raw!L176)</f>
        <v>Pittsburgh Steelers</v>
      </c>
      <c r="O176" s="5" t="str">
        <f>VLOOKUP(N176,index_picture!$A:$B,2,FALSE)</f>
        <v>&lt;img src="./img/steelers.png" /&gt;</v>
      </c>
      <c r="P176" s="5" t="str">
        <f>IF(raw!H176="","-",IF(raw!I176="",raw!H176,raw!J176))</f>
        <v>-</v>
      </c>
      <c r="Q176" s="5" t="s">
        <v>68</v>
      </c>
      <c r="R176" s="5" t="str">
        <f>IF(raw!J176="","-",IF(raw!I176="@",raw!H176,raw!J176))</f>
        <v>-</v>
      </c>
      <c r="S176" s="5" t="str">
        <f>VLOOKUP(T176,index_picture!$A:$B,2,FALSE)</f>
        <v>&lt;img src="./img/packers.png" /&gt;</v>
      </c>
      <c r="T176" s="5" t="str">
        <f>IF(raw!I176="@",raw!F176,raw!L176)</f>
        <v>Green Bay Packers</v>
      </c>
      <c r="U176" s="5" t="str">
        <f>VLOOKUP(N176,'index stadium'!$A:$B,2,FALSE)</f>
        <v>Heinz Field</v>
      </c>
    </row>
    <row r="177" spans="1:21" x14ac:dyDescent="0.2">
      <c r="A177" s="6">
        <v>12</v>
      </c>
      <c r="B177" s="5" t="s">
        <v>79</v>
      </c>
      <c r="C177" s="5" t="str">
        <f>VLOOKUP(B177,index_weekday!$A$1:$D$7,4,FALSE)</f>
        <v>Seg</v>
      </c>
      <c r="D177" s="7" t="s">
        <v>91</v>
      </c>
      <c r="E177" s="5">
        <f>VLOOKUP(D177,index_month!$A$1:$C$12,3,FALSE)</f>
        <v>11</v>
      </c>
      <c r="F177" s="8">
        <v>27</v>
      </c>
      <c r="G177" s="7">
        <f t="shared" si="10"/>
        <v>332</v>
      </c>
      <c r="H177" s="5" t="s">
        <v>72</v>
      </c>
      <c r="I177" s="5">
        <f t="shared" si="11"/>
        <v>6</v>
      </c>
      <c r="J177" s="5">
        <f t="shared" si="12"/>
        <v>4</v>
      </c>
      <c r="K177" s="10" t="str">
        <f t="shared" si="13"/>
        <v>8:30</v>
      </c>
      <c r="L177" s="9" t="s">
        <v>138</v>
      </c>
      <c r="M177" s="9" t="str">
        <f t="shared" si="14"/>
        <v>08:30</v>
      </c>
      <c r="N177" s="5" t="str">
        <f>IF(raw!I177="",raw!F177,raw!L177)</f>
        <v>Baltimore Ravens</v>
      </c>
      <c r="O177" s="5" t="str">
        <f>VLOOKUP(N177,index_picture!$A:$B,2,FALSE)</f>
        <v>&lt;img src="./img/ravens.png" /&gt;</v>
      </c>
      <c r="P177" s="5" t="str">
        <f>IF(raw!H177="","-",IF(raw!I177="",raw!H177,raw!J177))</f>
        <v>-</v>
      </c>
      <c r="Q177" s="5" t="s">
        <v>68</v>
      </c>
      <c r="R177" s="5" t="str">
        <f>IF(raw!J177="","-",IF(raw!I177="@",raw!H177,raw!J177))</f>
        <v>-</v>
      </c>
      <c r="S177" s="5" t="str">
        <f>VLOOKUP(T177,index_picture!$A:$B,2,FALSE)</f>
        <v>&lt;img src="./img/texans.png" /&gt;</v>
      </c>
      <c r="T177" s="5" t="str">
        <f>IF(raw!I177="@",raw!F177,raw!L177)</f>
        <v>Houston Texans</v>
      </c>
      <c r="U177" s="5" t="str">
        <f>VLOOKUP(N177,'index stadium'!$A:$B,2,FALSE)</f>
        <v>M&amp;T Bank Stadium</v>
      </c>
    </row>
    <row r="178" spans="1:21" x14ac:dyDescent="0.2">
      <c r="A178" s="6">
        <v>13</v>
      </c>
      <c r="B178" s="5" t="s">
        <v>71</v>
      </c>
      <c r="C178" s="5" t="str">
        <f>VLOOKUP(B178,index_weekday!$A$1:$D$7,4,FALSE)</f>
        <v>Qui</v>
      </c>
      <c r="D178" s="7" t="s">
        <v>91</v>
      </c>
      <c r="E178" s="5">
        <f>VLOOKUP(D178,index_month!$A$1:$C$12,3,FALSE)</f>
        <v>11</v>
      </c>
      <c r="F178" s="8">
        <v>30</v>
      </c>
      <c r="G178" s="7">
        <f t="shared" si="10"/>
        <v>335</v>
      </c>
      <c r="H178" s="5" t="s">
        <v>82</v>
      </c>
      <c r="I178" s="5">
        <f t="shared" si="11"/>
        <v>6</v>
      </c>
      <c r="J178" s="5">
        <f t="shared" si="12"/>
        <v>4</v>
      </c>
      <c r="K178" s="10" t="str">
        <f t="shared" si="13"/>
        <v>8:25</v>
      </c>
      <c r="L178" s="9" t="s">
        <v>144</v>
      </c>
      <c r="M178" s="9" t="str">
        <f t="shared" si="14"/>
        <v>08:25</v>
      </c>
      <c r="N178" s="5" t="str">
        <f>IF(raw!I178="",raw!F178,raw!L178)</f>
        <v>Dallas Cowboys</v>
      </c>
      <c r="O178" s="5" t="str">
        <f>VLOOKUP(N178,index_picture!$A:$B,2,FALSE)</f>
        <v>&lt;img src="./img/cowboys.png" /&gt;</v>
      </c>
      <c r="P178" s="5" t="str">
        <f>IF(raw!H178="","-",IF(raw!I178="",raw!H178,raw!J178))</f>
        <v>-</v>
      </c>
      <c r="Q178" s="5" t="s">
        <v>68</v>
      </c>
      <c r="R178" s="5" t="str">
        <f>IF(raw!J178="","-",IF(raw!I178="@",raw!H178,raw!J178))</f>
        <v>-</v>
      </c>
      <c r="S178" s="5" t="str">
        <f>VLOOKUP(T178,index_picture!$A:$B,2,FALSE)</f>
        <v>&lt;img src="./img/redskins.png" /&gt;</v>
      </c>
      <c r="T178" s="5" t="str">
        <f>IF(raw!I178="@",raw!F178,raw!L178)</f>
        <v>Washington Redskins</v>
      </c>
      <c r="U178" s="5" t="str">
        <f>VLOOKUP(N178,'index stadium'!$A:$B,2,FALSE)</f>
        <v>AT&amp;T Stadium</v>
      </c>
    </row>
    <row r="179" spans="1:21" x14ac:dyDescent="0.2">
      <c r="A179" s="6">
        <v>13</v>
      </c>
      <c r="B179" s="5" t="s">
        <v>74</v>
      </c>
      <c r="C179" s="5" t="str">
        <f>VLOOKUP(B179,index_weekday!$A$1:$D$7,4,FALSE)</f>
        <v>Dom</v>
      </c>
      <c r="D179" s="7" t="s">
        <v>92</v>
      </c>
      <c r="E179" s="5">
        <f>VLOOKUP(D179,index_month!$A$1:$C$12,3,FALSE)</f>
        <v>12</v>
      </c>
      <c r="F179" s="8">
        <v>3</v>
      </c>
      <c r="G179" s="7">
        <f t="shared" si="10"/>
        <v>338</v>
      </c>
      <c r="H179" s="5" t="s">
        <v>75</v>
      </c>
      <c r="I179" s="5">
        <f t="shared" si="11"/>
        <v>6</v>
      </c>
      <c r="J179" s="5">
        <f t="shared" si="12"/>
        <v>4</v>
      </c>
      <c r="K179" s="10" t="str">
        <f t="shared" si="13"/>
        <v>1:00</v>
      </c>
      <c r="L179" s="9" t="s">
        <v>139</v>
      </c>
      <c r="M179" s="9" t="str">
        <f t="shared" si="14"/>
        <v>01:00</v>
      </c>
      <c r="N179" s="5" t="str">
        <f>IF(raw!I179="",raw!F179,raw!L179)</f>
        <v>Miami Dolphins</v>
      </c>
      <c r="O179" s="5" t="str">
        <f>VLOOKUP(N179,index_picture!$A:$B,2,FALSE)</f>
        <v>&lt;img src="./img/dolphins.png" /&gt;</v>
      </c>
      <c r="P179" s="5" t="str">
        <f>IF(raw!H179="","-",IF(raw!I179="",raw!H179,raw!J179))</f>
        <v>-</v>
      </c>
      <c r="Q179" s="5" t="s">
        <v>68</v>
      </c>
      <c r="R179" s="5" t="str">
        <f>IF(raw!J179="","-",IF(raw!I179="@",raw!H179,raw!J179))</f>
        <v>-</v>
      </c>
      <c r="S179" s="5" t="str">
        <f>VLOOKUP(T179,index_picture!$A:$B,2,FALSE)</f>
        <v>&lt;img src="./img/broncos.png" /&gt;</v>
      </c>
      <c r="T179" s="5" t="str">
        <f>IF(raw!I179="@",raw!F179,raw!L179)</f>
        <v>Denver Broncos</v>
      </c>
      <c r="U179" s="5" t="str">
        <f>VLOOKUP(N179,'index stadium'!$A:$B,2,FALSE)</f>
        <v>Hard Rock Stadium</v>
      </c>
    </row>
    <row r="180" spans="1:21" x14ac:dyDescent="0.2">
      <c r="A180" s="6">
        <v>13</v>
      </c>
      <c r="B180" s="5" t="s">
        <v>74</v>
      </c>
      <c r="C180" s="5" t="str">
        <f>VLOOKUP(B180,index_weekday!$A$1:$D$7,4,FALSE)</f>
        <v>Dom</v>
      </c>
      <c r="D180" s="7" t="s">
        <v>92</v>
      </c>
      <c r="E180" s="5">
        <f>VLOOKUP(D180,index_month!$A$1:$C$12,3,FALSE)</f>
        <v>12</v>
      </c>
      <c r="F180" s="8">
        <v>3</v>
      </c>
      <c r="G180" s="7">
        <f t="shared" si="10"/>
        <v>338</v>
      </c>
      <c r="H180" s="5" t="s">
        <v>75</v>
      </c>
      <c r="I180" s="5">
        <f t="shared" si="11"/>
        <v>6</v>
      </c>
      <c r="J180" s="5">
        <f t="shared" si="12"/>
        <v>4</v>
      </c>
      <c r="K180" s="10" t="str">
        <f t="shared" si="13"/>
        <v>1:00</v>
      </c>
      <c r="L180" s="9" t="s">
        <v>139</v>
      </c>
      <c r="M180" s="9" t="str">
        <f t="shared" si="14"/>
        <v>01:00</v>
      </c>
      <c r="N180" s="5" t="str">
        <f>IF(raw!I180="",raw!F180,raw!L180)</f>
        <v>Baltimore Ravens</v>
      </c>
      <c r="O180" s="5" t="str">
        <f>VLOOKUP(N180,index_picture!$A:$B,2,FALSE)</f>
        <v>&lt;img src="./img/ravens.png" /&gt;</v>
      </c>
      <c r="P180" s="5" t="str">
        <f>IF(raw!H180="","-",IF(raw!I180="",raw!H180,raw!J180))</f>
        <v>-</v>
      </c>
      <c r="Q180" s="5" t="s">
        <v>68</v>
      </c>
      <c r="R180" s="5" t="str">
        <f>IF(raw!J180="","-",IF(raw!I180="@",raw!H180,raw!J180))</f>
        <v>-</v>
      </c>
      <c r="S180" s="5" t="str">
        <f>VLOOKUP(T180,index_picture!$A:$B,2,FALSE)</f>
        <v>&lt;img src="./img/lions.png" /&gt;</v>
      </c>
      <c r="T180" s="5" t="str">
        <f>IF(raw!I180="@",raw!F180,raw!L180)</f>
        <v>Detroit Lions</v>
      </c>
      <c r="U180" s="5" t="str">
        <f>VLOOKUP(N180,'index stadium'!$A:$B,2,FALSE)</f>
        <v>M&amp;T Bank Stadium</v>
      </c>
    </row>
    <row r="181" spans="1:21" x14ac:dyDescent="0.2">
      <c r="A181" s="6">
        <v>13</v>
      </c>
      <c r="B181" s="5" t="s">
        <v>74</v>
      </c>
      <c r="C181" s="5" t="str">
        <f>VLOOKUP(B181,index_weekday!$A$1:$D$7,4,FALSE)</f>
        <v>Dom</v>
      </c>
      <c r="D181" s="7" t="s">
        <v>92</v>
      </c>
      <c r="E181" s="5">
        <f>VLOOKUP(D181,index_month!$A$1:$C$12,3,FALSE)</f>
        <v>12</v>
      </c>
      <c r="F181" s="8">
        <v>3</v>
      </c>
      <c r="G181" s="7">
        <f t="shared" si="10"/>
        <v>338</v>
      </c>
      <c r="H181" s="5" t="s">
        <v>75</v>
      </c>
      <c r="I181" s="5">
        <f t="shared" si="11"/>
        <v>6</v>
      </c>
      <c r="J181" s="5">
        <f t="shared" si="12"/>
        <v>4</v>
      </c>
      <c r="K181" s="10" t="str">
        <f t="shared" si="13"/>
        <v>1:00</v>
      </c>
      <c r="L181" s="9" t="s">
        <v>139</v>
      </c>
      <c r="M181" s="9" t="str">
        <f t="shared" si="14"/>
        <v>01:00</v>
      </c>
      <c r="N181" s="5" t="str">
        <f>IF(raw!I181="",raw!F181,raw!L181)</f>
        <v>Chicago Bears</v>
      </c>
      <c r="O181" s="5" t="str">
        <f>VLOOKUP(N181,index_picture!$A:$B,2,FALSE)</f>
        <v>&lt;img src="./img/bears.png" /&gt;</v>
      </c>
      <c r="P181" s="5" t="str">
        <f>IF(raw!H181="","-",IF(raw!I181="",raw!H181,raw!J181))</f>
        <v>-</v>
      </c>
      <c r="Q181" s="5" t="s">
        <v>68</v>
      </c>
      <c r="R181" s="5" t="str">
        <f>IF(raw!J181="","-",IF(raw!I181="@",raw!H181,raw!J181))</f>
        <v>-</v>
      </c>
      <c r="S181" s="5" t="str">
        <f>VLOOKUP(T181,index_picture!$A:$B,2,FALSE)</f>
        <v>&lt;img src="./img/49ers.png" /&gt;</v>
      </c>
      <c r="T181" s="5" t="str">
        <f>IF(raw!I181="@",raw!F181,raw!L181)</f>
        <v>San Francisco 49ers</v>
      </c>
      <c r="U181" s="5" t="str">
        <f>VLOOKUP(N181,'index stadium'!$A:$B,2,FALSE)</f>
        <v>Soldier Field</v>
      </c>
    </row>
    <row r="182" spans="1:21" x14ac:dyDescent="0.2">
      <c r="A182" s="6">
        <v>13</v>
      </c>
      <c r="B182" s="5" t="s">
        <v>74</v>
      </c>
      <c r="C182" s="5" t="str">
        <f>VLOOKUP(B182,index_weekday!$A$1:$D$7,4,FALSE)</f>
        <v>Dom</v>
      </c>
      <c r="D182" s="7" t="s">
        <v>92</v>
      </c>
      <c r="E182" s="5">
        <f>VLOOKUP(D182,index_month!$A$1:$C$12,3,FALSE)</f>
        <v>12</v>
      </c>
      <c r="F182" s="8">
        <v>3</v>
      </c>
      <c r="G182" s="7">
        <f t="shared" si="10"/>
        <v>338</v>
      </c>
      <c r="H182" s="5" t="s">
        <v>75</v>
      </c>
      <c r="I182" s="5">
        <f t="shared" si="11"/>
        <v>6</v>
      </c>
      <c r="J182" s="5">
        <f t="shared" si="12"/>
        <v>4</v>
      </c>
      <c r="K182" s="10" t="str">
        <f t="shared" si="13"/>
        <v>1:00</v>
      </c>
      <c r="L182" s="9" t="s">
        <v>139</v>
      </c>
      <c r="M182" s="9" t="str">
        <f t="shared" si="14"/>
        <v>01:00</v>
      </c>
      <c r="N182" s="5" t="str">
        <f>IF(raw!I182="",raw!F182,raw!L182)</f>
        <v>New Orleans Saints</v>
      </c>
      <c r="O182" s="5" t="str">
        <f>VLOOKUP(N182,index_picture!$A:$B,2,FALSE)</f>
        <v>&lt;img src="./img/saints.png" /&gt;</v>
      </c>
      <c r="P182" s="5" t="str">
        <f>IF(raw!H182="","-",IF(raw!I182="",raw!H182,raw!J182))</f>
        <v>-</v>
      </c>
      <c r="Q182" s="5" t="s">
        <v>68</v>
      </c>
      <c r="R182" s="5" t="str">
        <f>IF(raw!J182="","-",IF(raw!I182="@",raw!H182,raw!J182))</f>
        <v>-</v>
      </c>
      <c r="S182" s="5" t="str">
        <f>VLOOKUP(T182,index_picture!$A:$B,2,FALSE)</f>
        <v>&lt;img src="./img/panthers.png" /&gt;</v>
      </c>
      <c r="T182" s="5" t="str">
        <f>IF(raw!I182="@",raw!F182,raw!L182)</f>
        <v>Carolina Panthers</v>
      </c>
      <c r="U182" s="5" t="str">
        <f>VLOOKUP(N182,'index stadium'!$A:$B,2,FALSE)</f>
        <v>Mercedez-Benz Superdome</v>
      </c>
    </row>
    <row r="183" spans="1:21" x14ac:dyDescent="0.2">
      <c r="A183" s="6">
        <v>13</v>
      </c>
      <c r="B183" s="5" t="s">
        <v>74</v>
      </c>
      <c r="C183" s="5" t="str">
        <f>VLOOKUP(B183,index_weekday!$A$1:$D$7,4,FALSE)</f>
        <v>Dom</v>
      </c>
      <c r="D183" s="7" t="s">
        <v>92</v>
      </c>
      <c r="E183" s="5">
        <f>VLOOKUP(D183,index_month!$A$1:$C$12,3,FALSE)</f>
        <v>12</v>
      </c>
      <c r="F183" s="8">
        <v>3</v>
      </c>
      <c r="G183" s="7">
        <f t="shared" si="10"/>
        <v>338</v>
      </c>
      <c r="H183" s="5" t="s">
        <v>75</v>
      </c>
      <c r="I183" s="5">
        <f t="shared" si="11"/>
        <v>6</v>
      </c>
      <c r="J183" s="5">
        <f t="shared" si="12"/>
        <v>4</v>
      </c>
      <c r="K183" s="10" t="str">
        <f t="shared" si="13"/>
        <v>1:00</v>
      </c>
      <c r="L183" s="9" t="s">
        <v>139</v>
      </c>
      <c r="M183" s="9" t="str">
        <f t="shared" si="14"/>
        <v>01:00</v>
      </c>
      <c r="N183" s="5" t="str">
        <f>IF(raw!I183="",raw!F183,raw!L183)</f>
        <v>Tennessee Titans</v>
      </c>
      <c r="O183" s="5" t="str">
        <f>VLOOKUP(N183,index_picture!$A:$B,2,FALSE)</f>
        <v>&lt;img src="./img/titans.png" /&gt;</v>
      </c>
      <c r="P183" s="5" t="str">
        <f>IF(raw!H183="","-",IF(raw!I183="",raw!H183,raw!J183))</f>
        <v>-</v>
      </c>
      <c r="Q183" s="5" t="s">
        <v>68</v>
      </c>
      <c r="R183" s="5" t="str">
        <f>IF(raw!J183="","-",IF(raw!I183="@",raw!H183,raw!J183))</f>
        <v>-</v>
      </c>
      <c r="S183" s="5" t="str">
        <f>VLOOKUP(T183,index_picture!$A:$B,2,FALSE)</f>
        <v>&lt;img src="./img/texans.png" /&gt;</v>
      </c>
      <c r="T183" s="5" t="str">
        <f>IF(raw!I183="@",raw!F183,raw!L183)</f>
        <v>Houston Texans</v>
      </c>
      <c r="U183" s="5" t="str">
        <f>VLOOKUP(N183,'index stadium'!$A:$B,2,FALSE)</f>
        <v>Nissan Stadium</v>
      </c>
    </row>
    <row r="184" spans="1:21" x14ac:dyDescent="0.2">
      <c r="A184" s="6">
        <v>13</v>
      </c>
      <c r="B184" s="5" t="s">
        <v>74</v>
      </c>
      <c r="C184" s="5" t="str">
        <f>VLOOKUP(B184,index_weekday!$A$1:$D$7,4,FALSE)</f>
        <v>Dom</v>
      </c>
      <c r="D184" s="7" t="s">
        <v>92</v>
      </c>
      <c r="E184" s="5">
        <f>VLOOKUP(D184,index_month!$A$1:$C$12,3,FALSE)</f>
        <v>12</v>
      </c>
      <c r="F184" s="8">
        <v>3</v>
      </c>
      <c r="G184" s="7">
        <f t="shared" si="10"/>
        <v>338</v>
      </c>
      <c r="H184" s="5" t="s">
        <v>75</v>
      </c>
      <c r="I184" s="5">
        <f t="shared" si="11"/>
        <v>6</v>
      </c>
      <c r="J184" s="5">
        <f t="shared" si="12"/>
        <v>4</v>
      </c>
      <c r="K184" s="10" t="str">
        <f t="shared" si="13"/>
        <v>1:00</v>
      </c>
      <c r="L184" s="9" t="s">
        <v>139</v>
      </c>
      <c r="M184" s="9" t="str">
        <f t="shared" si="14"/>
        <v>01:00</v>
      </c>
      <c r="N184" s="5" t="str">
        <f>IF(raw!I184="",raw!F184,raw!L184)</f>
        <v>New York Jets</v>
      </c>
      <c r="O184" s="5" t="str">
        <f>VLOOKUP(N184,index_picture!$A:$B,2,FALSE)</f>
        <v>&lt;img src="./img/jets.png" /&gt;</v>
      </c>
      <c r="P184" s="5" t="str">
        <f>IF(raw!H184="","-",IF(raw!I184="",raw!H184,raw!J184))</f>
        <v>-</v>
      </c>
      <c r="Q184" s="5" t="s">
        <v>68</v>
      </c>
      <c r="R184" s="5" t="str">
        <f>IF(raw!J184="","-",IF(raw!I184="@",raw!H184,raw!J184))</f>
        <v>-</v>
      </c>
      <c r="S184" s="5" t="str">
        <f>VLOOKUP(T184,index_picture!$A:$B,2,FALSE)</f>
        <v>&lt;img src="./img/chiefs.png" /&gt;</v>
      </c>
      <c r="T184" s="5" t="str">
        <f>IF(raw!I184="@",raw!F184,raw!L184)</f>
        <v>Kansas City Chiefs</v>
      </c>
      <c r="U184" s="5" t="str">
        <f>VLOOKUP(N184,'index stadium'!$A:$B,2,FALSE)</f>
        <v>MetLife Stadium</v>
      </c>
    </row>
    <row r="185" spans="1:21" x14ac:dyDescent="0.2">
      <c r="A185" s="6">
        <v>13</v>
      </c>
      <c r="B185" s="5" t="s">
        <v>74</v>
      </c>
      <c r="C185" s="5" t="str">
        <f>VLOOKUP(B185,index_weekday!$A$1:$D$7,4,FALSE)</f>
        <v>Dom</v>
      </c>
      <c r="D185" s="7" t="s">
        <v>92</v>
      </c>
      <c r="E185" s="5">
        <f>VLOOKUP(D185,index_month!$A$1:$C$12,3,FALSE)</f>
        <v>12</v>
      </c>
      <c r="F185" s="8">
        <v>3</v>
      </c>
      <c r="G185" s="7">
        <f t="shared" si="10"/>
        <v>338</v>
      </c>
      <c r="H185" s="5" t="s">
        <v>75</v>
      </c>
      <c r="I185" s="5">
        <f t="shared" si="11"/>
        <v>6</v>
      </c>
      <c r="J185" s="5">
        <f t="shared" si="12"/>
        <v>4</v>
      </c>
      <c r="K185" s="10" t="str">
        <f t="shared" si="13"/>
        <v>1:00</v>
      </c>
      <c r="L185" s="9" t="s">
        <v>139</v>
      </c>
      <c r="M185" s="9" t="str">
        <f t="shared" si="14"/>
        <v>01:00</v>
      </c>
      <c r="N185" s="5" t="str">
        <f>IF(raw!I185="",raw!F185,raw!L185)</f>
        <v>Atlanta Falcons</v>
      </c>
      <c r="O185" s="5" t="str">
        <f>VLOOKUP(N185,index_picture!$A:$B,2,FALSE)</f>
        <v>&lt;img src="./img/falcons.png" /&gt;</v>
      </c>
      <c r="P185" s="5" t="str">
        <f>IF(raw!H185="","-",IF(raw!I185="",raw!H185,raw!J185))</f>
        <v>-</v>
      </c>
      <c r="Q185" s="5" t="s">
        <v>68</v>
      </c>
      <c r="R185" s="5" t="str">
        <f>IF(raw!J185="","-",IF(raw!I185="@",raw!H185,raw!J185))</f>
        <v>-</v>
      </c>
      <c r="S185" s="5" t="str">
        <f>VLOOKUP(T185,index_picture!$A:$B,2,FALSE)</f>
        <v>&lt;img src="./img/vikings.png" /&gt;</v>
      </c>
      <c r="T185" s="5" t="str">
        <f>IF(raw!I185="@",raw!F185,raw!L185)</f>
        <v>Minnesota Vikings</v>
      </c>
      <c r="U185" s="5" t="str">
        <f>VLOOKUP(N185,'index stadium'!$A:$B,2,FALSE)</f>
        <v>Mercedez-Benz Stadium</v>
      </c>
    </row>
    <row r="186" spans="1:21" x14ac:dyDescent="0.2">
      <c r="A186" s="6">
        <v>13</v>
      </c>
      <c r="B186" s="5" t="s">
        <v>74</v>
      </c>
      <c r="C186" s="5" t="str">
        <f>VLOOKUP(B186,index_weekday!$A$1:$D$7,4,FALSE)</f>
        <v>Dom</v>
      </c>
      <c r="D186" s="7" t="s">
        <v>92</v>
      </c>
      <c r="E186" s="5">
        <f>VLOOKUP(D186,index_month!$A$1:$C$12,3,FALSE)</f>
        <v>12</v>
      </c>
      <c r="F186" s="8">
        <v>3</v>
      </c>
      <c r="G186" s="7">
        <f t="shared" si="10"/>
        <v>338</v>
      </c>
      <c r="H186" s="5" t="s">
        <v>75</v>
      </c>
      <c r="I186" s="5">
        <f t="shared" si="11"/>
        <v>6</v>
      </c>
      <c r="J186" s="5">
        <f t="shared" si="12"/>
        <v>4</v>
      </c>
      <c r="K186" s="10" t="str">
        <f t="shared" si="13"/>
        <v>1:00</v>
      </c>
      <c r="L186" s="9" t="s">
        <v>139</v>
      </c>
      <c r="M186" s="9" t="str">
        <f t="shared" si="14"/>
        <v>01:00</v>
      </c>
      <c r="N186" s="5" t="str">
        <f>IF(raw!I186="",raw!F186,raw!L186)</f>
        <v>Buffalo Bills</v>
      </c>
      <c r="O186" s="5" t="str">
        <f>VLOOKUP(N186,index_picture!$A:$B,2,FALSE)</f>
        <v>&lt;img src="./img/bills.png" /&gt;</v>
      </c>
      <c r="P186" s="5" t="str">
        <f>IF(raw!H186="","-",IF(raw!I186="",raw!H186,raw!J186))</f>
        <v>-</v>
      </c>
      <c r="Q186" s="5" t="s">
        <v>68</v>
      </c>
      <c r="R186" s="5" t="str">
        <f>IF(raw!J186="","-",IF(raw!I186="@",raw!H186,raw!J186))</f>
        <v>-</v>
      </c>
      <c r="S186" s="5" t="str">
        <f>VLOOKUP(T186,index_picture!$A:$B,2,FALSE)</f>
        <v>&lt;img src="./img/patriots.png" /&gt;</v>
      </c>
      <c r="T186" s="5" t="str">
        <f>IF(raw!I186="@",raw!F186,raw!L186)</f>
        <v>New England Patriots</v>
      </c>
      <c r="U186" s="5" t="str">
        <f>VLOOKUP(N186,'index stadium'!$A:$B,2,FALSE)</f>
        <v>New Era Field</v>
      </c>
    </row>
    <row r="187" spans="1:21" x14ac:dyDescent="0.2">
      <c r="A187" s="6">
        <v>13</v>
      </c>
      <c r="B187" s="5" t="s">
        <v>74</v>
      </c>
      <c r="C187" s="5" t="str">
        <f>VLOOKUP(B187,index_weekday!$A$1:$D$7,4,FALSE)</f>
        <v>Dom</v>
      </c>
      <c r="D187" s="7" t="s">
        <v>92</v>
      </c>
      <c r="E187" s="5">
        <f>VLOOKUP(D187,index_month!$A$1:$C$12,3,FALSE)</f>
        <v>12</v>
      </c>
      <c r="F187" s="8">
        <v>3</v>
      </c>
      <c r="G187" s="7">
        <f t="shared" si="10"/>
        <v>338</v>
      </c>
      <c r="H187" s="5" t="s">
        <v>75</v>
      </c>
      <c r="I187" s="5">
        <f t="shared" si="11"/>
        <v>6</v>
      </c>
      <c r="J187" s="5">
        <f t="shared" si="12"/>
        <v>4</v>
      </c>
      <c r="K187" s="10" t="str">
        <f t="shared" si="13"/>
        <v>1:00</v>
      </c>
      <c r="L187" s="9" t="s">
        <v>139</v>
      </c>
      <c r="M187" s="9" t="str">
        <f t="shared" si="14"/>
        <v>01:00</v>
      </c>
      <c r="N187" s="5" t="str">
        <f>IF(raw!I187="",raw!F187,raw!L187)</f>
        <v>Jacksonville Jaguars</v>
      </c>
      <c r="O187" s="5" t="str">
        <f>VLOOKUP(N187,index_picture!$A:$B,2,FALSE)</f>
        <v>&lt;img src="./img/jaguars.png" /&gt;</v>
      </c>
      <c r="P187" s="5" t="str">
        <f>IF(raw!H187="","-",IF(raw!I187="",raw!H187,raw!J187))</f>
        <v>-</v>
      </c>
      <c r="Q187" s="5" t="s">
        <v>68</v>
      </c>
      <c r="R187" s="5" t="str">
        <f>IF(raw!J187="","-",IF(raw!I187="@",raw!H187,raw!J187))</f>
        <v>-</v>
      </c>
      <c r="S187" s="5" t="str">
        <f>VLOOKUP(T187,index_picture!$A:$B,2,FALSE)</f>
        <v>&lt;img src="./img/colts.png" /&gt;</v>
      </c>
      <c r="T187" s="5" t="str">
        <f>IF(raw!I187="@",raw!F187,raw!L187)</f>
        <v>Indianapolis Colts</v>
      </c>
      <c r="U187" s="5" t="str">
        <f>VLOOKUP(N187,'index stadium'!$A:$B,2,FALSE)</f>
        <v>Everbank Field</v>
      </c>
    </row>
    <row r="188" spans="1:21" x14ac:dyDescent="0.2">
      <c r="A188" s="6">
        <v>13</v>
      </c>
      <c r="B188" s="5" t="s">
        <v>74</v>
      </c>
      <c r="C188" s="5" t="str">
        <f>VLOOKUP(B188,index_weekday!$A$1:$D$7,4,FALSE)</f>
        <v>Dom</v>
      </c>
      <c r="D188" s="7" t="s">
        <v>92</v>
      </c>
      <c r="E188" s="5">
        <f>VLOOKUP(D188,index_month!$A$1:$C$12,3,FALSE)</f>
        <v>12</v>
      </c>
      <c r="F188" s="8">
        <v>3</v>
      </c>
      <c r="G188" s="7">
        <f t="shared" si="10"/>
        <v>338</v>
      </c>
      <c r="H188" s="5" t="s">
        <v>75</v>
      </c>
      <c r="I188" s="5">
        <f t="shared" si="11"/>
        <v>6</v>
      </c>
      <c r="J188" s="5">
        <f t="shared" si="12"/>
        <v>4</v>
      </c>
      <c r="K188" s="10" t="str">
        <f t="shared" si="13"/>
        <v>1:00</v>
      </c>
      <c r="L188" s="9" t="s">
        <v>139</v>
      </c>
      <c r="M188" s="9" t="str">
        <f t="shared" si="14"/>
        <v>01:00</v>
      </c>
      <c r="N188" s="5" t="str">
        <f>IF(raw!I188="",raw!F188,raw!L188)</f>
        <v>Green Bay Packers</v>
      </c>
      <c r="O188" s="5" t="str">
        <f>VLOOKUP(N188,index_picture!$A:$B,2,FALSE)</f>
        <v>&lt;img src="./img/packers.png" /&gt;</v>
      </c>
      <c r="P188" s="5" t="str">
        <f>IF(raw!H188="","-",IF(raw!I188="",raw!H188,raw!J188))</f>
        <v>-</v>
      </c>
      <c r="Q188" s="5" t="s">
        <v>68</v>
      </c>
      <c r="R188" s="5" t="str">
        <f>IF(raw!J188="","-",IF(raw!I188="@",raw!H188,raw!J188))</f>
        <v>-</v>
      </c>
      <c r="S188" s="5" t="str">
        <f>VLOOKUP(T188,index_picture!$A:$B,2,FALSE)</f>
        <v>&lt;img src="./img/bucs.png" /&gt;</v>
      </c>
      <c r="T188" s="5" t="str">
        <f>IF(raw!I188="@",raw!F188,raw!L188)</f>
        <v>Tampa Bay Buccaneers</v>
      </c>
      <c r="U188" s="5" t="str">
        <f>VLOOKUP(N188,'index stadium'!$A:$B,2,FALSE)</f>
        <v>Lambeau Field</v>
      </c>
    </row>
    <row r="189" spans="1:21" x14ac:dyDescent="0.2">
      <c r="A189" s="6">
        <v>13</v>
      </c>
      <c r="B189" s="5" t="s">
        <v>74</v>
      </c>
      <c r="C189" s="5" t="str">
        <f>VLOOKUP(B189,index_weekday!$A$1:$D$7,4,FALSE)</f>
        <v>Dom</v>
      </c>
      <c r="D189" s="7" t="s">
        <v>92</v>
      </c>
      <c r="E189" s="5">
        <f>VLOOKUP(D189,index_month!$A$1:$C$12,3,FALSE)</f>
        <v>12</v>
      </c>
      <c r="F189" s="8">
        <v>3</v>
      </c>
      <c r="G189" s="7">
        <f t="shared" si="10"/>
        <v>338</v>
      </c>
      <c r="H189" s="5" t="s">
        <v>77</v>
      </c>
      <c r="I189" s="5">
        <f t="shared" si="11"/>
        <v>6</v>
      </c>
      <c r="J189" s="5">
        <f t="shared" si="12"/>
        <v>4</v>
      </c>
      <c r="K189" s="10" t="str">
        <f t="shared" si="13"/>
        <v>4:05</v>
      </c>
      <c r="L189" s="9" t="s">
        <v>140</v>
      </c>
      <c r="M189" s="9" t="str">
        <f t="shared" si="14"/>
        <v>04:05</v>
      </c>
      <c r="N189" s="5" t="str">
        <f>IF(raw!I189="",raw!F189,raw!L189)</f>
        <v>Los Angeles Chargers</v>
      </c>
      <c r="O189" s="5" t="str">
        <f>VLOOKUP(N189,index_picture!$A:$B,2,FALSE)</f>
        <v>&lt;img src="./img/chargers.png" /&gt;</v>
      </c>
      <c r="P189" s="5" t="str">
        <f>IF(raw!H189="","-",IF(raw!I189="",raw!H189,raw!J189))</f>
        <v>-</v>
      </c>
      <c r="Q189" s="5" t="s">
        <v>68</v>
      </c>
      <c r="R189" s="5" t="str">
        <f>IF(raw!J189="","-",IF(raw!I189="@",raw!H189,raw!J189))</f>
        <v>-</v>
      </c>
      <c r="S189" s="5" t="str">
        <f>VLOOKUP(T189,index_picture!$A:$B,2,FALSE)</f>
        <v>&lt;img src="./img/browns.png" /&gt;</v>
      </c>
      <c r="T189" s="5" t="str">
        <f>IF(raw!I189="@",raw!F189,raw!L189)</f>
        <v>Cleveland Browns</v>
      </c>
      <c r="U189" s="5" t="str">
        <f>VLOOKUP(N189,'index stadium'!$A:$B,2,FALSE)</f>
        <v>Stubhub Center</v>
      </c>
    </row>
    <row r="190" spans="1:21" x14ac:dyDescent="0.2">
      <c r="A190" s="6">
        <v>13</v>
      </c>
      <c r="B190" s="5" t="s">
        <v>74</v>
      </c>
      <c r="C190" s="5" t="str">
        <f>VLOOKUP(B190,index_weekday!$A$1:$D$7,4,FALSE)</f>
        <v>Dom</v>
      </c>
      <c r="D190" s="7" t="s">
        <v>92</v>
      </c>
      <c r="E190" s="5">
        <f>VLOOKUP(D190,index_month!$A$1:$C$12,3,FALSE)</f>
        <v>12</v>
      </c>
      <c r="F190" s="8">
        <v>3</v>
      </c>
      <c r="G190" s="7">
        <f t="shared" si="10"/>
        <v>338</v>
      </c>
      <c r="H190" s="5" t="s">
        <v>78</v>
      </c>
      <c r="I190" s="5">
        <f t="shared" si="11"/>
        <v>6</v>
      </c>
      <c r="J190" s="5">
        <f t="shared" si="12"/>
        <v>4</v>
      </c>
      <c r="K190" s="10" t="str">
        <f t="shared" si="13"/>
        <v>4:25</v>
      </c>
      <c r="L190" s="9" t="s">
        <v>141</v>
      </c>
      <c r="M190" s="9" t="str">
        <f t="shared" si="14"/>
        <v>04:25</v>
      </c>
      <c r="N190" s="5" t="str">
        <f>IF(raw!I190="",raw!F190,raw!L190)</f>
        <v>Arizona Cardinals</v>
      </c>
      <c r="O190" s="5" t="str">
        <f>VLOOKUP(N190,index_picture!$A:$B,2,FALSE)</f>
        <v>&lt;img src="./img/cardinals.png" /&gt;</v>
      </c>
      <c r="P190" s="5" t="str">
        <f>IF(raw!H190="","-",IF(raw!I190="",raw!H190,raw!J190))</f>
        <v>-</v>
      </c>
      <c r="Q190" s="5" t="s">
        <v>68</v>
      </c>
      <c r="R190" s="5" t="str">
        <f>IF(raw!J190="","-",IF(raw!I190="@",raw!H190,raw!J190))</f>
        <v>-</v>
      </c>
      <c r="S190" s="5" t="str">
        <f>VLOOKUP(T190,index_picture!$A:$B,2,FALSE)</f>
        <v>&lt;img src="./img/rams.png" /&gt;</v>
      </c>
      <c r="T190" s="5" t="str">
        <f>IF(raw!I190="@",raw!F190,raw!L190)</f>
        <v>Los Angeles Rams</v>
      </c>
      <c r="U190" s="5" t="str">
        <f>VLOOKUP(N190,'index stadium'!$A:$B,2,FALSE)</f>
        <v>University of Phoenix Stadium</v>
      </c>
    </row>
    <row r="191" spans="1:21" x14ac:dyDescent="0.2">
      <c r="A191" s="6">
        <v>13</v>
      </c>
      <c r="B191" s="5" t="s">
        <v>74</v>
      </c>
      <c r="C191" s="5" t="str">
        <f>VLOOKUP(B191,index_weekday!$A$1:$D$7,4,FALSE)</f>
        <v>Dom</v>
      </c>
      <c r="D191" s="7" t="s">
        <v>92</v>
      </c>
      <c r="E191" s="5">
        <f>VLOOKUP(D191,index_month!$A$1:$C$12,3,FALSE)</f>
        <v>12</v>
      </c>
      <c r="F191" s="8">
        <v>3</v>
      </c>
      <c r="G191" s="7">
        <f t="shared" si="10"/>
        <v>338</v>
      </c>
      <c r="H191" s="5" t="s">
        <v>78</v>
      </c>
      <c r="I191" s="5">
        <f t="shared" si="11"/>
        <v>6</v>
      </c>
      <c r="J191" s="5">
        <f t="shared" si="12"/>
        <v>4</v>
      </c>
      <c r="K191" s="10" t="str">
        <f t="shared" si="13"/>
        <v>4:25</v>
      </c>
      <c r="L191" s="9" t="s">
        <v>141</v>
      </c>
      <c r="M191" s="9" t="str">
        <f t="shared" si="14"/>
        <v>04:25</v>
      </c>
      <c r="N191" s="5" t="str">
        <f>IF(raw!I191="",raw!F191,raw!L191)</f>
        <v>Oakland Raiders</v>
      </c>
      <c r="O191" s="5" t="str">
        <f>VLOOKUP(N191,index_picture!$A:$B,2,FALSE)</f>
        <v>&lt;img src="./img/raiders.png" /&gt;</v>
      </c>
      <c r="P191" s="5" t="str">
        <f>IF(raw!H191="","-",IF(raw!I191="",raw!H191,raw!J191))</f>
        <v>-</v>
      </c>
      <c r="Q191" s="5" t="s">
        <v>68</v>
      </c>
      <c r="R191" s="5" t="str">
        <f>IF(raw!J191="","-",IF(raw!I191="@",raw!H191,raw!J191))</f>
        <v>-</v>
      </c>
      <c r="S191" s="5" t="str">
        <f>VLOOKUP(T191,index_picture!$A:$B,2,FALSE)</f>
        <v>&lt;img src="./img/giants.png" /&gt;</v>
      </c>
      <c r="T191" s="5" t="str">
        <f>IF(raw!I191="@",raw!F191,raw!L191)</f>
        <v>New York Giants</v>
      </c>
      <c r="U191" s="5" t="str">
        <f>VLOOKUP(N191,'index stadium'!$A:$B,2,FALSE)</f>
        <v>Oakland Coliseum</v>
      </c>
    </row>
    <row r="192" spans="1:21" x14ac:dyDescent="0.2">
      <c r="A192" s="6">
        <v>13</v>
      </c>
      <c r="B192" s="5" t="s">
        <v>74</v>
      </c>
      <c r="C192" s="5" t="str">
        <f>VLOOKUP(B192,index_weekday!$A$1:$D$7,4,FALSE)</f>
        <v>Dom</v>
      </c>
      <c r="D192" s="7" t="s">
        <v>92</v>
      </c>
      <c r="E192" s="5">
        <f>VLOOKUP(D192,index_month!$A$1:$C$12,3,FALSE)</f>
        <v>12</v>
      </c>
      <c r="F192" s="8">
        <v>3</v>
      </c>
      <c r="G192" s="7">
        <f t="shared" si="10"/>
        <v>338</v>
      </c>
      <c r="H192" s="5" t="s">
        <v>72</v>
      </c>
      <c r="I192" s="5">
        <f t="shared" si="11"/>
        <v>6</v>
      </c>
      <c r="J192" s="5">
        <f t="shared" si="12"/>
        <v>4</v>
      </c>
      <c r="K192" s="10" t="str">
        <f t="shared" si="13"/>
        <v>8:30</v>
      </c>
      <c r="L192" s="9" t="s">
        <v>138</v>
      </c>
      <c r="M192" s="9" t="str">
        <f t="shared" si="14"/>
        <v>08:30</v>
      </c>
      <c r="N192" s="5" t="str">
        <f>IF(raw!I192="",raw!F192,raw!L192)</f>
        <v>Seattle Seahawks</v>
      </c>
      <c r="O192" s="5" t="str">
        <f>VLOOKUP(N192,index_picture!$A:$B,2,FALSE)</f>
        <v>&lt;img src="./img/seahawks.png" /&gt;</v>
      </c>
      <c r="P192" s="5" t="str">
        <f>IF(raw!H192="","-",IF(raw!I192="",raw!H192,raw!J192))</f>
        <v>-</v>
      </c>
      <c r="Q192" s="5" t="s">
        <v>68</v>
      </c>
      <c r="R192" s="5" t="str">
        <f>IF(raw!J192="","-",IF(raw!I192="@",raw!H192,raw!J192))</f>
        <v>-</v>
      </c>
      <c r="S192" s="5" t="str">
        <f>VLOOKUP(T192,index_picture!$A:$B,2,FALSE)</f>
        <v>&lt;img src="./img/eagles.png" /&gt;</v>
      </c>
      <c r="T192" s="5" t="str">
        <f>IF(raw!I192="@",raw!F192,raw!L192)</f>
        <v>Philadelphia Eagles</v>
      </c>
      <c r="U192" s="5" t="str">
        <f>VLOOKUP(N192,'index stadium'!$A:$B,2,FALSE)</f>
        <v>CenturyLink Field</v>
      </c>
    </row>
    <row r="193" spans="1:21" x14ac:dyDescent="0.2">
      <c r="A193" s="6">
        <v>13</v>
      </c>
      <c r="B193" s="5" t="s">
        <v>79</v>
      </c>
      <c r="C193" s="5" t="str">
        <f>VLOOKUP(B193,index_weekday!$A$1:$D$7,4,FALSE)</f>
        <v>Seg</v>
      </c>
      <c r="D193" s="7" t="s">
        <v>92</v>
      </c>
      <c r="E193" s="5">
        <f>VLOOKUP(D193,index_month!$A$1:$C$12,3,FALSE)</f>
        <v>12</v>
      </c>
      <c r="F193" s="8">
        <v>4</v>
      </c>
      <c r="G193" s="7">
        <f t="shared" si="10"/>
        <v>339</v>
      </c>
      <c r="H193" s="5" t="s">
        <v>72</v>
      </c>
      <c r="I193" s="5">
        <f t="shared" si="11"/>
        <v>6</v>
      </c>
      <c r="J193" s="5">
        <f t="shared" si="12"/>
        <v>4</v>
      </c>
      <c r="K193" s="10" t="str">
        <f t="shared" si="13"/>
        <v>8:30</v>
      </c>
      <c r="L193" s="9" t="s">
        <v>138</v>
      </c>
      <c r="M193" s="9" t="str">
        <f t="shared" si="14"/>
        <v>08:30</v>
      </c>
      <c r="N193" s="5" t="str">
        <f>IF(raw!I193="",raw!F193,raw!L193)</f>
        <v>Cincinnati Bengals</v>
      </c>
      <c r="O193" s="5" t="str">
        <f>VLOOKUP(N193,index_picture!$A:$B,2,FALSE)</f>
        <v>&lt;img src="./img/bengals.png" /&gt;</v>
      </c>
      <c r="P193" s="5" t="str">
        <f>IF(raw!H193="","-",IF(raw!I193="",raw!H193,raw!J193))</f>
        <v>-</v>
      </c>
      <c r="Q193" s="5" t="s">
        <v>68</v>
      </c>
      <c r="R193" s="5" t="str">
        <f>IF(raw!J193="","-",IF(raw!I193="@",raw!H193,raw!J193))</f>
        <v>-</v>
      </c>
      <c r="S193" s="5" t="str">
        <f>VLOOKUP(T193,index_picture!$A:$B,2,FALSE)</f>
        <v>&lt;img src="./img/steelers.png" /&gt;</v>
      </c>
      <c r="T193" s="5" t="str">
        <f>IF(raw!I193="@",raw!F193,raw!L193)</f>
        <v>Pittsburgh Steelers</v>
      </c>
      <c r="U193" s="5" t="str">
        <f>VLOOKUP(N193,'index stadium'!$A:$B,2,FALSE)</f>
        <v>Paul Brown Stadium</v>
      </c>
    </row>
    <row r="194" spans="1:21" x14ac:dyDescent="0.2">
      <c r="A194" s="6">
        <v>14</v>
      </c>
      <c r="B194" s="5" t="s">
        <v>71</v>
      </c>
      <c r="C194" s="5" t="str">
        <f>VLOOKUP(B194,index_weekday!$A$1:$D$7,4,FALSE)</f>
        <v>Qui</v>
      </c>
      <c r="D194" s="7" t="s">
        <v>92</v>
      </c>
      <c r="E194" s="5">
        <f>VLOOKUP(D194,index_month!$A$1:$C$12,3,FALSE)</f>
        <v>12</v>
      </c>
      <c r="F194" s="8">
        <v>7</v>
      </c>
      <c r="G194" s="7">
        <f t="shared" si="10"/>
        <v>342</v>
      </c>
      <c r="H194" s="5" t="s">
        <v>82</v>
      </c>
      <c r="I194" s="5">
        <f t="shared" si="11"/>
        <v>6</v>
      </c>
      <c r="J194" s="5">
        <f t="shared" si="12"/>
        <v>4</v>
      </c>
      <c r="K194" s="10" t="str">
        <f t="shared" si="13"/>
        <v>8:25</v>
      </c>
      <c r="L194" s="9" t="s">
        <v>144</v>
      </c>
      <c r="M194" s="9" t="str">
        <f t="shared" si="14"/>
        <v>08:25</v>
      </c>
      <c r="N194" s="5" t="str">
        <f>IF(raw!I194="",raw!F194,raw!L194)</f>
        <v>Atlanta Falcons</v>
      </c>
      <c r="O194" s="5" t="str">
        <f>VLOOKUP(N194,index_picture!$A:$B,2,FALSE)</f>
        <v>&lt;img src="./img/falcons.png" /&gt;</v>
      </c>
      <c r="P194" s="5" t="str">
        <f>IF(raw!H194="","-",IF(raw!I194="",raw!H194,raw!J194))</f>
        <v>-</v>
      </c>
      <c r="Q194" s="5" t="s">
        <v>68</v>
      </c>
      <c r="R194" s="5" t="str">
        <f>IF(raw!J194="","-",IF(raw!I194="@",raw!H194,raw!J194))</f>
        <v>-</v>
      </c>
      <c r="S194" s="5" t="str">
        <f>VLOOKUP(T194,index_picture!$A:$B,2,FALSE)</f>
        <v>&lt;img src="./img/saints.png" /&gt;</v>
      </c>
      <c r="T194" s="5" t="str">
        <f>IF(raw!I194="@",raw!F194,raw!L194)</f>
        <v>New Orleans Saints</v>
      </c>
      <c r="U194" s="5" t="str">
        <f>VLOOKUP(N194,'index stadium'!$A:$B,2,FALSE)</f>
        <v>Mercedez-Benz Stadium</v>
      </c>
    </row>
    <row r="195" spans="1:21" x14ac:dyDescent="0.2">
      <c r="A195" s="6">
        <v>14</v>
      </c>
      <c r="B195" s="5" t="s">
        <v>74</v>
      </c>
      <c r="C195" s="5" t="str">
        <f>VLOOKUP(B195,index_weekday!$A$1:$D$7,4,FALSE)</f>
        <v>Dom</v>
      </c>
      <c r="D195" s="7" t="s">
        <v>92</v>
      </c>
      <c r="E195" s="5">
        <f>VLOOKUP(D195,index_month!$A$1:$C$12,3,FALSE)</f>
        <v>12</v>
      </c>
      <c r="F195" s="8">
        <v>10</v>
      </c>
      <c r="G195" s="7">
        <f t="shared" ref="G195:G257" si="15">DATE(,E195,F195)</f>
        <v>345</v>
      </c>
      <c r="H195" s="5" t="s">
        <v>75</v>
      </c>
      <c r="I195" s="5">
        <f t="shared" ref="I195:I257" si="16">LEN(H195)</f>
        <v>6</v>
      </c>
      <c r="J195" s="5">
        <f t="shared" ref="J195:J257" si="17">I195-2</f>
        <v>4</v>
      </c>
      <c r="K195" s="10" t="str">
        <f t="shared" ref="K195:K257" si="18">LEFT(H195,J195)</f>
        <v>1:00</v>
      </c>
      <c r="L195" s="9" t="s">
        <v>139</v>
      </c>
      <c r="M195" s="9" t="str">
        <f t="shared" ref="M195:M257" si="19">IF(J195=5,CONCATENATE(L195),CONCATENATE("0",L195))</f>
        <v>01:00</v>
      </c>
      <c r="N195" s="5" t="str">
        <f>IF(raw!I195="",raw!F195,raw!L195)</f>
        <v>Kansas City Chiefs</v>
      </c>
      <c r="O195" s="5" t="str">
        <f>VLOOKUP(N195,index_picture!$A:$B,2,FALSE)</f>
        <v>&lt;img src="./img/chiefs.png" /&gt;</v>
      </c>
      <c r="P195" s="5" t="str">
        <f>IF(raw!H195="","-",IF(raw!I195="",raw!H195,raw!J195))</f>
        <v>-</v>
      </c>
      <c r="Q195" s="5" t="s">
        <v>68</v>
      </c>
      <c r="R195" s="5" t="str">
        <f>IF(raw!J195="","-",IF(raw!I195="@",raw!H195,raw!J195))</f>
        <v>-</v>
      </c>
      <c r="S195" s="5" t="str">
        <f>VLOOKUP(T195,index_picture!$A:$B,2,FALSE)</f>
        <v>&lt;img src="./img/raiders.png" /&gt;</v>
      </c>
      <c r="T195" s="5" t="str">
        <f>IF(raw!I195="@",raw!F195,raw!L195)</f>
        <v>Oakland Raiders</v>
      </c>
      <c r="U195" s="5" t="str">
        <f>VLOOKUP(N195,'index stadium'!$A:$B,2,FALSE)</f>
        <v>Arrowhead Stadium</v>
      </c>
    </row>
    <row r="196" spans="1:21" x14ac:dyDescent="0.2">
      <c r="A196" s="6">
        <v>14</v>
      </c>
      <c r="B196" s="5" t="s">
        <v>74</v>
      </c>
      <c r="C196" s="5" t="str">
        <f>VLOOKUP(B196,index_weekday!$A$1:$D$7,4,FALSE)</f>
        <v>Dom</v>
      </c>
      <c r="D196" s="7" t="s">
        <v>92</v>
      </c>
      <c r="E196" s="5">
        <f>VLOOKUP(D196,index_month!$A$1:$C$12,3,FALSE)</f>
        <v>12</v>
      </c>
      <c r="F196" s="8">
        <v>10</v>
      </c>
      <c r="G196" s="7">
        <f t="shared" si="15"/>
        <v>345</v>
      </c>
      <c r="H196" s="5" t="s">
        <v>75</v>
      </c>
      <c r="I196" s="5">
        <f t="shared" si="16"/>
        <v>6</v>
      </c>
      <c r="J196" s="5">
        <f t="shared" si="17"/>
        <v>4</v>
      </c>
      <c r="K196" s="10" t="str">
        <f t="shared" si="18"/>
        <v>1:00</v>
      </c>
      <c r="L196" s="9" t="s">
        <v>139</v>
      </c>
      <c r="M196" s="9" t="str">
        <f t="shared" si="19"/>
        <v>01:00</v>
      </c>
      <c r="N196" s="5" t="str">
        <f>IF(raw!I196="",raw!F196,raw!L196)</f>
        <v>Cincinnati Bengals</v>
      </c>
      <c r="O196" s="5" t="str">
        <f>VLOOKUP(N196,index_picture!$A:$B,2,FALSE)</f>
        <v>&lt;img src="./img/bengals.png" /&gt;</v>
      </c>
      <c r="P196" s="5" t="str">
        <f>IF(raw!H196="","-",IF(raw!I196="",raw!H196,raw!J196))</f>
        <v>-</v>
      </c>
      <c r="Q196" s="5" t="s">
        <v>68</v>
      </c>
      <c r="R196" s="5" t="str">
        <f>IF(raw!J196="","-",IF(raw!I196="@",raw!H196,raw!J196))</f>
        <v>-</v>
      </c>
      <c r="S196" s="5" t="str">
        <f>VLOOKUP(T196,index_picture!$A:$B,2,FALSE)</f>
        <v>&lt;img src="./img/bears.png" /&gt;</v>
      </c>
      <c r="T196" s="5" t="str">
        <f>IF(raw!I196="@",raw!F196,raw!L196)</f>
        <v>Chicago Bears</v>
      </c>
      <c r="U196" s="5" t="str">
        <f>VLOOKUP(N196,'index stadium'!$A:$B,2,FALSE)</f>
        <v>Paul Brown Stadium</v>
      </c>
    </row>
    <row r="197" spans="1:21" x14ac:dyDescent="0.2">
      <c r="A197" s="6">
        <v>14</v>
      </c>
      <c r="B197" s="5" t="s">
        <v>74</v>
      </c>
      <c r="C197" s="5" t="str">
        <f>VLOOKUP(B197,index_weekday!$A$1:$D$7,4,FALSE)</f>
        <v>Dom</v>
      </c>
      <c r="D197" s="7" t="s">
        <v>92</v>
      </c>
      <c r="E197" s="5">
        <f>VLOOKUP(D197,index_month!$A$1:$C$12,3,FALSE)</f>
        <v>12</v>
      </c>
      <c r="F197" s="8">
        <v>10</v>
      </c>
      <c r="G197" s="7">
        <f t="shared" si="15"/>
        <v>345</v>
      </c>
      <c r="H197" s="5" t="s">
        <v>75</v>
      </c>
      <c r="I197" s="5">
        <f t="shared" si="16"/>
        <v>6</v>
      </c>
      <c r="J197" s="5">
        <f t="shared" si="17"/>
        <v>4</v>
      </c>
      <c r="K197" s="10" t="str">
        <f t="shared" si="18"/>
        <v>1:00</v>
      </c>
      <c r="L197" s="9" t="s">
        <v>139</v>
      </c>
      <c r="M197" s="9" t="str">
        <f t="shared" si="19"/>
        <v>01:00</v>
      </c>
      <c r="N197" s="5" t="str">
        <f>IF(raw!I197="",raw!F197,raw!L197)</f>
        <v>Cleveland Browns</v>
      </c>
      <c r="O197" s="5" t="str">
        <f>VLOOKUP(N197,index_picture!$A:$B,2,FALSE)</f>
        <v>&lt;img src="./img/browns.png" /&gt;</v>
      </c>
      <c r="P197" s="5" t="str">
        <f>IF(raw!H197="","-",IF(raw!I197="",raw!H197,raw!J197))</f>
        <v>-</v>
      </c>
      <c r="Q197" s="5" t="s">
        <v>68</v>
      </c>
      <c r="R197" s="5" t="str">
        <f>IF(raw!J197="","-",IF(raw!I197="@",raw!H197,raw!J197))</f>
        <v>-</v>
      </c>
      <c r="S197" s="5" t="str">
        <f>VLOOKUP(T197,index_picture!$A:$B,2,FALSE)</f>
        <v>&lt;img src="./img/packers.png" /&gt;</v>
      </c>
      <c r="T197" s="5" t="str">
        <f>IF(raw!I197="@",raw!F197,raw!L197)</f>
        <v>Green Bay Packers</v>
      </c>
      <c r="U197" s="5" t="str">
        <f>VLOOKUP(N197,'index stadium'!$A:$B,2,FALSE)</f>
        <v>Firstenergy Stadium</v>
      </c>
    </row>
    <row r="198" spans="1:21" x14ac:dyDescent="0.2">
      <c r="A198" s="6">
        <v>14</v>
      </c>
      <c r="B198" s="5" t="s">
        <v>74</v>
      </c>
      <c r="C198" s="5" t="str">
        <f>VLOOKUP(B198,index_weekday!$A$1:$D$7,4,FALSE)</f>
        <v>Dom</v>
      </c>
      <c r="D198" s="7" t="s">
        <v>92</v>
      </c>
      <c r="E198" s="5">
        <f>VLOOKUP(D198,index_month!$A$1:$C$12,3,FALSE)</f>
        <v>12</v>
      </c>
      <c r="F198" s="8">
        <v>10</v>
      </c>
      <c r="G198" s="7">
        <f t="shared" si="15"/>
        <v>345</v>
      </c>
      <c r="H198" s="5" t="s">
        <v>75</v>
      </c>
      <c r="I198" s="5">
        <f t="shared" si="16"/>
        <v>6</v>
      </c>
      <c r="J198" s="5">
        <f t="shared" si="17"/>
        <v>4</v>
      </c>
      <c r="K198" s="10" t="str">
        <f t="shared" si="18"/>
        <v>1:00</v>
      </c>
      <c r="L198" s="9" t="s">
        <v>139</v>
      </c>
      <c r="M198" s="9" t="str">
        <f t="shared" si="19"/>
        <v>01:00</v>
      </c>
      <c r="N198" s="5" t="str">
        <f>IF(raw!I198="",raw!F198,raw!L198)</f>
        <v>Tampa Bay Buccaneers</v>
      </c>
      <c r="O198" s="5" t="str">
        <f>VLOOKUP(N198,index_picture!$A:$B,2,FALSE)</f>
        <v>&lt;img src="./img/bucs.png" /&gt;</v>
      </c>
      <c r="P198" s="5" t="str">
        <f>IF(raw!H198="","-",IF(raw!I198="",raw!H198,raw!J198))</f>
        <v>-</v>
      </c>
      <c r="Q198" s="5" t="s">
        <v>68</v>
      </c>
      <c r="R198" s="5" t="str">
        <f>IF(raw!J198="","-",IF(raw!I198="@",raw!H198,raw!J198))</f>
        <v>-</v>
      </c>
      <c r="S198" s="5" t="str">
        <f>VLOOKUP(T198,index_picture!$A:$B,2,FALSE)</f>
        <v>&lt;img src="./img/lions.png" /&gt;</v>
      </c>
      <c r="T198" s="5" t="str">
        <f>IF(raw!I198="@",raw!F198,raw!L198)</f>
        <v>Detroit Lions</v>
      </c>
      <c r="U198" s="5" t="str">
        <f>VLOOKUP(N198,'index stadium'!$A:$B,2,FALSE)</f>
        <v>Raymond James Stadium</v>
      </c>
    </row>
    <row r="199" spans="1:21" x14ac:dyDescent="0.2">
      <c r="A199" s="6">
        <v>14</v>
      </c>
      <c r="B199" s="5" t="s">
        <v>74</v>
      </c>
      <c r="C199" s="5" t="str">
        <f>VLOOKUP(B199,index_weekday!$A$1:$D$7,4,FALSE)</f>
        <v>Dom</v>
      </c>
      <c r="D199" s="7" t="s">
        <v>92</v>
      </c>
      <c r="E199" s="5">
        <f>VLOOKUP(D199,index_month!$A$1:$C$12,3,FALSE)</f>
        <v>12</v>
      </c>
      <c r="F199" s="8">
        <v>10</v>
      </c>
      <c r="G199" s="7">
        <f t="shared" si="15"/>
        <v>345</v>
      </c>
      <c r="H199" s="5" t="s">
        <v>75</v>
      </c>
      <c r="I199" s="5">
        <f t="shared" si="16"/>
        <v>6</v>
      </c>
      <c r="J199" s="5">
        <f t="shared" si="17"/>
        <v>4</v>
      </c>
      <c r="K199" s="10" t="str">
        <f t="shared" si="18"/>
        <v>1:00</v>
      </c>
      <c r="L199" s="9" t="s">
        <v>139</v>
      </c>
      <c r="M199" s="9" t="str">
        <f t="shared" si="19"/>
        <v>01:00</v>
      </c>
      <c r="N199" s="5" t="str">
        <f>IF(raw!I199="",raw!F199,raw!L199)</f>
        <v>Houston Texans</v>
      </c>
      <c r="O199" s="5" t="str">
        <f>VLOOKUP(N199,index_picture!$A:$B,2,FALSE)</f>
        <v>&lt;img src="./img/texans.png" /&gt;</v>
      </c>
      <c r="P199" s="5" t="str">
        <f>IF(raw!H199="","-",IF(raw!I199="",raw!H199,raw!J199))</f>
        <v>-</v>
      </c>
      <c r="Q199" s="5" t="s">
        <v>68</v>
      </c>
      <c r="R199" s="5" t="str">
        <f>IF(raw!J199="","-",IF(raw!I199="@",raw!H199,raw!J199))</f>
        <v>-</v>
      </c>
      <c r="S199" s="5" t="str">
        <f>VLOOKUP(T199,index_picture!$A:$B,2,FALSE)</f>
        <v>&lt;img src="./img/49ers.png" /&gt;</v>
      </c>
      <c r="T199" s="5" t="str">
        <f>IF(raw!I199="@",raw!F199,raw!L199)</f>
        <v>San Francisco 49ers</v>
      </c>
      <c r="U199" s="5" t="str">
        <f>VLOOKUP(N199,'index stadium'!$A:$B,2,FALSE)</f>
        <v>NRG Stadium</v>
      </c>
    </row>
    <row r="200" spans="1:21" x14ac:dyDescent="0.2">
      <c r="A200" s="6">
        <v>14</v>
      </c>
      <c r="B200" s="5" t="s">
        <v>74</v>
      </c>
      <c r="C200" s="5" t="str">
        <f>VLOOKUP(B200,index_weekday!$A$1:$D$7,4,FALSE)</f>
        <v>Dom</v>
      </c>
      <c r="D200" s="7" t="s">
        <v>92</v>
      </c>
      <c r="E200" s="5">
        <f>VLOOKUP(D200,index_month!$A$1:$C$12,3,FALSE)</f>
        <v>12</v>
      </c>
      <c r="F200" s="8">
        <v>10</v>
      </c>
      <c r="G200" s="7">
        <f t="shared" si="15"/>
        <v>345</v>
      </c>
      <c r="H200" s="5" t="s">
        <v>75</v>
      </c>
      <c r="I200" s="5">
        <f t="shared" si="16"/>
        <v>6</v>
      </c>
      <c r="J200" s="5">
        <f t="shared" si="17"/>
        <v>4</v>
      </c>
      <c r="K200" s="10" t="str">
        <f t="shared" si="18"/>
        <v>1:00</v>
      </c>
      <c r="L200" s="9" t="s">
        <v>139</v>
      </c>
      <c r="M200" s="9" t="str">
        <f t="shared" si="19"/>
        <v>01:00</v>
      </c>
      <c r="N200" s="5" t="str">
        <f>IF(raw!I200="",raw!F200,raw!L200)</f>
        <v>Jacksonville Jaguars</v>
      </c>
      <c r="O200" s="5" t="str">
        <f>VLOOKUP(N200,index_picture!$A:$B,2,FALSE)</f>
        <v>&lt;img src="./img/jaguars.png" /&gt;</v>
      </c>
      <c r="P200" s="5" t="str">
        <f>IF(raw!H200="","-",IF(raw!I200="",raw!H200,raw!J200))</f>
        <v>-</v>
      </c>
      <c r="Q200" s="5" t="s">
        <v>68</v>
      </c>
      <c r="R200" s="5" t="str">
        <f>IF(raw!J200="","-",IF(raw!I200="@",raw!H200,raw!J200))</f>
        <v>-</v>
      </c>
      <c r="S200" s="5" t="str">
        <f>VLOOKUP(T200,index_picture!$A:$B,2,FALSE)</f>
        <v>&lt;img src="./img/seahawks.png" /&gt;</v>
      </c>
      <c r="T200" s="5" t="str">
        <f>IF(raw!I200="@",raw!F200,raw!L200)</f>
        <v>Seattle Seahawks</v>
      </c>
      <c r="U200" s="5" t="str">
        <f>VLOOKUP(N200,'index stadium'!$A:$B,2,FALSE)</f>
        <v>Everbank Field</v>
      </c>
    </row>
    <row r="201" spans="1:21" x14ac:dyDescent="0.2">
      <c r="A201" s="6">
        <v>14</v>
      </c>
      <c r="B201" s="5" t="s">
        <v>74</v>
      </c>
      <c r="C201" s="5" t="str">
        <f>VLOOKUP(B201,index_weekday!$A$1:$D$7,4,FALSE)</f>
        <v>Dom</v>
      </c>
      <c r="D201" s="7" t="s">
        <v>92</v>
      </c>
      <c r="E201" s="5">
        <f>VLOOKUP(D201,index_month!$A$1:$C$12,3,FALSE)</f>
        <v>12</v>
      </c>
      <c r="F201" s="8">
        <v>10</v>
      </c>
      <c r="G201" s="7">
        <f t="shared" si="15"/>
        <v>345</v>
      </c>
      <c r="H201" s="5" t="s">
        <v>75</v>
      </c>
      <c r="I201" s="5">
        <f t="shared" si="16"/>
        <v>6</v>
      </c>
      <c r="J201" s="5">
        <f t="shared" si="17"/>
        <v>4</v>
      </c>
      <c r="K201" s="10" t="str">
        <f t="shared" si="18"/>
        <v>1:00</v>
      </c>
      <c r="L201" s="9" t="s">
        <v>139</v>
      </c>
      <c r="M201" s="9" t="str">
        <f t="shared" si="19"/>
        <v>01:00</v>
      </c>
      <c r="N201" s="5" t="str">
        <f>IF(raw!I201="",raw!F201,raw!L201)</f>
        <v>Carolina Panthers</v>
      </c>
      <c r="O201" s="5" t="str">
        <f>VLOOKUP(N201,index_picture!$A:$B,2,FALSE)</f>
        <v>&lt;img src="./img/panthers.png" /&gt;</v>
      </c>
      <c r="P201" s="5" t="str">
        <f>IF(raw!H201="","-",IF(raw!I201="",raw!H201,raw!J201))</f>
        <v>-</v>
      </c>
      <c r="Q201" s="5" t="s">
        <v>68</v>
      </c>
      <c r="R201" s="5" t="str">
        <f>IF(raw!J201="","-",IF(raw!I201="@",raw!H201,raw!J201))</f>
        <v>-</v>
      </c>
      <c r="S201" s="5" t="str">
        <f>VLOOKUP(T201,index_picture!$A:$B,2,FALSE)</f>
        <v>&lt;img src="./img/vikings.png" /&gt;</v>
      </c>
      <c r="T201" s="5" t="str">
        <f>IF(raw!I201="@",raw!F201,raw!L201)</f>
        <v>Minnesota Vikings</v>
      </c>
      <c r="U201" s="5" t="str">
        <f>VLOOKUP(N201,'index stadium'!$A:$B,2,FALSE)</f>
        <v>Bank of America Stadium</v>
      </c>
    </row>
    <row r="202" spans="1:21" x14ac:dyDescent="0.2">
      <c r="A202" s="6">
        <v>14</v>
      </c>
      <c r="B202" s="5" t="s">
        <v>74</v>
      </c>
      <c r="C202" s="5" t="str">
        <f>VLOOKUP(B202,index_weekday!$A$1:$D$7,4,FALSE)</f>
        <v>Dom</v>
      </c>
      <c r="D202" s="7" t="s">
        <v>92</v>
      </c>
      <c r="E202" s="5">
        <f>VLOOKUP(D202,index_month!$A$1:$C$12,3,FALSE)</f>
        <v>12</v>
      </c>
      <c r="F202" s="8">
        <v>10</v>
      </c>
      <c r="G202" s="7">
        <f t="shared" si="15"/>
        <v>345</v>
      </c>
      <c r="H202" s="5" t="s">
        <v>75</v>
      </c>
      <c r="I202" s="5">
        <f t="shared" si="16"/>
        <v>6</v>
      </c>
      <c r="J202" s="5">
        <f t="shared" si="17"/>
        <v>4</v>
      </c>
      <c r="K202" s="10" t="str">
        <f t="shared" si="18"/>
        <v>1:00</v>
      </c>
      <c r="L202" s="9" t="s">
        <v>139</v>
      </c>
      <c r="M202" s="9" t="str">
        <f t="shared" si="19"/>
        <v>01:00</v>
      </c>
      <c r="N202" s="5" t="str">
        <f>IF(raw!I202="",raw!F202,raw!L202)</f>
        <v>Buffalo Bills</v>
      </c>
      <c r="O202" s="5" t="str">
        <f>VLOOKUP(N202,index_picture!$A:$B,2,FALSE)</f>
        <v>&lt;img src="./img/bills.png" /&gt;</v>
      </c>
      <c r="P202" s="5" t="str">
        <f>IF(raw!H202="","-",IF(raw!I202="",raw!H202,raw!J202))</f>
        <v>-</v>
      </c>
      <c r="Q202" s="5" t="s">
        <v>68</v>
      </c>
      <c r="R202" s="5" t="str">
        <f>IF(raw!J202="","-",IF(raw!I202="@",raw!H202,raw!J202))</f>
        <v>-</v>
      </c>
      <c r="S202" s="5" t="str">
        <f>VLOOKUP(T202,index_picture!$A:$B,2,FALSE)</f>
        <v>&lt;img src="./img/colts.png" /&gt;</v>
      </c>
      <c r="T202" s="5" t="str">
        <f>IF(raw!I202="@",raw!F202,raw!L202)</f>
        <v>Indianapolis Colts</v>
      </c>
      <c r="U202" s="5" t="str">
        <f>VLOOKUP(N202,'index stadium'!$A:$B,2,FALSE)</f>
        <v>New Era Field</v>
      </c>
    </row>
    <row r="203" spans="1:21" x14ac:dyDescent="0.2">
      <c r="A203" s="6">
        <v>14</v>
      </c>
      <c r="B203" s="5" t="s">
        <v>74</v>
      </c>
      <c r="C203" s="5" t="str">
        <f>VLOOKUP(B203,index_weekday!$A$1:$D$7,4,FALSE)</f>
        <v>Dom</v>
      </c>
      <c r="D203" s="7" t="s">
        <v>92</v>
      </c>
      <c r="E203" s="5">
        <f>VLOOKUP(D203,index_month!$A$1:$C$12,3,FALSE)</f>
        <v>12</v>
      </c>
      <c r="F203" s="8">
        <v>10</v>
      </c>
      <c r="G203" s="7">
        <f t="shared" si="15"/>
        <v>345</v>
      </c>
      <c r="H203" s="5" t="s">
        <v>77</v>
      </c>
      <c r="I203" s="5">
        <f t="shared" si="16"/>
        <v>6</v>
      </c>
      <c r="J203" s="5">
        <f t="shared" si="17"/>
        <v>4</v>
      </c>
      <c r="K203" s="10" t="str">
        <f t="shared" si="18"/>
        <v>4:05</v>
      </c>
      <c r="L203" s="9" t="s">
        <v>140</v>
      </c>
      <c r="M203" s="9" t="str">
        <f t="shared" si="19"/>
        <v>04:05</v>
      </c>
      <c r="N203" s="5" t="str">
        <f>IF(raw!I203="",raw!F203,raw!L203)</f>
        <v>Denver Broncos</v>
      </c>
      <c r="O203" s="5" t="str">
        <f>VLOOKUP(N203,index_picture!$A:$B,2,FALSE)</f>
        <v>&lt;img src="./img/broncos.png" /&gt;</v>
      </c>
      <c r="P203" s="5" t="str">
        <f>IF(raw!H203="","-",IF(raw!I203="",raw!H203,raw!J203))</f>
        <v>-</v>
      </c>
      <c r="Q203" s="5" t="s">
        <v>68</v>
      </c>
      <c r="R203" s="5" t="str">
        <f>IF(raw!J203="","-",IF(raw!I203="@",raw!H203,raw!J203))</f>
        <v>-</v>
      </c>
      <c r="S203" s="5" t="str">
        <f>VLOOKUP(T203,index_picture!$A:$B,2,FALSE)</f>
        <v>&lt;img src="./img/jets.png" /&gt;</v>
      </c>
      <c r="T203" s="5" t="str">
        <f>IF(raw!I203="@",raw!F203,raw!L203)</f>
        <v>New York Jets</v>
      </c>
      <c r="U203" s="5" t="str">
        <f>VLOOKUP(N203,'index stadium'!$A:$B,2,FALSE)</f>
        <v>Sports Authority Field at Mile High</v>
      </c>
    </row>
    <row r="204" spans="1:21" x14ac:dyDescent="0.2">
      <c r="A204" s="6">
        <v>14</v>
      </c>
      <c r="B204" s="5" t="s">
        <v>74</v>
      </c>
      <c r="C204" s="5" t="str">
        <f>VLOOKUP(B204,index_weekday!$A$1:$D$7,4,FALSE)</f>
        <v>Dom</v>
      </c>
      <c r="D204" s="7" t="s">
        <v>92</v>
      </c>
      <c r="E204" s="5">
        <f>VLOOKUP(D204,index_month!$A$1:$C$12,3,FALSE)</f>
        <v>12</v>
      </c>
      <c r="F204" s="8">
        <v>10</v>
      </c>
      <c r="G204" s="7">
        <f t="shared" si="15"/>
        <v>345</v>
      </c>
      <c r="H204" s="5" t="s">
        <v>77</v>
      </c>
      <c r="I204" s="5">
        <f t="shared" si="16"/>
        <v>6</v>
      </c>
      <c r="J204" s="5">
        <f t="shared" si="17"/>
        <v>4</v>
      </c>
      <c r="K204" s="10" t="str">
        <f t="shared" si="18"/>
        <v>4:05</v>
      </c>
      <c r="L204" s="9" t="s">
        <v>140</v>
      </c>
      <c r="M204" s="9" t="str">
        <f t="shared" si="19"/>
        <v>04:05</v>
      </c>
      <c r="N204" s="5" t="str">
        <f>IF(raw!I204="",raw!F204,raw!L204)</f>
        <v>Arizona Cardinals</v>
      </c>
      <c r="O204" s="5" t="str">
        <f>VLOOKUP(N204,index_picture!$A:$B,2,FALSE)</f>
        <v>&lt;img src="./img/cardinals.png" /&gt;</v>
      </c>
      <c r="P204" s="5" t="str">
        <f>IF(raw!H204="","-",IF(raw!I204="",raw!H204,raw!J204))</f>
        <v>-</v>
      </c>
      <c r="Q204" s="5" t="s">
        <v>68</v>
      </c>
      <c r="R204" s="5" t="str">
        <f>IF(raw!J204="","-",IF(raw!I204="@",raw!H204,raw!J204))</f>
        <v>-</v>
      </c>
      <c r="S204" s="5" t="str">
        <f>VLOOKUP(T204,index_picture!$A:$B,2,FALSE)</f>
        <v>&lt;img src="./img/titans.png" /&gt;</v>
      </c>
      <c r="T204" s="5" t="str">
        <f>IF(raw!I204="@",raw!F204,raw!L204)</f>
        <v>Tennessee Titans</v>
      </c>
      <c r="U204" s="5" t="str">
        <f>VLOOKUP(N204,'index stadium'!$A:$B,2,FALSE)</f>
        <v>University of Phoenix Stadium</v>
      </c>
    </row>
    <row r="205" spans="1:21" x14ac:dyDescent="0.2">
      <c r="A205" s="6">
        <v>14</v>
      </c>
      <c r="B205" s="5" t="s">
        <v>74</v>
      </c>
      <c r="C205" s="5" t="str">
        <f>VLOOKUP(B205,index_weekday!$A$1:$D$7,4,FALSE)</f>
        <v>Dom</v>
      </c>
      <c r="D205" s="7" t="s">
        <v>92</v>
      </c>
      <c r="E205" s="5">
        <f>VLOOKUP(D205,index_month!$A$1:$C$12,3,FALSE)</f>
        <v>12</v>
      </c>
      <c r="F205" s="8">
        <v>10</v>
      </c>
      <c r="G205" s="7">
        <f t="shared" si="15"/>
        <v>345</v>
      </c>
      <c r="H205" s="5" t="s">
        <v>77</v>
      </c>
      <c r="I205" s="5">
        <f t="shared" si="16"/>
        <v>6</v>
      </c>
      <c r="J205" s="5">
        <f t="shared" si="17"/>
        <v>4</v>
      </c>
      <c r="K205" s="10" t="str">
        <f t="shared" si="18"/>
        <v>4:05</v>
      </c>
      <c r="L205" s="9" t="s">
        <v>140</v>
      </c>
      <c r="M205" s="9" t="str">
        <f t="shared" si="19"/>
        <v>04:05</v>
      </c>
      <c r="N205" s="5" t="str">
        <f>IF(raw!I205="",raw!F205,raw!L205)</f>
        <v>Los Angeles Chargers</v>
      </c>
      <c r="O205" s="5" t="str">
        <f>VLOOKUP(N205,index_picture!$A:$B,2,FALSE)</f>
        <v>&lt;img src="./img/chargers.png" /&gt;</v>
      </c>
      <c r="P205" s="5" t="str">
        <f>IF(raw!H205="","-",IF(raw!I205="",raw!H205,raw!J205))</f>
        <v>-</v>
      </c>
      <c r="Q205" s="5" t="s">
        <v>68</v>
      </c>
      <c r="R205" s="5" t="str">
        <f>IF(raw!J205="","-",IF(raw!I205="@",raw!H205,raw!J205))</f>
        <v>-</v>
      </c>
      <c r="S205" s="5" t="str">
        <f>VLOOKUP(T205,index_picture!$A:$B,2,FALSE)</f>
        <v>&lt;img src="./img/redskins.png" /&gt;</v>
      </c>
      <c r="T205" s="5" t="str">
        <f>IF(raw!I205="@",raw!F205,raw!L205)</f>
        <v>Washington Redskins</v>
      </c>
      <c r="U205" s="5" t="str">
        <f>VLOOKUP(N205,'index stadium'!$A:$B,2,FALSE)</f>
        <v>Stubhub Center</v>
      </c>
    </row>
    <row r="206" spans="1:21" x14ac:dyDescent="0.2">
      <c r="A206" s="6">
        <v>14</v>
      </c>
      <c r="B206" s="5" t="s">
        <v>74</v>
      </c>
      <c r="C206" s="5" t="str">
        <f>VLOOKUP(B206,index_weekday!$A$1:$D$7,4,FALSE)</f>
        <v>Dom</v>
      </c>
      <c r="D206" s="7" t="s">
        <v>92</v>
      </c>
      <c r="E206" s="5">
        <f>VLOOKUP(D206,index_month!$A$1:$C$12,3,FALSE)</f>
        <v>12</v>
      </c>
      <c r="F206" s="8">
        <v>10</v>
      </c>
      <c r="G206" s="7">
        <f t="shared" si="15"/>
        <v>345</v>
      </c>
      <c r="H206" s="5" t="s">
        <v>78</v>
      </c>
      <c r="I206" s="5">
        <f t="shared" si="16"/>
        <v>6</v>
      </c>
      <c r="J206" s="5">
        <f t="shared" si="17"/>
        <v>4</v>
      </c>
      <c r="K206" s="10" t="str">
        <f t="shared" si="18"/>
        <v>4:25</v>
      </c>
      <c r="L206" s="9" t="s">
        <v>141</v>
      </c>
      <c r="M206" s="9" t="str">
        <f t="shared" si="19"/>
        <v>04:25</v>
      </c>
      <c r="N206" s="5" t="str">
        <f>IF(raw!I206="",raw!F206,raw!L206)</f>
        <v>Los Angeles Rams</v>
      </c>
      <c r="O206" s="5" t="str">
        <f>VLOOKUP(N206,index_picture!$A:$B,2,FALSE)</f>
        <v>&lt;img src="./img/rams.png" /&gt;</v>
      </c>
      <c r="P206" s="5" t="str">
        <f>IF(raw!H206="","-",IF(raw!I206="",raw!H206,raw!J206))</f>
        <v>-</v>
      </c>
      <c r="Q206" s="5" t="s">
        <v>68</v>
      </c>
      <c r="R206" s="5" t="str">
        <f>IF(raw!J206="","-",IF(raw!I206="@",raw!H206,raw!J206))</f>
        <v>-</v>
      </c>
      <c r="S206" s="5" t="str">
        <f>VLOOKUP(T206,index_picture!$A:$B,2,FALSE)</f>
        <v>&lt;img src="./img/eagles.png" /&gt;</v>
      </c>
      <c r="T206" s="5" t="str">
        <f>IF(raw!I206="@",raw!F206,raw!L206)</f>
        <v>Philadelphia Eagles</v>
      </c>
      <c r="U206" s="5" t="str">
        <f>VLOOKUP(N206,'index stadium'!$A:$B,2,FALSE)</f>
        <v>Los Angeles Memorial Coliseum</v>
      </c>
    </row>
    <row r="207" spans="1:21" x14ac:dyDescent="0.2">
      <c r="A207" s="6">
        <v>14</v>
      </c>
      <c r="B207" s="5" t="s">
        <v>74</v>
      </c>
      <c r="C207" s="5" t="str">
        <f>VLOOKUP(B207,index_weekday!$A$1:$D$7,4,FALSE)</f>
        <v>Dom</v>
      </c>
      <c r="D207" s="7" t="s">
        <v>92</v>
      </c>
      <c r="E207" s="5">
        <f>VLOOKUP(D207,index_month!$A$1:$C$12,3,FALSE)</f>
        <v>12</v>
      </c>
      <c r="F207" s="8">
        <v>10</v>
      </c>
      <c r="G207" s="7">
        <f t="shared" si="15"/>
        <v>345</v>
      </c>
      <c r="H207" s="5" t="s">
        <v>78</v>
      </c>
      <c r="I207" s="5">
        <f t="shared" si="16"/>
        <v>6</v>
      </c>
      <c r="J207" s="5">
        <f t="shared" si="17"/>
        <v>4</v>
      </c>
      <c r="K207" s="10" t="str">
        <f t="shared" si="18"/>
        <v>4:25</v>
      </c>
      <c r="L207" s="9" t="s">
        <v>141</v>
      </c>
      <c r="M207" s="9" t="str">
        <f t="shared" si="19"/>
        <v>04:25</v>
      </c>
      <c r="N207" s="5" t="str">
        <f>IF(raw!I207="",raw!F207,raw!L207)</f>
        <v>New York Giants</v>
      </c>
      <c r="O207" s="5" t="str">
        <f>VLOOKUP(N207,index_picture!$A:$B,2,FALSE)</f>
        <v>&lt;img src="./img/giants.png" /&gt;</v>
      </c>
      <c r="P207" s="5" t="str">
        <f>IF(raw!H207="","-",IF(raw!I207="",raw!H207,raw!J207))</f>
        <v>-</v>
      </c>
      <c r="Q207" s="5" t="s">
        <v>68</v>
      </c>
      <c r="R207" s="5" t="str">
        <f>IF(raw!J207="","-",IF(raw!I207="@",raw!H207,raw!J207))</f>
        <v>-</v>
      </c>
      <c r="S207" s="5" t="str">
        <f>VLOOKUP(T207,index_picture!$A:$B,2,FALSE)</f>
        <v>&lt;img src="./img/cowboys.png" /&gt;</v>
      </c>
      <c r="T207" s="5" t="str">
        <f>IF(raw!I207="@",raw!F207,raw!L207)</f>
        <v>Dallas Cowboys</v>
      </c>
      <c r="U207" s="5" t="str">
        <f>VLOOKUP(N207,'index stadium'!$A:$B,2,FALSE)</f>
        <v>MetLife Stadium</v>
      </c>
    </row>
    <row r="208" spans="1:21" x14ac:dyDescent="0.2">
      <c r="A208" s="6">
        <v>14</v>
      </c>
      <c r="B208" s="5" t="s">
        <v>74</v>
      </c>
      <c r="C208" s="5" t="str">
        <f>VLOOKUP(B208,index_weekday!$A$1:$D$7,4,FALSE)</f>
        <v>Dom</v>
      </c>
      <c r="D208" s="7" t="s">
        <v>92</v>
      </c>
      <c r="E208" s="5">
        <f>VLOOKUP(D208,index_month!$A$1:$C$12,3,FALSE)</f>
        <v>12</v>
      </c>
      <c r="F208" s="8">
        <v>10</v>
      </c>
      <c r="G208" s="7">
        <f t="shared" si="15"/>
        <v>345</v>
      </c>
      <c r="H208" s="5" t="s">
        <v>72</v>
      </c>
      <c r="I208" s="5">
        <f t="shared" si="16"/>
        <v>6</v>
      </c>
      <c r="J208" s="5">
        <f t="shared" si="17"/>
        <v>4</v>
      </c>
      <c r="K208" s="10" t="str">
        <f t="shared" si="18"/>
        <v>8:30</v>
      </c>
      <c r="L208" s="9" t="s">
        <v>138</v>
      </c>
      <c r="M208" s="9" t="str">
        <f t="shared" si="19"/>
        <v>08:30</v>
      </c>
      <c r="N208" s="5" t="str">
        <f>IF(raw!I208="",raw!F208,raw!L208)</f>
        <v>Pittsburgh Steelers</v>
      </c>
      <c r="O208" s="5" t="str">
        <f>VLOOKUP(N208,index_picture!$A:$B,2,FALSE)</f>
        <v>&lt;img src="./img/steelers.png" /&gt;</v>
      </c>
      <c r="P208" s="5" t="str">
        <f>IF(raw!H208="","-",IF(raw!I208="",raw!H208,raw!J208))</f>
        <v>-</v>
      </c>
      <c r="Q208" s="5" t="s">
        <v>68</v>
      </c>
      <c r="R208" s="5" t="str">
        <f>IF(raw!J208="","-",IF(raw!I208="@",raw!H208,raw!J208))</f>
        <v>-</v>
      </c>
      <c r="S208" s="5" t="str">
        <f>VLOOKUP(T208,index_picture!$A:$B,2,FALSE)</f>
        <v>&lt;img src="./img/ravens.png" /&gt;</v>
      </c>
      <c r="T208" s="5" t="str">
        <f>IF(raw!I208="@",raw!F208,raw!L208)</f>
        <v>Baltimore Ravens</v>
      </c>
      <c r="U208" s="5" t="str">
        <f>VLOOKUP(N208,'index stadium'!$A:$B,2,FALSE)</f>
        <v>Heinz Field</v>
      </c>
    </row>
    <row r="209" spans="1:21" x14ac:dyDescent="0.2">
      <c r="A209" s="6">
        <v>14</v>
      </c>
      <c r="B209" s="5" t="s">
        <v>79</v>
      </c>
      <c r="C209" s="5" t="str">
        <f>VLOOKUP(B209,index_weekday!$A$1:$D$7,4,FALSE)</f>
        <v>Seg</v>
      </c>
      <c r="D209" s="7" t="s">
        <v>92</v>
      </c>
      <c r="E209" s="5">
        <f>VLOOKUP(D209,index_month!$A$1:$C$12,3,FALSE)</f>
        <v>12</v>
      </c>
      <c r="F209" s="8">
        <v>11</v>
      </c>
      <c r="G209" s="7">
        <f t="shared" si="15"/>
        <v>346</v>
      </c>
      <c r="H209" s="5" t="s">
        <v>72</v>
      </c>
      <c r="I209" s="5">
        <f t="shared" si="16"/>
        <v>6</v>
      </c>
      <c r="J209" s="5">
        <f t="shared" si="17"/>
        <v>4</v>
      </c>
      <c r="K209" s="10" t="str">
        <f t="shared" si="18"/>
        <v>8:30</v>
      </c>
      <c r="L209" s="9" t="s">
        <v>138</v>
      </c>
      <c r="M209" s="9" t="str">
        <f t="shared" si="19"/>
        <v>08:30</v>
      </c>
      <c r="N209" s="5" t="str">
        <f>IF(raw!I209="",raw!F209,raw!L209)</f>
        <v>Miami Dolphins</v>
      </c>
      <c r="O209" s="5" t="str">
        <f>VLOOKUP(N209,index_picture!$A:$B,2,FALSE)</f>
        <v>&lt;img src="./img/dolphins.png" /&gt;</v>
      </c>
      <c r="P209" s="5" t="str">
        <f>IF(raw!H209="","-",IF(raw!I209="",raw!H209,raw!J209))</f>
        <v>-</v>
      </c>
      <c r="Q209" s="5" t="s">
        <v>68</v>
      </c>
      <c r="R209" s="5" t="str">
        <f>IF(raw!J209="","-",IF(raw!I209="@",raw!H209,raw!J209))</f>
        <v>-</v>
      </c>
      <c r="S209" s="5" t="str">
        <f>VLOOKUP(T209,index_picture!$A:$B,2,FALSE)</f>
        <v>&lt;img src="./img/patriots.png" /&gt;</v>
      </c>
      <c r="T209" s="5" t="str">
        <f>IF(raw!I209="@",raw!F209,raw!L209)</f>
        <v>New England Patriots</v>
      </c>
      <c r="U209" s="5" t="str">
        <f>VLOOKUP(N209,'index stadium'!$A:$B,2,FALSE)</f>
        <v>Hard Rock Stadium</v>
      </c>
    </row>
    <row r="210" spans="1:21" x14ac:dyDescent="0.2">
      <c r="A210" s="6">
        <v>15</v>
      </c>
      <c r="B210" s="5" t="s">
        <v>71</v>
      </c>
      <c r="C210" s="5" t="str">
        <f>VLOOKUP(B210,index_weekday!$A$1:$D$7,4,FALSE)</f>
        <v>Qui</v>
      </c>
      <c r="D210" s="7" t="s">
        <v>92</v>
      </c>
      <c r="E210" s="5">
        <f>VLOOKUP(D210,index_month!$A$1:$C$12,3,FALSE)</f>
        <v>12</v>
      </c>
      <c r="F210" s="8">
        <v>14</v>
      </c>
      <c r="G210" s="7">
        <f t="shared" si="15"/>
        <v>349</v>
      </c>
      <c r="H210" s="5" t="s">
        <v>82</v>
      </c>
      <c r="I210" s="5">
        <f t="shared" si="16"/>
        <v>6</v>
      </c>
      <c r="J210" s="5">
        <f t="shared" si="17"/>
        <v>4</v>
      </c>
      <c r="K210" s="10" t="str">
        <f t="shared" si="18"/>
        <v>8:25</v>
      </c>
      <c r="L210" s="9" t="s">
        <v>144</v>
      </c>
      <c r="M210" s="9" t="str">
        <f t="shared" si="19"/>
        <v>08:25</v>
      </c>
      <c r="N210" s="5" t="str">
        <f>IF(raw!I210="",raw!F210,raw!L210)</f>
        <v>Indianapolis Colts</v>
      </c>
      <c r="O210" s="5" t="str">
        <f>VLOOKUP(N210,index_picture!$A:$B,2,FALSE)</f>
        <v>&lt;img src="./img/colts.png" /&gt;</v>
      </c>
      <c r="P210" s="5" t="str">
        <f>IF(raw!H210="","-",IF(raw!I210="",raw!H210,raw!J210))</f>
        <v>-</v>
      </c>
      <c r="Q210" s="5" t="s">
        <v>68</v>
      </c>
      <c r="R210" s="5" t="str">
        <f>IF(raw!J210="","-",IF(raw!I210="@",raw!H210,raw!J210))</f>
        <v>-</v>
      </c>
      <c r="S210" s="5" t="str">
        <f>VLOOKUP(T210,index_picture!$A:$B,2,FALSE)</f>
        <v>&lt;img src="./img/broncos.png" /&gt;</v>
      </c>
      <c r="T210" s="5" t="str">
        <f>IF(raw!I210="@",raw!F210,raw!L210)</f>
        <v>Denver Broncos</v>
      </c>
      <c r="U210" s="5" t="str">
        <f>VLOOKUP(N210,'index stadium'!$A:$B,2,FALSE)</f>
        <v>Lucas Oil Stadium</v>
      </c>
    </row>
    <row r="211" spans="1:21" x14ac:dyDescent="0.2">
      <c r="A211" s="6">
        <v>15</v>
      </c>
      <c r="B211" s="5" t="s">
        <v>88</v>
      </c>
      <c r="C211" s="5" t="str">
        <f>VLOOKUP(B211,index_weekday!$A$1:$D$7,4,FALSE)</f>
        <v>Sab</v>
      </c>
      <c r="D211" s="7" t="s">
        <v>92</v>
      </c>
      <c r="E211" s="5">
        <f>VLOOKUP(D211,index_month!$A$1:$C$12,3,FALSE)</f>
        <v>12</v>
      </c>
      <c r="F211" s="8">
        <v>16</v>
      </c>
      <c r="G211" s="7">
        <f t="shared" si="15"/>
        <v>351</v>
      </c>
      <c r="H211" s="5" t="s">
        <v>87</v>
      </c>
      <c r="I211" s="5">
        <f t="shared" si="16"/>
        <v>6</v>
      </c>
      <c r="J211" s="5">
        <f t="shared" si="17"/>
        <v>4</v>
      </c>
      <c r="K211" s="10" t="str">
        <f t="shared" si="18"/>
        <v>4:30</v>
      </c>
      <c r="L211" s="9" t="s">
        <v>147</v>
      </c>
      <c r="M211" s="9" t="str">
        <f t="shared" si="19"/>
        <v>04:30</v>
      </c>
      <c r="N211" s="5" t="str">
        <f>IF(raw!I211="",raw!F211,raw!L211)</f>
        <v>Detroit Lions</v>
      </c>
      <c r="O211" s="5" t="str">
        <f>VLOOKUP(N211,index_picture!$A:$B,2,FALSE)</f>
        <v>&lt;img src="./img/lions.png" /&gt;</v>
      </c>
      <c r="P211" s="5" t="str">
        <f>IF(raw!H211="","-",IF(raw!I211="",raw!H211,raw!J211))</f>
        <v>-</v>
      </c>
      <c r="Q211" s="5" t="s">
        <v>68</v>
      </c>
      <c r="R211" s="5" t="str">
        <f>IF(raw!J211="","-",IF(raw!I211="@",raw!H211,raw!J211))</f>
        <v>-</v>
      </c>
      <c r="S211" s="5" t="str">
        <f>VLOOKUP(T211,index_picture!$A:$B,2,FALSE)</f>
        <v>&lt;img src="./img/bears.png" /&gt;</v>
      </c>
      <c r="T211" s="5" t="str">
        <f>IF(raw!I211="@",raw!F211,raw!L211)</f>
        <v>Chicago Bears</v>
      </c>
      <c r="U211" s="5" t="str">
        <f>VLOOKUP(N211,'index stadium'!$A:$B,2,FALSE)</f>
        <v>Ford Field</v>
      </c>
    </row>
    <row r="212" spans="1:21" x14ac:dyDescent="0.2">
      <c r="A212" s="6">
        <v>15</v>
      </c>
      <c r="B212" s="5" t="s">
        <v>88</v>
      </c>
      <c r="C212" s="5" t="str">
        <f>VLOOKUP(B212,index_weekday!$A$1:$D$7,4,FALSE)</f>
        <v>Sab</v>
      </c>
      <c r="D212" s="7" t="s">
        <v>92</v>
      </c>
      <c r="E212" s="5">
        <f>VLOOKUP(D212,index_month!$A$1:$C$12,3,FALSE)</f>
        <v>12</v>
      </c>
      <c r="F212" s="8">
        <v>16</v>
      </c>
      <c r="G212" s="7">
        <f t="shared" si="15"/>
        <v>351</v>
      </c>
      <c r="H212" s="5" t="s">
        <v>82</v>
      </c>
      <c r="I212" s="5">
        <f t="shared" si="16"/>
        <v>6</v>
      </c>
      <c r="J212" s="5">
        <f t="shared" si="17"/>
        <v>4</v>
      </c>
      <c r="K212" s="10" t="str">
        <f t="shared" si="18"/>
        <v>8:25</v>
      </c>
      <c r="L212" s="9" t="s">
        <v>144</v>
      </c>
      <c r="M212" s="9" t="str">
        <f t="shared" si="19"/>
        <v>08:25</v>
      </c>
      <c r="N212" s="5" t="str">
        <f>IF(raw!I212="",raw!F212,raw!L212)</f>
        <v>Kansas City Chiefs</v>
      </c>
      <c r="O212" s="5" t="str">
        <f>VLOOKUP(N212,index_picture!$A:$B,2,FALSE)</f>
        <v>&lt;img src="./img/chiefs.png" /&gt;</v>
      </c>
      <c r="P212" s="5" t="str">
        <f>IF(raw!H212="","-",IF(raw!I212="",raw!H212,raw!J212))</f>
        <v>-</v>
      </c>
      <c r="Q212" s="5" t="s">
        <v>68</v>
      </c>
      <c r="R212" s="5" t="str">
        <f>IF(raw!J212="","-",IF(raw!I212="@",raw!H212,raw!J212))</f>
        <v>-</v>
      </c>
      <c r="S212" s="5" t="str">
        <f>VLOOKUP(T212,index_picture!$A:$B,2,FALSE)</f>
        <v>&lt;img src="./img/chargers.png" /&gt;</v>
      </c>
      <c r="T212" s="5" t="str">
        <f>IF(raw!I212="@",raw!F212,raw!L212)</f>
        <v>Los Angeles Chargers</v>
      </c>
      <c r="U212" s="5" t="str">
        <f>VLOOKUP(N212,'index stadium'!$A:$B,2,FALSE)</f>
        <v>Arrowhead Stadium</v>
      </c>
    </row>
    <row r="213" spans="1:21" x14ac:dyDescent="0.2">
      <c r="A213" s="6">
        <v>15</v>
      </c>
      <c r="B213" s="5" t="s">
        <v>74</v>
      </c>
      <c r="C213" s="5" t="str">
        <f>VLOOKUP(B213,index_weekday!$A$1:$D$7,4,FALSE)</f>
        <v>Dom</v>
      </c>
      <c r="D213" s="7" t="s">
        <v>92</v>
      </c>
      <c r="E213" s="5">
        <f>VLOOKUP(D213,index_month!$A$1:$C$12,3,FALSE)</f>
        <v>12</v>
      </c>
      <c r="F213" s="8">
        <v>17</v>
      </c>
      <c r="G213" s="7">
        <f t="shared" si="15"/>
        <v>352</v>
      </c>
      <c r="H213" s="5" t="s">
        <v>75</v>
      </c>
      <c r="I213" s="5">
        <f t="shared" si="16"/>
        <v>6</v>
      </c>
      <c r="J213" s="5">
        <f t="shared" si="17"/>
        <v>4</v>
      </c>
      <c r="K213" s="10" t="str">
        <f t="shared" si="18"/>
        <v>1:00</v>
      </c>
      <c r="L213" s="9" t="s">
        <v>139</v>
      </c>
      <c r="M213" s="9" t="str">
        <f t="shared" si="19"/>
        <v>01:00</v>
      </c>
      <c r="N213" s="5" t="str">
        <f>IF(raw!I213="",raw!F213,raw!L213)</f>
        <v>Carolina Panthers</v>
      </c>
      <c r="O213" s="5" t="str">
        <f>VLOOKUP(N213,index_picture!$A:$B,2,FALSE)</f>
        <v>&lt;img src="./img/panthers.png" /&gt;</v>
      </c>
      <c r="P213" s="5" t="str">
        <f>IF(raw!H213="","-",IF(raw!I213="",raw!H213,raw!J213))</f>
        <v>-</v>
      </c>
      <c r="Q213" s="5" t="s">
        <v>68</v>
      </c>
      <c r="R213" s="5" t="str">
        <f>IF(raw!J213="","-",IF(raw!I213="@",raw!H213,raw!J213))</f>
        <v>-</v>
      </c>
      <c r="S213" s="5" t="str">
        <f>VLOOKUP(T213,index_picture!$A:$B,2,FALSE)</f>
        <v>&lt;img src="./img/packers.png" /&gt;</v>
      </c>
      <c r="T213" s="5" t="str">
        <f>IF(raw!I213="@",raw!F213,raw!L213)</f>
        <v>Green Bay Packers</v>
      </c>
      <c r="U213" s="5" t="str">
        <f>VLOOKUP(N213,'index stadium'!$A:$B,2,FALSE)</f>
        <v>Bank of America Stadium</v>
      </c>
    </row>
    <row r="214" spans="1:21" x14ac:dyDescent="0.2">
      <c r="A214" s="6">
        <v>15</v>
      </c>
      <c r="B214" s="5" t="s">
        <v>74</v>
      </c>
      <c r="C214" s="5" t="str">
        <f>VLOOKUP(B214,index_weekday!$A$1:$D$7,4,FALSE)</f>
        <v>Dom</v>
      </c>
      <c r="D214" s="7" t="s">
        <v>92</v>
      </c>
      <c r="E214" s="5">
        <f>VLOOKUP(D214,index_month!$A$1:$C$12,3,FALSE)</f>
        <v>12</v>
      </c>
      <c r="F214" s="8">
        <v>17</v>
      </c>
      <c r="G214" s="7">
        <f t="shared" si="15"/>
        <v>352</v>
      </c>
      <c r="H214" s="5" t="s">
        <v>75</v>
      </c>
      <c r="I214" s="5">
        <f t="shared" si="16"/>
        <v>6</v>
      </c>
      <c r="J214" s="5">
        <f t="shared" si="17"/>
        <v>4</v>
      </c>
      <c r="K214" s="10" t="str">
        <f t="shared" si="18"/>
        <v>1:00</v>
      </c>
      <c r="L214" s="9" t="s">
        <v>139</v>
      </c>
      <c r="M214" s="9" t="str">
        <f t="shared" si="19"/>
        <v>01:00</v>
      </c>
      <c r="N214" s="5" t="str">
        <f>IF(raw!I214="",raw!F214,raw!L214)</f>
        <v>Buffalo Bills</v>
      </c>
      <c r="O214" s="5" t="str">
        <f>VLOOKUP(N214,index_picture!$A:$B,2,FALSE)</f>
        <v>&lt;img src="./img/bills.png" /&gt;</v>
      </c>
      <c r="P214" s="5" t="str">
        <f>IF(raw!H214="","-",IF(raw!I214="",raw!H214,raw!J214))</f>
        <v>-</v>
      </c>
      <c r="Q214" s="5" t="s">
        <v>68</v>
      </c>
      <c r="R214" s="5" t="str">
        <f>IF(raw!J214="","-",IF(raw!I214="@",raw!H214,raw!J214))</f>
        <v>-</v>
      </c>
      <c r="S214" s="5" t="str">
        <f>VLOOKUP(T214,index_picture!$A:$B,2,FALSE)</f>
        <v>&lt;img src="./img/dolphins.png" /&gt;</v>
      </c>
      <c r="T214" s="5" t="str">
        <f>IF(raw!I214="@",raw!F214,raw!L214)</f>
        <v>Miami Dolphins</v>
      </c>
      <c r="U214" s="5" t="str">
        <f>VLOOKUP(N214,'index stadium'!$A:$B,2,FALSE)</f>
        <v>New Era Field</v>
      </c>
    </row>
    <row r="215" spans="1:21" x14ac:dyDescent="0.2">
      <c r="A215" s="6">
        <v>15</v>
      </c>
      <c r="B215" s="5" t="s">
        <v>74</v>
      </c>
      <c r="C215" s="5" t="str">
        <f>VLOOKUP(B215,index_weekday!$A$1:$D$7,4,FALSE)</f>
        <v>Dom</v>
      </c>
      <c r="D215" s="7" t="s">
        <v>92</v>
      </c>
      <c r="E215" s="5">
        <f>VLOOKUP(D215,index_month!$A$1:$C$12,3,FALSE)</f>
        <v>12</v>
      </c>
      <c r="F215" s="8">
        <v>17</v>
      </c>
      <c r="G215" s="7">
        <f t="shared" si="15"/>
        <v>352</v>
      </c>
      <c r="H215" s="5" t="s">
        <v>75</v>
      </c>
      <c r="I215" s="5">
        <f t="shared" si="16"/>
        <v>6</v>
      </c>
      <c r="J215" s="5">
        <f t="shared" si="17"/>
        <v>4</v>
      </c>
      <c r="K215" s="10" t="str">
        <f t="shared" si="18"/>
        <v>1:00</v>
      </c>
      <c r="L215" s="9" t="s">
        <v>139</v>
      </c>
      <c r="M215" s="9" t="str">
        <f t="shared" si="19"/>
        <v>01:00</v>
      </c>
      <c r="N215" s="5" t="str">
        <f>IF(raw!I215="",raw!F215,raw!L215)</f>
        <v>Minnesota Vikings</v>
      </c>
      <c r="O215" s="5" t="str">
        <f>VLOOKUP(N215,index_picture!$A:$B,2,FALSE)</f>
        <v>&lt;img src="./img/vikings.png" /&gt;</v>
      </c>
      <c r="P215" s="5" t="str">
        <f>IF(raw!H215="","-",IF(raw!I215="",raw!H215,raw!J215))</f>
        <v>-</v>
      </c>
      <c r="Q215" s="5" t="s">
        <v>68</v>
      </c>
      <c r="R215" s="5" t="str">
        <f>IF(raw!J215="","-",IF(raw!I215="@",raw!H215,raw!J215))</f>
        <v>-</v>
      </c>
      <c r="S215" s="5" t="str">
        <f>VLOOKUP(T215,index_picture!$A:$B,2,FALSE)</f>
        <v>&lt;img src="./img/bengals.png" /&gt;</v>
      </c>
      <c r="T215" s="5" t="str">
        <f>IF(raw!I215="@",raw!F215,raw!L215)</f>
        <v>Cincinnati Bengals</v>
      </c>
      <c r="U215" s="5" t="str">
        <f>VLOOKUP(N215,'index stadium'!$A:$B,2,FALSE)</f>
        <v>US Bank Stadium</v>
      </c>
    </row>
    <row r="216" spans="1:21" x14ac:dyDescent="0.2">
      <c r="A216" s="6">
        <v>15</v>
      </c>
      <c r="B216" s="5" t="s">
        <v>74</v>
      </c>
      <c r="C216" s="5" t="str">
        <f>VLOOKUP(B216,index_weekday!$A$1:$D$7,4,FALSE)</f>
        <v>Dom</v>
      </c>
      <c r="D216" s="7" t="s">
        <v>92</v>
      </c>
      <c r="E216" s="5">
        <f>VLOOKUP(D216,index_month!$A$1:$C$12,3,FALSE)</f>
        <v>12</v>
      </c>
      <c r="F216" s="8">
        <v>17</v>
      </c>
      <c r="G216" s="7">
        <f t="shared" si="15"/>
        <v>352</v>
      </c>
      <c r="H216" s="5" t="s">
        <v>75</v>
      </c>
      <c r="I216" s="5">
        <f t="shared" si="16"/>
        <v>6</v>
      </c>
      <c r="J216" s="5">
        <f t="shared" si="17"/>
        <v>4</v>
      </c>
      <c r="K216" s="10" t="str">
        <f t="shared" si="18"/>
        <v>1:00</v>
      </c>
      <c r="L216" s="9" t="s">
        <v>139</v>
      </c>
      <c r="M216" s="9" t="str">
        <f t="shared" si="19"/>
        <v>01:00</v>
      </c>
      <c r="N216" s="5" t="str">
        <f>IF(raw!I216="",raw!F216,raw!L216)</f>
        <v>Jacksonville Jaguars</v>
      </c>
      <c r="O216" s="5" t="str">
        <f>VLOOKUP(N216,index_picture!$A:$B,2,FALSE)</f>
        <v>&lt;img src="./img/jaguars.png" /&gt;</v>
      </c>
      <c r="P216" s="5" t="str">
        <f>IF(raw!H216="","-",IF(raw!I216="",raw!H216,raw!J216))</f>
        <v>-</v>
      </c>
      <c r="Q216" s="5" t="s">
        <v>68</v>
      </c>
      <c r="R216" s="5" t="str">
        <f>IF(raw!J216="","-",IF(raw!I216="@",raw!H216,raw!J216))</f>
        <v>-</v>
      </c>
      <c r="S216" s="5" t="str">
        <f>VLOOKUP(T216,index_picture!$A:$B,2,FALSE)</f>
        <v>&lt;img src="./img/texans.png" /&gt;</v>
      </c>
      <c r="T216" s="5" t="str">
        <f>IF(raw!I216="@",raw!F216,raw!L216)</f>
        <v>Houston Texans</v>
      </c>
      <c r="U216" s="5" t="str">
        <f>VLOOKUP(N216,'index stadium'!$A:$B,2,FALSE)</f>
        <v>Everbank Field</v>
      </c>
    </row>
    <row r="217" spans="1:21" x14ac:dyDescent="0.2">
      <c r="A217" s="6">
        <v>15</v>
      </c>
      <c r="B217" s="5" t="s">
        <v>74</v>
      </c>
      <c r="C217" s="5" t="str">
        <f>VLOOKUP(B217,index_weekday!$A$1:$D$7,4,FALSE)</f>
        <v>Dom</v>
      </c>
      <c r="D217" s="7" t="s">
        <v>92</v>
      </c>
      <c r="E217" s="5">
        <f>VLOOKUP(D217,index_month!$A$1:$C$12,3,FALSE)</f>
        <v>12</v>
      </c>
      <c r="F217" s="8">
        <v>17</v>
      </c>
      <c r="G217" s="7">
        <f t="shared" si="15"/>
        <v>352</v>
      </c>
      <c r="H217" s="5" t="s">
        <v>75</v>
      </c>
      <c r="I217" s="5">
        <f t="shared" si="16"/>
        <v>6</v>
      </c>
      <c r="J217" s="5">
        <f t="shared" si="17"/>
        <v>4</v>
      </c>
      <c r="K217" s="10" t="str">
        <f t="shared" si="18"/>
        <v>1:00</v>
      </c>
      <c r="L217" s="9" t="s">
        <v>139</v>
      </c>
      <c r="M217" s="9" t="str">
        <f t="shared" si="19"/>
        <v>01:00</v>
      </c>
      <c r="N217" s="5" t="str">
        <f>IF(raw!I217="",raw!F217,raw!L217)</f>
        <v>New Orleans Saints</v>
      </c>
      <c r="O217" s="5" t="str">
        <f>VLOOKUP(N217,index_picture!$A:$B,2,FALSE)</f>
        <v>&lt;img src="./img/saints.png" /&gt;</v>
      </c>
      <c r="P217" s="5" t="str">
        <f>IF(raw!H217="","-",IF(raw!I217="",raw!H217,raw!J217))</f>
        <v>-</v>
      </c>
      <c r="Q217" s="5" t="s">
        <v>68</v>
      </c>
      <c r="R217" s="5" t="str">
        <f>IF(raw!J217="","-",IF(raw!I217="@",raw!H217,raw!J217))</f>
        <v>-</v>
      </c>
      <c r="S217" s="5" t="str">
        <f>VLOOKUP(T217,index_picture!$A:$B,2,FALSE)</f>
        <v>&lt;img src="./img/jets.png" /&gt;</v>
      </c>
      <c r="T217" s="5" t="str">
        <f>IF(raw!I217="@",raw!F217,raw!L217)</f>
        <v>New York Jets</v>
      </c>
      <c r="U217" s="5" t="str">
        <f>VLOOKUP(N217,'index stadium'!$A:$B,2,FALSE)</f>
        <v>Mercedez-Benz Superdome</v>
      </c>
    </row>
    <row r="218" spans="1:21" x14ac:dyDescent="0.2">
      <c r="A218" s="6">
        <v>15</v>
      </c>
      <c r="B218" s="5" t="s">
        <v>74</v>
      </c>
      <c r="C218" s="5" t="str">
        <f>VLOOKUP(B218,index_weekday!$A$1:$D$7,4,FALSE)</f>
        <v>Dom</v>
      </c>
      <c r="D218" s="7" t="s">
        <v>92</v>
      </c>
      <c r="E218" s="5">
        <f>VLOOKUP(D218,index_month!$A$1:$C$12,3,FALSE)</f>
        <v>12</v>
      </c>
      <c r="F218" s="8">
        <v>17</v>
      </c>
      <c r="G218" s="7">
        <f t="shared" si="15"/>
        <v>352</v>
      </c>
      <c r="H218" s="5" t="s">
        <v>75</v>
      </c>
      <c r="I218" s="5">
        <f t="shared" si="16"/>
        <v>6</v>
      </c>
      <c r="J218" s="5">
        <f t="shared" si="17"/>
        <v>4</v>
      </c>
      <c r="K218" s="10" t="str">
        <f t="shared" si="18"/>
        <v>1:00</v>
      </c>
      <c r="L218" s="9" t="s">
        <v>139</v>
      </c>
      <c r="M218" s="9" t="str">
        <f t="shared" si="19"/>
        <v>01:00</v>
      </c>
      <c r="N218" s="5" t="str">
        <f>IF(raw!I218="",raw!F218,raw!L218)</f>
        <v>Cleveland Browns</v>
      </c>
      <c r="O218" s="5" t="str">
        <f>VLOOKUP(N218,index_picture!$A:$B,2,FALSE)</f>
        <v>&lt;img src="./img/browns.png" /&gt;</v>
      </c>
      <c r="P218" s="5" t="str">
        <f>IF(raw!H218="","-",IF(raw!I218="",raw!H218,raw!J218))</f>
        <v>-</v>
      </c>
      <c r="Q218" s="5" t="s">
        <v>68</v>
      </c>
      <c r="R218" s="5" t="str">
        <f>IF(raw!J218="","-",IF(raw!I218="@",raw!H218,raw!J218))</f>
        <v>-</v>
      </c>
      <c r="S218" s="5" t="str">
        <f>VLOOKUP(T218,index_picture!$A:$B,2,FALSE)</f>
        <v>&lt;img src="./img/ravens.png" /&gt;</v>
      </c>
      <c r="T218" s="5" t="str">
        <f>IF(raw!I218="@",raw!F218,raw!L218)</f>
        <v>Baltimore Ravens</v>
      </c>
      <c r="U218" s="5" t="str">
        <f>VLOOKUP(N218,'index stadium'!$A:$B,2,FALSE)</f>
        <v>Firstenergy Stadium</v>
      </c>
    </row>
    <row r="219" spans="1:21" x14ac:dyDescent="0.2">
      <c r="A219" s="6">
        <v>15</v>
      </c>
      <c r="B219" s="5" t="s">
        <v>74</v>
      </c>
      <c r="C219" s="5" t="str">
        <f>VLOOKUP(B219,index_weekday!$A$1:$D$7,4,FALSE)</f>
        <v>Dom</v>
      </c>
      <c r="D219" s="7" t="s">
        <v>92</v>
      </c>
      <c r="E219" s="5">
        <f>VLOOKUP(D219,index_month!$A$1:$C$12,3,FALSE)</f>
        <v>12</v>
      </c>
      <c r="F219" s="8">
        <v>17</v>
      </c>
      <c r="G219" s="7">
        <f t="shared" si="15"/>
        <v>352</v>
      </c>
      <c r="H219" s="5" t="s">
        <v>75</v>
      </c>
      <c r="I219" s="5">
        <f t="shared" si="16"/>
        <v>6</v>
      </c>
      <c r="J219" s="5">
        <f t="shared" si="17"/>
        <v>4</v>
      </c>
      <c r="K219" s="10" t="str">
        <f t="shared" si="18"/>
        <v>1:00</v>
      </c>
      <c r="L219" s="9" t="s">
        <v>139</v>
      </c>
      <c r="M219" s="9" t="str">
        <f t="shared" si="19"/>
        <v>01:00</v>
      </c>
      <c r="N219" s="5" t="str">
        <f>IF(raw!I219="",raw!F219,raw!L219)</f>
        <v>New York Giants</v>
      </c>
      <c r="O219" s="5" t="str">
        <f>VLOOKUP(N219,index_picture!$A:$B,2,FALSE)</f>
        <v>&lt;img src="./img/giants.png" /&gt;</v>
      </c>
      <c r="P219" s="5" t="str">
        <f>IF(raw!H219="","-",IF(raw!I219="",raw!H219,raw!J219))</f>
        <v>-</v>
      </c>
      <c r="Q219" s="5" t="s">
        <v>68</v>
      </c>
      <c r="R219" s="5" t="str">
        <f>IF(raw!J219="","-",IF(raw!I219="@",raw!H219,raw!J219))</f>
        <v>-</v>
      </c>
      <c r="S219" s="5" t="str">
        <f>VLOOKUP(T219,index_picture!$A:$B,2,FALSE)</f>
        <v>&lt;img src="./img/eagles.png" /&gt;</v>
      </c>
      <c r="T219" s="5" t="str">
        <f>IF(raw!I219="@",raw!F219,raw!L219)</f>
        <v>Philadelphia Eagles</v>
      </c>
      <c r="U219" s="5" t="str">
        <f>VLOOKUP(N219,'index stadium'!$A:$B,2,FALSE)</f>
        <v>MetLife Stadium</v>
      </c>
    </row>
    <row r="220" spans="1:21" x14ac:dyDescent="0.2">
      <c r="A220" s="6">
        <v>15</v>
      </c>
      <c r="B220" s="5" t="s">
        <v>74</v>
      </c>
      <c r="C220" s="5" t="str">
        <f>VLOOKUP(B220,index_weekday!$A$1:$D$7,4,FALSE)</f>
        <v>Dom</v>
      </c>
      <c r="D220" s="7" t="s">
        <v>92</v>
      </c>
      <c r="E220" s="5">
        <f>VLOOKUP(D220,index_month!$A$1:$C$12,3,FALSE)</f>
        <v>12</v>
      </c>
      <c r="F220" s="8">
        <v>17</v>
      </c>
      <c r="G220" s="7">
        <f t="shared" si="15"/>
        <v>352</v>
      </c>
      <c r="H220" s="5" t="s">
        <v>75</v>
      </c>
      <c r="I220" s="5">
        <f t="shared" si="16"/>
        <v>6</v>
      </c>
      <c r="J220" s="5">
        <f t="shared" si="17"/>
        <v>4</v>
      </c>
      <c r="K220" s="10" t="str">
        <f t="shared" si="18"/>
        <v>1:00</v>
      </c>
      <c r="L220" s="9" t="s">
        <v>139</v>
      </c>
      <c r="M220" s="9" t="str">
        <f t="shared" si="19"/>
        <v>01:00</v>
      </c>
      <c r="N220" s="5" t="str">
        <f>IF(raw!I220="",raw!F220,raw!L220)</f>
        <v>Washington Redskins</v>
      </c>
      <c r="O220" s="5" t="str">
        <f>VLOOKUP(N220,index_picture!$A:$B,2,FALSE)</f>
        <v>&lt;img src="./img/redskins.png" /&gt;</v>
      </c>
      <c r="P220" s="5" t="str">
        <f>IF(raw!H220="","-",IF(raw!I220="",raw!H220,raw!J220))</f>
        <v>-</v>
      </c>
      <c r="Q220" s="5" t="s">
        <v>68</v>
      </c>
      <c r="R220" s="5" t="str">
        <f>IF(raw!J220="","-",IF(raw!I220="@",raw!H220,raw!J220))</f>
        <v>-</v>
      </c>
      <c r="S220" s="5" t="str">
        <f>VLOOKUP(T220,index_picture!$A:$B,2,FALSE)</f>
        <v>&lt;img src="./img/cardinals.png" /&gt;</v>
      </c>
      <c r="T220" s="5" t="str">
        <f>IF(raw!I220="@",raw!F220,raw!L220)</f>
        <v>Arizona Cardinals</v>
      </c>
      <c r="U220" s="5" t="str">
        <f>VLOOKUP(N220,'index stadium'!$A:$B,2,FALSE)</f>
        <v>Fedex Field</v>
      </c>
    </row>
    <row r="221" spans="1:21" x14ac:dyDescent="0.2">
      <c r="A221" s="6">
        <v>15</v>
      </c>
      <c r="B221" s="5" t="s">
        <v>74</v>
      </c>
      <c r="C221" s="5" t="str">
        <f>VLOOKUP(B221,index_weekday!$A$1:$D$7,4,FALSE)</f>
        <v>Dom</v>
      </c>
      <c r="D221" s="7" t="s">
        <v>92</v>
      </c>
      <c r="E221" s="5">
        <f>VLOOKUP(D221,index_month!$A$1:$C$12,3,FALSE)</f>
        <v>12</v>
      </c>
      <c r="F221" s="8">
        <v>17</v>
      </c>
      <c r="G221" s="7">
        <f t="shared" si="15"/>
        <v>352</v>
      </c>
      <c r="H221" s="5" t="s">
        <v>77</v>
      </c>
      <c r="I221" s="5">
        <f t="shared" si="16"/>
        <v>6</v>
      </c>
      <c r="J221" s="5">
        <f t="shared" si="17"/>
        <v>4</v>
      </c>
      <c r="K221" s="10" t="str">
        <f t="shared" si="18"/>
        <v>4:05</v>
      </c>
      <c r="L221" s="9" t="s">
        <v>140</v>
      </c>
      <c r="M221" s="9" t="str">
        <f t="shared" si="19"/>
        <v>04:05</v>
      </c>
      <c r="N221" s="5" t="str">
        <f>IF(raw!I221="",raw!F221,raw!L221)</f>
        <v>Seattle Seahawks</v>
      </c>
      <c r="O221" s="5" t="str">
        <f>VLOOKUP(N221,index_picture!$A:$B,2,FALSE)</f>
        <v>&lt;img src="./img/seahawks.png" /&gt;</v>
      </c>
      <c r="P221" s="5" t="str">
        <f>IF(raw!H221="","-",IF(raw!I221="",raw!H221,raw!J221))</f>
        <v>-</v>
      </c>
      <c r="Q221" s="5" t="s">
        <v>68</v>
      </c>
      <c r="R221" s="5" t="str">
        <f>IF(raw!J221="","-",IF(raw!I221="@",raw!H221,raw!J221))</f>
        <v>-</v>
      </c>
      <c r="S221" s="5" t="str">
        <f>VLOOKUP(T221,index_picture!$A:$B,2,FALSE)</f>
        <v>&lt;img src="./img/rams.png" /&gt;</v>
      </c>
      <c r="T221" s="5" t="str">
        <f>IF(raw!I221="@",raw!F221,raw!L221)</f>
        <v>Los Angeles Rams</v>
      </c>
      <c r="U221" s="5" t="str">
        <f>VLOOKUP(N221,'index stadium'!$A:$B,2,FALSE)</f>
        <v>CenturyLink Field</v>
      </c>
    </row>
    <row r="222" spans="1:21" x14ac:dyDescent="0.2">
      <c r="A222" s="6">
        <v>15</v>
      </c>
      <c r="B222" s="5" t="s">
        <v>74</v>
      </c>
      <c r="C222" s="5" t="str">
        <f>VLOOKUP(B222,index_weekday!$A$1:$D$7,4,FALSE)</f>
        <v>Dom</v>
      </c>
      <c r="D222" s="7" t="s">
        <v>92</v>
      </c>
      <c r="E222" s="5">
        <f>VLOOKUP(D222,index_month!$A$1:$C$12,3,FALSE)</f>
        <v>12</v>
      </c>
      <c r="F222" s="8">
        <v>17</v>
      </c>
      <c r="G222" s="7">
        <f t="shared" si="15"/>
        <v>352</v>
      </c>
      <c r="H222" s="5" t="s">
        <v>78</v>
      </c>
      <c r="I222" s="5">
        <f t="shared" si="16"/>
        <v>6</v>
      </c>
      <c r="J222" s="5">
        <f t="shared" si="17"/>
        <v>4</v>
      </c>
      <c r="K222" s="10" t="str">
        <f t="shared" si="18"/>
        <v>4:25</v>
      </c>
      <c r="L222" s="9" t="s">
        <v>141</v>
      </c>
      <c r="M222" s="9" t="str">
        <f t="shared" si="19"/>
        <v>04:25</v>
      </c>
      <c r="N222" s="5" t="str">
        <f>IF(raw!I222="",raw!F222,raw!L222)</f>
        <v>San Francisco 49ers</v>
      </c>
      <c r="O222" s="5" t="str">
        <f>VLOOKUP(N222,index_picture!$A:$B,2,FALSE)</f>
        <v>&lt;img src="./img/49ers.png" /&gt;</v>
      </c>
      <c r="P222" s="5" t="str">
        <f>IF(raw!H222="","-",IF(raw!I222="",raw!H222,raw!J222))</f>
        <v>-</v>
      </c>
      <c r="Q222" s="5" t="s">
        <v>68</v>
      </c>
      <c r="R222" s="5" t="str">
        <f>IF(raw!J222="","-",IF(raw!I222="@",raw!H222,raw!J222))</f>
        <v>-</v>
      </c>
      <c r="S222" s="5" t="str">
        <f>VLOOKUP(T222,index_picture!$A:$B,2,FALSE)</f>
        <v>&lt;img src="./img/titans.png" /&gt;</v>
      </c>
      <c r="T222" s="5" t="str">
        <f>IF(raw!I222="@",raw!F222,raw!L222)</f>
        <v>Tennessee Titans</v>
      </c>
      <c r="U222" s="5" t="str">
        <f>VLOOKUP(N222,'index stadium'!$A:$B,2,FALSE)</f>
        <v>Levi's Stadium</v>
      </c>
    </row>
    <row r="223" spans="1:21" x14ac:dyDescent="0.2">
      <c r="A223" s="6">
        <v>15</v>
      </c>
      <c r="B223" s="5" t="s">
        <v>74</v>
      </c>
      <c r="C223" s="5" t="str">
        <f>VLOOKUP(B223,index_weekday!$A$1:$D$7,4,FALSE)</f>
        <v>Dom</v>
      </c>
      <c r="D223" s="7" t="s">
        <v>92</v>
      </c>
      <c r="E223" s="5">
        <f>VLOOKUP(D223,index_month!$A$1:$C$12,3,FALSE)</f>
        <v>12</v>
      </c>
      <c r="F223" s="8">
        <v>17</v>
      </c>
      <c r="G223" s="7">
        <f t="shared" si="15"/>
        <v>352</v>
      </c>
      <c r="H223" s="5" t="s">
        <v>78</v>
      </c>
      <c r="I223" s="5">
        <f t="shared" si="16"/>
        <v>6</v>
      </c>
      <c r="J223" s="5">
        <f t="shared" si="17"/>
        <v>4</v>
      </c>
      <c r="K223" s="10" t="str">
        <f t="shared" si="18"/>
        <v>4:25</v>
      </c>
      <c r="L223" s="9" t="s">
        <v>141</v>
      </c>
      <c r="M223" s="9" t="str">
        <f t="shared" si="19"/>
        <v>04:25</v>
      </c>
      <c r="N223" s="5" t="str">
        <f>IF(raw!I223="",raw!F223,raw!L223)</f>
        <v>Pittsburgh Steelers</v>
      </c>
      <c r="O223" s="5" t="str">
        <f>VLOOKUP(N223,index_picture!$A:$B,2,FALSE)</f>
        <v>&lt;img src="./img/steelers.png" /&gt;</v>
      </c>
      <c r="P223" s="5" t="str">
        <f>IF(raw!H223="","-",IF(raw!I223="",raw!H223,raw!J223))</f>
        <v>-</v>
      </c>
      <c r="Q223" s="5" t="s">
        <v>68</v>
      </c>
      <c r="R223" s="5" t="str">
        <f>IF(raw!J223="","-",IF(raw!I223="@",raw!H223,raw!J223))</f>
        <v>-</v>
      </c>
      <c r="S223" s="5" t="str">
        <f>VLOOKUP(T223,index_picture!$A:$B,2,FALSE)</f>
        <v>&lt;img src="./img/patriots.png" /&gt;</v>
      </c>
      <c r="T223" s="5" t="str">
        <f>IF(raw!I223="@",raw!F223,raw!L223)</f>
        <v>New England Patriots</v>
      </c>
      <c r="U223" s="5" t="str">
        <f>VLOOKUP(N223,'index stadium'!$A:$B,2,FALSE)</f>
        <v>Heinz Field</v>
      </c>
    </row>
    <row r="224" spans="1:21" x14ac:dyDescent="0.2">
      <c r="A224" s="6">
        <v>15</v>
      </c>
      <c r="B224" s="5" t="s">
        <v>74</v>
      </c>
      <c r="C224" s="5" t="str">
        <f>VLOOKUP(B224,index_weekday!$A$1:$D$7,4,FALSE)</f>
        <v>Dom</v>
      </c>
      <c r="D224" s="7" t="s">
        <v>92</v>
      </c>
      <c r="E224" s="5">
        <f>VLOOKUP(D224,index_month!$A$1:$C$12,3,FALSE)</f>
        <v>12</v>
      </c>
      <c r="F224" s="8">
        <v>17</v>
      </c>
      <c r="G224" s="7">
        <f t="shared" si="15"/>
        <v>352</v>
      </c>
      <c r="H224" s="5" t="s">
        <v>72</v>
      </c>
      <c r="I224" s="5">
        <f t="shared" si="16"/>
        <v>6</v>
      </c>
      <c r="J224" s="5">
        <f t="shared" si="17"/>
        <v>4</v>
      </c>
      <c r="K224" s="10" t="str">
        <f t="shared" si="18"/>
        <v>8:30</v>
      </c>
      <c r="L224" s="9" t="s">
        <v>138</v>
      </c>
      <c r="M224" s="9" t="str">
        <f t="shared" si="19"/>
        <v>08:30</v>
      </c>
      <c r="N224" s="5" t="str">
        <f>IF(raw!I224="",raw!F224,raw!L224)</f>
        <v>Oakland Raiders</v>
      </c>
      <c r="O224" s="5" t="str">
        <f>VLOOKUP(N224,index_picture!$A:$B,2,FALSE)</f>
        <v>&lt;img src="./img/raiders.png" /&gt;</v>
      </c>
      <c r="P224" s="5" t="str">
        <f>IF(raw!H224="","-",IF(raw!I224="",raw!H224,raw!J224))</f>
        <v>-</v>
      </c>
      <c r="Q224" s="5" t="s">
        <v>68</v>
      </c>
      <c r="R224" s="5" t="str">
        <f>IF(raw!J224="","-",IF(raw!I224="@",raw!H224,raw!J224))</f>
        <v>-</v>
      </c>
      <c r="S224" s="5" t="str">
        <f>VLOOKUP(T224,index_picture!$A:$B,2,FALSE)</f>
        <v>&lt;img src="./img/cowboys.png" /&gt;</v>
      </c>
      <c r="T224" s="5" t="str">
        <f>IF(raw!I224="@",raw!F224,raw!L224)</f>
        <v>Dallas Cowboys</v>
      </c>
      <c r="U224" s="5" t="str">
        <f>VLOOKUP(N224,'index stadium'!$A:$B,2,FALSE)</f>
        <v>Oakland Coliseum</v>
      </c>
    </row>
    <row r="225" spans="1:21" x14ac:dyDescent="0.2">
      <c r="A225" s="6">
        <v>15</v>
      </c>
      <c r="B225" s="5" t="s">
        <v>79</v>
      </c>
      <c r="C225" s="5" t="str">
        <f>VLOOKUP(B225,index_weekday!$A$1:$D$7,4,FALSE)</f>
        <v>Seg</v>
      </c>
      <c r="D225" s="7" t="s">
        <v>92</v>
      </c>
      <c r="E225" s="5">
        <f>VLOOKUP(D225,index_month!$A$1:$C$12,3,FALSE)</f>
        <v>12</v>
      </c>
      <c r="F225" s="8">
        <v>18</v>
      </c>
      <c r="G225" s="7">
        <f t="shared" si="15"/>
        <v>353</v>
      </c>
      <c r="H225" s="5" t="s">
        <v>72</v>
      </c>
      <c r="I225" s="5">
        <f t="shared" si="16"/>
        <v>6</v>
      </c>
      <c r="J225" s="5">
        <f t="shared" si="17"/>
        <v>4</v>
      </c>
      <c r="K225" s="10" t="str">
        <f t="shared" si="18"/>
        <v>8:30</v>
      </c>
      <c r="L225" s="9" t="s">
        <v>138</v>
      </c>
      <c r="M225" s="9" t="str">
        <f t="shared" si="19"/>
        <v>08:30</v>
      </c>
      <c r="N225" s="5" t="str">
        <f>IF(raw!I225="",raw!F225,raw!L225)</f>
        <v>Tampa Bay Buccaneers</v>
      </c>
      <c r="O225" s="5" t="str">
        <f>VLOOKUP(N225,index_picture!$A:$B,2,FALSE)</f>
        <v>&lt;img src="./img/bucs.png" /&gt;</v>
      </c>
      <c r="P225" s="5" t="str">
        <f>IF(raw!H225="","-",IF(raw!I225="",raw!H225,raw!J225))</f>
        <v>-</v>
      </c>
      <c r="Q225" s="5" t="s">
        <v>68</v>
      </c>
      <c r="R225" s="5" t="str">
        <f>IF(raw!J225="","-",IF(raw!I225="@",raw!H225,raw!J225))</f>
        <v>-</v>
      </c>
      <c r="S225" s="5" t="str">
        <f>VLOOKUP(T225,index_picture!$A:$B,2,FALSE)</f>
        <v>&lt;img src="./img/falcons.png" /&gt;</v>
      </c>
      <c r="T225" s="5" t="str">
        <f>IF(raw!I225="@",raw!F225,raw!L225)</f>
        <v>Atlanta Falcons</v>
      </c>
      <c r="U225" s="5" t="str">
        <f>VLOOKUP(N225,'index stadium'!$A:$B,2,FALSE)</f>
        <v>Raymond James Stadium</v>
      </c>
    </row>
    <row r="226" spans="1:21" x14ac:dyDescent="0.2">
      <c r="A226" s="6">
        <v>16</v>
      </c>
      <c r="B226" s="5" t="s">
        <v>88</v>
      </c>
      <c r="C226" s="5" t="str">
        <f>VLOOKUP(B226,index_weekday!$A$1:$D$7,4,FALSE)</f>
        <v>Sab</v>
      </c>
      <c r="D226" s="7" t="s">
        <v>92</v>
      </c>
      <c r="E226" s="5">
        <f>VLOOKUP(D226,index_month!$A$1:$C$12,3,FALSE)</f>
        <v>12</v>
      </c>
      <c r="F226" s="8">
        <v>23</v>
      </c>
      <c r="G226" s="7">
        <f t="shared" si="15"/>
        <v>358</v>
      </c>
      <c r="H226" s="5" t="s">
        <v>87</v>
      </c>
      <c r="I226" s="5">
        <f t="shared" si="16"/>
        <v>6</v>
      </c>
      <c r="J226" s="5">
        <f t="shared" si="17"/>
        <v>4</v>
      </c>
      <c r="K226" s="10" t="str">
        <f t="shared" si="18"/>
        <v>4:30</v>
      </c>
      <c r="L226" s="9" t="s">
        <v>147</v>
      </c>
      <c r="M226" s="9" t="str">
        <f t="shared" si="19"/>
        <v>04:30</v>
      </c>
      <c r="N226" s="5" t="str">
        <f>IF(raw!I226="",raw!F226,raw!L226)</f>
        <v>Baltimore Ravens</v>
      </c>
      <c r="O226" s="5" t="str">
        <f>VLOOKUP(N226,index_picture!$A:$B,2,FALSE)</f>
        <v>&lt;img src="./img/ravens.png" /&gt;</v>
      </c>
      <c r="P226" s="5" t="str">
        <f>IF(raw!H226="","-",IF(raw!I226="",raw!H226,raw!J226))</f>
        <v>-</v>
      </c>
      <c r="Q226" s="5" t="s">
        <v>68</v>
      </c>
      <c r="R226" s="5" t="str">
        <f>IF(raw!J226="","-",IF(raw!I226="@",raw!H226,raw!J226))</f>
        <v>-</v>
      </c>
      <c r="S226" s="5" t="str">
        <f>VLOOKUP(T226,index_picture!$A:$B,2,FALSE)</f>
        <v>&lt;img src="./img/colts.png" /&gt;</v>
      </c>
      <c r="T226" s="5" t="str">
        <f>IF(raw!I226="@",raw!F226,raw!L226)</f>
        <v>Indianapolis Colts</v>
      </c>
      <c r="U226" s="5" t="str">
        <f>VLOOKUP(N226,'index stadium'!$A:$B,2,FALSE)</f>
        <v>M&amp;T Bank Stadium</v>
      </c>
    </row>
    <row r="227" spans="1:21" x14ac:dyDescent="0.2">
      <c r="A227" s="6">
        <v>16</v>
      </c>
      <c r="B227" s="5" t="s">
        <v>88</v>
      </c>
      <c r="C227" s="5" t="str">
        <f>VLOOKUP(B227,index_weekday!$A$1:$D$7,4,FALSE)</f>
        <v>Sab</v>
      </c>
      <c r="D227" s="7" t="s">
        <v>92</v>
      </c>
      <c r="E227" s="5">
        <f>VLOOKUP(D227,index_month!$A$1:$C$12,3,FALSE)</f>
        <v>12</v>
      </c>
      <c r="F227" s="8">
        <v>23</v>
      </c>
      <c r="G227" s="7">
        <f t="shared" si="15"/>
        <v>358</v>
      </c>
      <c r="H227" s="5" t="s">
        <v>72</v>
      </c>
      <c r="I227" s="5">
        <f t="shared" si="16"/>
        <v>6</v>
      </c>
      <c r="J227" s="5">
        <f t="shared" si="17"/>
        <v>4</v>
      </c>
      <c r="K227" s="10" t="str">
        <f t="shared" si="18"/>
        <v>8:30</v>
      </c>
      <c r="L227" s="9" t="s">
        <v>138</v>
      </c>
      <c r="M227" s="9" t="str">
        <f t="shared" si="19"/>
        <v>08:30</v>
      </c>
      <c r="N227" s="5" t="str">
        <f>IF(raw!I227="",raw!F227,raw!L227)</f>
        <v>Green Bay Packers</v>
      </c>
      <c r="O227" s="5" t="str">
        <f>VLOOKUP(N227,index_picture!$A:$B,2,FALSE)</f>
        <v>&lt;img src="./img/packers.png" /&gt;</v>
      </c>
      <c r="P227" s="5" t="str">
        <f>IF(raw!H227="","-",IF(raw!I227="",raw!H227,raw!J227))</f>
        <v>-</v>
      </c>
      <c r="Q227" s="5" t="s">
        <v>68</v>
      </c>
      <c r="R227" s="5" t="str">
        <f>IF(raw!J227="","-",IF(raw!I227="@",raw!H227,raw!J227))</f>
        <v>-</v>
      </c>
      <c r="S227" s="5" t="str">
        <f>VLOOKUP(T227,index_picture!$A:$B,2,FALSE)</f>
        <v>&lt;img src="./img/vikings.png" /&gt;</v>
      </c>
      <c r="T227" s="5" t="str">
        <f>IF(raw!I227="@",raw!F227,raw!L227)</f>
        <v>Minnesota Vikings</v>
      </c>
      <c r="U227" s="5" t="str">
        <f>VLOOKUP(N227,'index stadium'!$A:$B,2,FALSE)</f>
        <v>Lambeau Field</v>
      </c>
    </row>
    <row r="228" spans="1:21" x14ac:dyDescent="0.2">
      <c r="A228" s="6">
        <v>16</v>
      </c>
      <c r="B228" s="5" t="s">
        <v>74</v>
      </c>
      <c r="C228" s="5" t="str">
        <f>VLOOKUP(B228,index_weekday!$A$1:$D$7,4,FALSE)</f>
        <v>Dom</v>
      </c>
      <c r="D228" s="7" t="s">
        <v>92</v>
      </c>
      <c r="E228" s="5">
        <f>VLOOKUP(D228,index_month!$A$1:$C$12,3,FALSE)</f>
        <v>12</v>
      </c>
      <c r="F228" s="8">
        <v>24</v>
      </c>
      <c r="G228" s="7">
        <f t="shared" si="15"/>
        <v>359</v>
      </c>
      <c r="H228" s="5" t="s">
        <v>75</v>
      </c>
      <c r="I228" s="5">
        <f t="shared" si="16"/>
        <v>6</v>
      </c>
      <c r="J228" s="5">
        <f t="shared" si="17"/>
        <v>4</v>
      </c>
      <c r="K228" s="10" t="str">
        <f t="shared" si="18"/>
        <v>1:00</v>
      </c>
      <c r="L228" s="9" t="s">
        <v>139</v>
      </c>
      <c r="M228" s="9" t="str">
        <f t="shared" si="19"/>
        <v>01:00</v>
      </c>
      <c r="N228" s="5" t="str">
        <f>IF(raw!I228="",raw!F228,raw!L228)</f>
        <v>New England Patriots</v>
      </c>
      <c r="O228" s="5" t="str">
        <f>VLOOKUP(N228,index_picture!$A:$B,2,FALSE)</f>
        <v>&lt;img src="./img/patriots.png" /&gt;</v>
      </c>
      <c r="P228" s="5" t="str">
        <f>IF(raw!H228="","-",IF(raw!I228="",raw!H228,raw!J228))</f>
        <v>-</v>
      </c>
      <c r="Q228" s="5" t="s">
        <v>68</v>
      </c>
      <c r="R228" s="5" t="str">
        <f>IF(raw!J228="","-",IF(raw!I228="@",raw!H228,raw!J228))</f>
        <v>-</v>
      </c>
      <c r="S228" s="5" t="str">
        <f>VLOOKUP(T228,index_picture!$A:$B,2,FALSE)</f>
        <v>&lt;img src="./img/bills.png" /&gt;</v>
      </c>
      <c r="T228" s="5" t="str">
        <f>IF(raw!I228="@",raw!F228,raw!L228)</f>
        <v>Buffalo Bills</v>
      </c>
      <c r="U228" s="5" t="str">
        <f>VLOOKUP(N228,'index stadium'!$A:$B,2,FALSE)</f>
        <v>Gillette Stadium</v>
      </c>
    </row>
    <row r="229" spans="1:21" x14ac:dyDescent="0.2">
      <c r="A229" s="6">
        <v>16</v>
      </c>
      <c r="B229" s="5" t="s">
        <v>74</v>
      </c>
      <c r="C229" s="5" t="str">
        <f>VLOOKUP(B229,index_weekday!$A$1:$D$7,4,FALSE)</f>
        <v>Dom</v>
      </c>
      <c r="D229" s="7" t="s">
        <v>92</v>
      </c>
      <c r="E229" s="5">
        <f>VLOOKUP(D229,index_month!$A$1:$C$12,3,FALSE)</f>
        <v>12</v>
      </c>
      <c r="F229" s="8">
        <v>24</v>
      </c>
      <c r="G229" s="7">
        <f t="shared" si="15"/>
        <v>359</v>
      </c>
      <c r="H229" s="5" t="s">
        <v>75</v>
      </c>
      <c r="I229" s="5">
        <f t="shared" si="16"/>
        <v>6</v>
      </c>
      <c r="J229" s="5">
        <f t="shared" si="17"/>
        <v>4</v>
      </c>
      <c r="K229" s="10" t="str">
        <f t="shared" si="18"/>
        <v>1:00</v>
      </c>
      <c r="L229" s="9" t="s">
        <v>139</v>
      </c>
      <c r="M229" s="9" t="str">
        <f t="shared" si="19"/>
        <v>01:00</v>
      </c>
      <c r="N229" s="5" t="str">
        <f>IF(raw!I229="",raw!F229,raw!L229)</f>
        <v>Washington Redskins</v>
      </c>
      <c r="O229" s="5" t="str">
        <f>VLOOKUP(N229,index_picture!$A:$B,2,FALSE)</f>
        <v>&lt;img src="./img/redskins.png" /&gt;</v>
      </c>
      <c r="P229" s="5" t="str">
        <f>IF(raw!H229="","-",IF(raw!I229="",raw!H229,raw!J229))</f>
        <v>-</v>
      </c>
      <c r="Q229" s="5" t="s">
        <v>68</v>
      </c>
      <c r="R229" s="5" t="str">
        <f>IF(raw!J229="","-",IF(raw!I229="@",raw!H229,raw!J229))</f>
        <v>-</v>
      </c>
      <c r="S229" s="5" t="str">
        <f>VLOOKUP(T229,index_picture!$A:$B,2,FALSE)</f>
        <v>&lt;img src="./img/broncos.png" /&gt;</v>
      </c>
      <c r="T229" s="5" t="str">
        <f>IF(raw!I229="@",raw!F229,raw!L229)</f>
        <v>Denver Broncos</v>
      </c>
      <c r="U229" s="5" t="str">
        <f>VLOOKUP(N229,'index stadium'!$A:$B,2,FALSE)</f>
        <v>Fedex Field</v>
      </c>
    </row>
    <row r="230" spans="1:21" x14ac:dyDescent="0.2">
      <c r="A230" s="6">
        <v>16</v>
      </c>
      <c r="B230" s="5" t="s">
        <v>74</v>
      </c>
      <c r="C230" s="5" t="str">
        <f>VLOOKUP(B230,index_weekday!$A$1:$D$7,4,FALSE)</f>
        <v>Dom</v>
      </c>
      <c r="D230" s="7" t="s">
        <v>92</v>
      </c>
      <c r="E230" s="5">
        <f>VLOOKUP(D230,index_month!$A$1:$C$12,3,FALSE)</f>
        <v>12</v>
      </c>
      <c r="F230" s="8">
        <v>24</v>
      </c>
      <c r="G230" s="7">
        <f t="shared" si="15"/>
        <v>359</v>
      </c>
      <c r="H230" s="5" t="s">
        <v>75</v>
      </c>
      <c r="I230" s="5">
        <f t="shared" si="16"/>
        <v>6</v>
      </c>
      <c r="J230" s="5">
        <f t="shared" si="17"/>
        <v>4</v>
      </c>
      <c r="K230" s="10" t="str">
        <f t="shared" si="18"/>
        <v>1:00</v>
      </c>
      <c r="L230" s="9" t="s">
        <v>139</v>
      </c>
      <c r="M230" s="9" t="str">
        <f t="shared" si="19"/>
        <v>01:00</v>
      </c>
      <c r="N230" s="5" t="str">
        <f>IF(raw!I230="",raw!F230,raw!L230)</f>
        <v>Cincinnati Bengals</v>
      </c>
      <c r="O230" s="5" t="str">
        <f>VLOOKUP(N230,index_picture!$A:$B,2,FALSE)</f>
        <v>&lt;img src="./img/bengals.png" /&gt;</v>
      </c>
      <c r="P230" s="5" t="str">
        <f>IF(raw!H230="","-",IF(raw!I230="",raw!H230,raw!J230))</f>
        <v>-</v>
      </c>
      <c r="Q230" s="5" t="s">
        <v>68</v>
      </c>
      <c r="R230" s="5" t="str">
        <f>IF(raw!J230="","-",IF(raw!I230="@",raw!H230,raw!J230))</f>
        <v>-</v>
      </c>
      <c r="S230" s="5" t="str">
        <f>VLOOKUP(T230,index_picture!$A:$B,2,FALSE)</f>
        <v>&lt;img src="./img/lions.png" /&gt;</v>
      </c>
      <c r="T230" s="5" t="str">
        <f>IF(raw!I230="@",raw!F230,raw!L230)</f>
        <v>Detroit Lions</v>
      </c>
      <c r="U230" s="5" t="str">
        <f>VLOOKUP(N230,'index stadium'!$A:$B,2,FALSE)</f>
        <v>Paul Brown Stadium</v>
      </c>
    </row>
    <row r="231" spans="1:21" x14ac:dyDescent="0.2">
      <c r="A231" s="6">
        <v>16</v>
      </c>
      <c r="B231" s="5" t="s">
        <v>74</v>
      </c>
      <c r="C231" s="5" t="str">
        <f>VLOOKUP(B231,index_weekday!$A$1:$D$7,4,FALSE)</f>
        <v>Dom</v>
      </c>
      <c r="D231" s="7" t="s">
        <v>92</v>
      </c>
      <c r="E231" s="5">
        <f>VLOOKUP(D231,index_month!$A$1:$C$12,3,FALSE)</f>
        <v>12</v>
      </c>
      <c r="F231" s="8">
        <v>24</v>
      </c>
      <c r="G231" s="7">
        <f t="shared" si="15"/>
        <v>359</v>
      </c>
      <c r="H231" s="5" t="s">
        <v>75</v>
      </c>
      <c r="I231" s="5">
        <f t="shared" si="16"/>
        <v>6</v>
      </c>
      <c r="J231" s="5">
        <f t="shared" si="17"/>
        <v>4</v>
      </c>
      <c r="K231" s="10" t="str">
        <f t="shared" si="18"/>
        <v>1:00</v>
      </c>
      <c r="L231" s="9" t="s">
        <v>139</v>
      </c>
      <c r="M231" s="9" t="str">
        <f t="shared" si="19"/>
        <v>01:00</v>
      </c>
      <c r="N231" s="5" t="str">
        <f>IF(raw!I231="",raw!F231,raw!L231)</f>
        <v>New Orleans Saints</v>
      </c>
      <c r="O231" s="5" t="str">
        <f>VLOOKUP(N231,index_picture!$A:$B,2,FALSE)</f>
        <v>&lt;img src="./img/saints.png" /&gt;</v>
      </c>
      <c r="P231" s="5" t="str">
        <f>IF(raw!H231="","-",IF(raw!I231="",raw!H231,raw!J231))</f>
        <v>-</v>
      </c>
      <c r="Q231" s="5" t="s">
        <v>68</v>
      </c>
      <c r="R231" s="5" t="str">
        <f>IF(raw!J231="","-",IF(raw!I231="@",raw!H231,raw!J231))</f>
        <v>-</v>
      </c>
      <c r="S231" s="5" t="str">
        <f>VLOOKUP(T231,index_picture!$A:$B,2,FALSE)</f>
        <v>&lt;img src="./img/falcons.png" /&gt;</v>
      </c>
      <c r="T231" s="5" t="str">
        <f>IF(raw!I231="@",raw!F231,raw!L231)</f>
        <v>Atlanta Falcons</v>
      </c>
      <c r="U231" s="5" t="str">
        <f>VLOOKUP(N231,'index stadium'!$A:$B,2,FALSE)</f>
        <v>Mercedez-Benz Superdome</v>
      </c>
    </row>
    <row r="232" spans="1:21" x14ac:dyDescent="0.2">
      <c r="A232" s="6">
        <v>16</v>
      </c>
      <c r="B232" s="5" t="s">
        <v>74</v>
      </c>
      <c r="C232" s="5" t="str">
        <f>VLOOKUP(B232,index_weekday!$A$1:$D$7,4,FALSE)</f>
        <v>Dom</v>
      </c>
      <c r="D232" s="7" t="s">
        <v>92</v>
      </c>
      <c r="E232" s="5">
        <f>VLOOKUP(D232,index_month!$A$1:$C$12,3,FALSE)</f>
        <v>12</v>
      </c>
      <c r="F232" s="8">
        <v>24</v>
      </c>
      <c r="G232" s="7">
        <f t="shared" si="15"/>
        <v>359</v>
      </c>
      <c r="H232" s="5" t="s">
        <v>75</v>
      </c>
      <c r="I232" s="5">
        <f t="shared" si="16"/>
        <v>6</v>
      </c>
      <c r="J232" s="5">
        <f t="shared" si="17"/>
        <v>4</v>
      </c>
      <c r="K232" s="10" t="str">
        <f t="shared" si="18"/>
        <v>1:00</v>
      </c>
      <c r="L232" s="9" t="s">
        <v>139</v>
      </c>
      <c r="M232" s="9" t="str">
        <f t="shared" si="19"/>
        <v>01:00</v>
      </c>
      <c r="N232" s="5" t="str">
        <f>IF(raw!I232="",raw!F232,raw!L232)</f>
        <v>Chicago Bears</v>
      </c>
      <c r="O232" s="5" t="str">
        <f>VLOOKUP(N232,index_picture!$A:$B,2,FALSE)</f>
        <v>&lt;img src="./img/bears.png" /&gt;</v>
      </c>
      <c r="P232" s="5" t="str">
        <f>IF(raw!H232="","-",IF(raw!I232="",raw!H232,raw!J232))</f>
        <v>-</v>
      </c>
      <c r="Q232" s="5" t="s">
        <v>68</v>
      </c>
      <c r="R232" s="5" t="str">
        <f>IF(raw!J232="","-",IF(raw!I232="@",raw!H232,raw!J232))</f>
        <v>-</v>
      </c>
      <c r="S232" s="5" t="str">
        <f>VLOOKUP(T232,index_picture!$A:$B,2,FALSE)</f>
        <v>&lt;img src="./img/browns.png" /&gt;</v>
      </c>
      <c r="T232" s="5" t="str">
        <f>IF(raw!I232="@",raw!F232,raw!L232)</f>
        <v>Cleveland Browns</v>
      </c>
      <c r="U232" s="5" t="str">
        <f>VLOOKUP(N232,'index stadium'!$A:$B,2,FALSE)</f>
        <v>Soldier Field</v>
      </c>
    </row>
    <row r="233" spans="1:21" x14ac:dyDescent="0.2">
      <c r="A233" s="6">
        <v>16</v>
      </c>
      <c r="B233" s="5" t="s">
        <v>74</v>
      </c>
      <c r="C233" s="5" t="str">
        <f>VLOOKUP(B233,index_weekday!$A$1:$D$7,4,FALSE)</f>
        <v>Dom</v>
      </c>
      <c r="D233" s="7" t="s">
        <v>92</v>
      </c>
      <c r="E233" s="5">
        <f>VLOOKUP(D233,index_month!$A$1:$C$12,3,FALSE)</f>
        <v>12</v>
      </c>
      <c r="F233" s="8">
        <v>24</v>
      </c>
      <c r="G233" s="7">
        <f t="shared" si="15"/>
        <v>359</v>
      </c>
      <c r="H233" s="5" t="s">
        <v>75</v>
      </c>
      <c r="I233" s="5">
        <f t="shared" si="16"/>
        <v>6</v>
      </c>
      <c r="J233" s="5">
        <f t="shared" si="17"/>
        <v>4</v>
      </c>
      <c r="K233" s="10" t="str">
        <f t="shared" si="18"/>
        <v>1:00</v>
      </c>
      <c r="L233" s="9" t="s">
        <v>139</v>
      </c>
      <c r="M233" s="9" t="str">
        <f t="shared" si="19"/>
        <v>01:00</v>
      </c>
      <c r="N233" s="5" t="str">
        <f>IF(raw!I233="",raw!F233,raw!L233)</f>
        <v>Tennessee Titans</v>
      </c>
      <c r="O233" s="5" t="str">
        <f>VLOOKUP(N233,index_picture!$A:$B,2,FALSE)</f>
        <v>&lt;img src="./img/titans.png" /&gt;</v>
      </c>
      <c r="P233" s="5" t="str">
        <f>IF(raw!H233="","-",IF(raw!I233="",raw!H233,raw!J233))</f>
        <v>-</v>
      </c>
      <c r="Q233" s="5" t="s">
        <v>68</v>
      </c>
      <c r="R233" s="5" t="str">
        <f>IF(raw!J233="","-",IF(raw!I233="@",raw!H233,raw!J233))</f>
        <v>-</v>
      </c>
      <c r="S233" s="5" t="str">
        <f>VLOOKUP(T233,index_picture!$A:$B,2,FALSE)</f>
        <v>&lt;img src="./img/rams.png" /&gt;</v>
      </c>
      <c r="T233" s="5" t="str">
        <f>IF(raw!I233="@",raw!F233,raw!L233)</f>
        <v>Los Angeles Rams</v>
      </c>
      <c r="U233" s="5" t="str">
        <f>VLOOKUP(N233,'index stadium'!$A:$B,2,FALSE)</f>
        <v>Nissan Stadium</v>
      </c>
    </row>
    <row r="234" spans="1:21" x14ac:dyDescent="0.2">
      <c r="A234" s="6">
        <v>16</v>
      </c>
      <c r="B234" s="5" t="s">
        <v>74</v>
      </c>
      <c r="C234" s="5" t="str">
        <f>VLOOKUP(B234,index_weekday!$A$1:$D$7,4,FALSE)</f>
        <v>Dom</v>
      </c>
      <c r="D234" s="7" t="s">
        <v>92</v>
      </c>
      <c r="E234" s="5">
        <f>VLOOKUP(D234,index_month!$A$1:$C$12,3,FALSE)</f>
        <v>12</v>
      </c>
      <c r="F234" s="8">
        <v>24</v>
      </c>
      <c r="G234" s="7">
        <f t="shared" si="15"/>
        <v>359</v>
      </c>
      <c r="H234" s="5" t="s">
        <v>75</v>
      </c>
      <c r="I234" s="5">
        <f t="shared" si="16"/>
        <v>6</v>
      </c>
      <c r="J234" s="5">
        <f t="shared" si="17"/>
        <v>4</v>
      </c>
      <c r="K234" s="10" t="str">
        <f t="shared" si="18"/>
        <v>1:00</v>
      </c>
      <c r="L234" s="9" t="s">
        <v>139</v>
      </c>
      <c r="M234" s="9" t="str">
        <f t="shared" si="19"/>
        <v>01:00</v>
      </c>
      <c r="N234" s="5" t="str">
        <f>IF(raw!I234="",raw!F234,raw!L234)</f>
        <v>Kansas City Chiefs</v>
      </c>
      <c r="O234" s="5" t="str">
        <f>VLOOKUP(N234,index_picture!$A:$B,2,FALSE)</f>
        <v>&lt;img src="./img/chiefs.png" /&gt;</v>
      </c>
      <c r="P234" s="5" t="str">
        <f>IF(raw!H234="","-",IF(raw!I234="",raw!H234,raw!J234))</f>
        <v>-</v>
      </c>
      <c r="Q234" s="5" t="s">
        <v>68</v>
      </c>
      <c r="R234" s="5" t="str">
        <f>IF(raw!J234="","-",IF(raw!I234="@",raw!H234,raw!J234))</f>
        <v>-</v>
      </c>
      <c r="S234" s="5" t="str">
        <f>VLOOKUP(T234,index_picture!$A:$B,2,FALSE)</f>
        <v>&lt;img src="./img/dolphins.png" /&gt;</v>
      </c>
      <c r="T234" s="5" t="str">
        <f>IF(raw!I234="@",raw!F234,raw!L234)</f>
        <v>Miami Dolphins</v>
      </c>
      <c r="U234" s="5" t="str">
        <f>VLOOKUP(N234,'index stadium'!$A:$B,2,FALSE)</f>
        <v>Arrowhead Stadium</v>
      </c>
    </row>
    <row r="235" spans="1:21" x14ac:dyDescent="0.2">
      <c r="A235" s="6">
        <v>16</v>
      </c>
      <c r="B235" s="5" t="s">
        <v>74</v>
      </c>
      <c r="C235" s="5" t="str">
        <f>VLOOKUP(B235,index_weekday!$A$1:$D$7,4,FALSE)</f>
        <v>Dom</v>
      </c>
      <c r="D235" s="7" t="s">
        <v>92</v>
      </c>
      <c r="E235" s="5">
        <f>VLOOKUP(D235,index_month!$A$1:$C$12,3,FALSE)</f>
        <v>12</v>
      </c>
      <c r="F235" s="8">
        <v>24</v>
      </c>
      <c r="G235" s="7">
        <f t="shared" si="15"/>
        <v>359</v>
      </c>
      <c r="H235" s="5" t="s">
        <v>75</v>
      </c>
      <c r="I235" s="5">
        <f t="shared" si="16"/>
        <v>6</v>
      </c>
      <c r="J235" s="5">
        <f t="shared" si="17"/>
        <v>4</v>
      </c>
      <c r="K235" s="10" t="str">
        <f t="shared" si="18"/>
        <v>1:00</v>
      </c>
      <c r="L235" s="9" t="s">
        <v>139</v>
      </c>
      <c r="M235" s="9" t="str">
        <f t="shared" si="19"/>
        <v>01:00</v>
      </c>
      <c r="N235" s="5" t="str">
        <f>IF(raw!I235="",raw!F235,raw!L235)</f>
        <v>New York Jets</v>
      </c>
      <c r="O235" s="5" t="str">
        <f>VLOOKUP(N235,index_picture!$A:$B,2,FALSE)</f>
        <v>&lt;img src="./img/jets.png" /&gt;</v>
      </c>
      <c r="P235" s="5" t="str">
        <f>IF(raw!H235="","-",IF(raw!I235="",raw!H235,raw!J235))</f>
        <v>-</v>
      </c>
      <c r="Q235" s="5" t="s">
        <v>68</v>
      </c>
      <c r="R235" s="5" t="str">
        <f>IF(raw!J235="","-",IF(raw!I235="@",raw!H235,raw!J235))</f>
        <v>-</v>
      </c>
      <c r="S235" s="5" t="str">
        <f>VLOOKUP(T235,index_picture!$A:$B,2,FALSE)</f>
        <v>&lt;img src="./img/chargers.png" /&gt;</v>
      </c>
      <c r="T235" s="5" t="str">
        <f>IF(raw!I235="@",raw!F235,raw!L235)</f>
        <v>Los Angeles Chargers</v>
      </c>
      <c r="U235" s="5" t="str">
        <f>VLOOKUP(N235,'index stadium'!$A:$B,2,FALSE)</f>
        <v>MetLife Stadium</v>
      </c>
    </row>
    <row r="236" spans="1:21" x14ac:dyDescent="0.2">
      <c r="A236" s="6">
        <v>16</v>
      </c>
      <c r="B236" s="5" t="s">
        <v>74</v>
      </c>
      <c r="C236" s="5" t="str">
        <f>VLOOKUP(B236,index_weekday!$A$1:$D$7,4,FALSE)</f>
        <v>Dom</v>
      </c>
      <c r="D236" s="7" t="s">
        <v>92</v>
      </c>
      <c r="E236" s="5">
        <f>VLOOKUP(D236,index_month!$A$1:$C$12,3,FALSE)</f>
        <v>12</v>
      </c>
      <c r="F236" s="8">
        <v>24</v>
      </c>
      <c r="G236" s="7">
        <f t="shared" si="15"/>
        <v>359</v>
      </c>
      <c r="H236" s="5" t="s">
        <v>75</v>
      </c>
      <c r="I236" s="5">
        <f t="shared" si="16"/>
        <v>6</v>
      </c>
      <c r="J236" s="5">
        <f t="shared" si="17"/>
        <v>4</v>
      </c>
      <c r="K236" s="10" t="str">
        <f t="shared" si="18"/>
        <v>1:00</v>
      </c>
      <c r="L236" s="9" t="s">
        <v>139</v>
      </c>
      <c r="M236" s="9" t="str">
        <f t="shared" si="19"/>
        <v>01:00</v>
      </c>
      <c r="N236" s="5" t="str">
        <f>IF(raw!I236="",raw!F236,raw!L236)</f>
        <v>Carolina Panthers</v>
      </c>
      <c r="O236" s="5" t="str">
        <f>VLOOKUP(N236,index_picture!$A:$B,2,FALSE)</f>
        <v>&lt;img src="./img/panthers.png" /&gt;</v>
      </c>
      <c r="P236" s="5" t="str">
        <f>IF(raw!H236="","-",IF(raw!I236="",raw!H236,raw!J236))</f>
        <v>-</v>
      </c>
      <c r="Q236" s="5" t="s">
        <v>68</v>
      </c>
      <c r="R236" s="5" t="str">
        <f>IF(raw!J236="","-",IF(raw!I236="@",raw!H236,raw!J236))</f>
        <v>-</v>
      </c>
      <c r="S236" s="5" t="str">
        <f>VLOOKUP(T236,index_picture!$A:$B,2,FALSE)</f>
        <v>&lt;img src="./img/bucs.png" /&gt;</v>
      </c>
      <c r="T236" s="5" t="str">
        <f>IF(raw!I236="@",raw!F236,raw!L236)</f>
        <v>Tampa Bay Buccaneers</v>
      </c>
      <c r="U236" s="5" t="str">
        <f>VLOOKUP(N236,'index stadium'!$A:$B,2,FALSE)</f>
        <v>Bank of America Stadium</v>
      </c>
    </row>
    <row r="237" spans="1:21" x14ac:dyDescent="0.2">
      <c r="A237" s="6">
        <v>16</v>
      </c>
      <c r="B237" s="5" t="s">
        <v>74</v>
      </c>
      <c r="C237" s="5" t="str">
        <f>VLOOKUP(B237,index_weekday!$A$1:$D$7,4,FALSE)</f>
        <v>Dom</v>
      </c>
      <c r="D237" s="7" t="s">
        <v>92</v>
      </c>
      <c r="E237" s="5">
        <f>VLOOKUP(D237,index_month!$A$1:$C$12,3,FALSE)</f>
        <v>12</v>
      </c>
      <c r="F237" s="8">
        <v>24</v>
      </c>
      <c r="G237" s="7">
        <f t="shared" si="15"/>
        <v>359</v>
      </c>
      <c r="H237" s="5" t="s">
        <v>77</v>
      </c>
      <c r="I237" s="5">
        <f t="shared" si="16"/>
        <v>6</v>
      </c>
      <c r="J237" s="5">
        <f t="shared" si="17"/>
        <v>4</v>
      </c>
      <c r="K237" s="10" t="str">
        <f t="shared" si="18"/>
        <v>4:05</v>
      </c>
      <c r="L237" s="9" t="s">
        <v>140</v>
      </c>
      <c r="M237" s="9" t="str">
        <f t="shared" si="19"/>
        <v>04:05</v>
      </c>
      <c r="N237" s="5" t="str">
        <f>IF(raw!I237="",raw!F237,raw!L237)</f>
        <v>San Francisco 49ers</v>
      </c>
      <c r="O237" s="5" t="str">
        <f>VLOOKUP(N237,index_picture!$A:$B,2,FALSE)</f>
        <v>&lt;img src="./img/49ers.png" /&gt;</v>
      </c>
      <c r="P237" s="5" t="str">
        <f>IF(raw!H237="","-",IF(raw!I237="",raw!H237,raw!J237))</f>
        <v>-</v>
      </c>
      <c r="Q237" s="5" t="s">
        <v>68</v>
      </c>
      <c r="R237" s="5" t="str">
        <f>IF(raw!J237="","-",IF(raw!I237="@",raw!H237,raw!J237))</f>
        <v>-</v>
      </c>
      <c r="S237" s="5" t="str">
        <f>VLOOKUP(T237,index_picture!$A:$B,2,FALSE)</f>
        <v>&lt;img src="./img/jaguars.png" /&gt;</v>
      </c>
      <c r="T237" s="5" t="str">
        <f>IF(raw!I237="@",raw!F237,raw!L237)</f>
        <v>Jacksonville Jaguars</v>
      </c>
      <c r="U237" s="5" t="str">
        <f>VLOOKUP(N237,'index stadium'!$A:$B,2,FALSE)</f>
        <v>Levi's Stadium</v>
      </c>
    </row>
    <row r="238" spans="1:21" x14ac:dyDescent="0.2">
      <c r="A238" s="6">
        <v>16</v>
      </c>
      <c r="B238" s="5" t="s">
        <v>74</v>
      </c>
      <c r="C238" s="5" t="str">
        <f>VLOOKUP(B238,index_weekday!$A$1:$D$7,4,FALSE)</f>
        <v>Dom</v>
      </c>
      <c r="D238" s="7" t="s">
        <v>92</v>
      </c>
      <c r="E238" s="5">
        <f>VLOOKUP(D238,index_month!$A$1:$C$12,3,FALSE)</f>
        <v>12</v>
      </c>
      <c r="F238" s="8">
        <v>24</v>
      </c>
      <c r="G238" s="7">
        <f t="shared" si="15"/>
        <v>359</v>
      </c>
      <c r="H238" s="5" t="s">
        <v>78</v>
      </c>
      <c r="I238" s="5">
        <f t="shared" si="16"/>
        <v>6</v>
      </c>
      <c r="J238" s="5">
        <f t="shared" si="17"/>
        <v>4</v>
      </c>
      <c r="K238" s="10" t="str">
        <f t="shared" si="18"/>
        <v>4:25</v>
      </c>
      <c r="L238" s="9" t="s">
        <v>141</v>
      </c>
      <c r="M238" s="9" t="str">
        <f t="shared" si="19"/>
        <v>04:25</v>
      </c>
      <c r="N238" s="5" t="str">
        <f>IF(raw!I238="",raw!F238,raw!L238)</f>
        <v>Dallas Cowboys</v>
      </c>
      <c r="O238" s="5" t="str">
        <f>VLOOKUP(N238,index_picture!$A:$B,2,FALSE)</f>
        <v>&lt;img src="./img/cowboys.png" /&gt;</v>
      </c>
      <c r="P238" s="5" t="str">
        <f>IF(raw!H238="","-",IF(raw!I238="",raw!H238,raw!J238))</f>
        <v>-</v>
      </c>
      <c r="Q238" s="5" t="s">
        <v>68</v>
      </c>
      <c r="R238" s="5" t="str">
        <f>IF(raw!J238="","-",IF(raw!I238="@",raw!H238,raw!J238))</f>
        <v>-</v>
      </c>
      <c r="S238" s="5" t="str">
        <f>VLOOKUP(T238,index_picture!$A:$B,2,FALSE)</f>
        <v>&lt;img src="./img/seahawks.png" /&gt;</v>
      </c>
      <c r="T238" s="5" t="str">
        <f>IF(raw!I238="@",raw!F238,raw!L238)</f>
        <v>Seattle Seahawks</v>
      </c>
      <c r="U238" s="5" t="str">
        <f>VLOOKUP(N238,'index stadium'!$A:$B,2,FALSE)</f>
        <v>AT&amp;T Stadium</v>
      </c>
    </row>
    <row r="239" spans="1:21" x14ac:dyDescent="0.2">
      <c r="A239" s="6">
        <v>16</v>
      </c>
      <c r="B239" s="5" t="s">
        <v>74</v>
      </c>
      <c r="C239" s="5" t="str">
        <f>VLOOKUP(B239,index_weekday!$A$1:$D$7,4,FALSE)</f>
        <v>Dom</v>
      </c>
      <c r="D239" s="7" t="s">
        <v>92</v>
      </c>
      <c r="E239" s="5">
        <f>VLOOKUP(D239,index_month!$A$1:$C$12,3,FALSE)</f>
        <v>12</v>
      </c>
      <c r="F239" s="8">
        <v>24</v>
      </c>
      <c r="G239" s="7">
        <f t="shared" si="15"/>
        <v>359</v>
      </c>
      <c r="H239" s="5" t="s">
        <v>78</v>
      </c>
      <c r="I239" s="5">
        <f t="shared" si="16"/>
        <v>6</v>
      </c>
      <c r="J239" s="5">
        <f t="shared" si="17"/>
        <v>4</v>
      </c>
      <c r="K239" s="10" t="str">
        <f t="shared" si="18"/>
        <v>4:25</v>
      </c>
      <c r="L239" s="9" t="s">
        <v>141</v>
      </c>
      <c r="M239" s="9" t="str">
        <f t="shared" si="19"/>
        <v>04:25</v>
      </c>
      <c r="N239" s="5" t="str">
        <f>IF(raw!I239="",raw!F239,raw!L239)</f>
        <v>Arizona Cardinals</v>
      </c>
      <c r="O239" s="5" t="str">
        <f>VLOOKUP(N239,index_picture!$A:$B,2,FALSE)</f>
        <v>&lt;img src="./img/cardinals.png" /&gt;</v>
      </c>
      <c r="P239" s="5" t="str">
        <f>IF(raw!H239="","-",IF(raw!I239="",raw!H239,raw!J239))</f>
        <v>-</v>
      </c>
      <c r="Q239" s="5" t="s">
        <v>68</v>
      </c>
      <c r="R239" s="5" t="str">
        <f>IF(raw!J239="","-",IF(raw!I239="@",raw!H239,raw!J239))</f>
        <v>-</v>
      </c>
      <c r="S239" s="5" t="str">
        <f>VLOOKUP(T239,index_picture!$A:$B,2,FALSE)</f>
        <v>&lt;img src="./img/giants.png" /&gt;</v>
      </c>
      <c r="T239" s="5" t="str">
        <f>IF(raw!I239="@",raw!F239,raw!L239)</f>
        <v>New York Giants</v>
      </c>
      <c r="U239" s="5" t="str">
        <f>VLOOKUP(N239,'index stadium'!$A:$B,2,FALSE)</f>
        <v>University of Phoenix Stadium</v>
      </c>
    </row>
    <row r="240" spans="1:21" x14ac:dyDescent="0.2">
      <c r="A240" s="6">
        <v>16</v>
      </c>
      <c r="B240" s="5" t="s">
        <v>79</v>
      </c>
      <c r="C240" s="5" t="str">
        <f>VLOOKUP(B240,index_weekday!$A$1:$D$7,4,FALSE)</f>
        <v>Seg</v>
      </c>
      <c r="D240" s="7" t="s">
        <v>92</v>
      </c>
      <c r="E240" s="5">
        <f>VLOOKUP(D240,index_month!$A$1:$C$12,3,FALSE)</f>
        <v>12</v>
      </c>
      <c r="F240" s="8">
        <v>25</v>
      </c>
      <c r="G240" s="7">
        <f t="shared" si="15"/>
        <v>360</v>
      </c>
      <c r="H240" s="5" t="s">
        <v>87</v>
      </c>
      <c r="I240" s="5">
        <f t="shared" si="16"/>
        <v>6</v>
      </c>
      <c r="J240" s="5">
        <f t="shared" si="17"/>
        <v>4</v>
      </c>
      <c r="K240" s="10" t="str">
        <f t="shared" si="18"/>
        <v>4:30</v>
      </c>
      <c r="L240" s="9" t="s">
        <v>147</v>
      </c>
      <c r="M240" s="9" t="str">
        <f t="shared" si="19"/>
        <v>04:30</v>
      </c>
      <c r="N240" s="5" t="str">
        <f>IF(raw!I240="",raw!F240,raw!L240)</f>
        <v>Houston Texans</v>
      </c>
      <c r="O240" s="5" t="str">
        <f>VLOOKUP(N240,index_picture!$A:$B,2,FALSE)</f>
        <v>&lt;img src="./img/texans.png" /&gt;</v>
      </c>
      <c r="P240" s="5" t="str">
        <f>IF(raw!H240="","-",IF(raw!I240="",raw!H240,raw!J240))</f>
        <v>-</v>
      </c>
      <c r="Q240" s="5" t="s">
        <v>68</v>
      </c>
      <c r="R240" s="5" t="str">
        <f>IF(raw!J240="","-",IF(raw!I240="@",raw!H240,raw!J240))</f>
        <v>-</v>
      </c>
      <c r="S240" s="5" t="str">
        <f>VLOOKUP(T240,index_picture!$A:$B,2,FALSE)</f>
        <v>&lt;img src="./img/steelers.png" /&gt;</v>
      </c>
      <c r="T240" s="5" t="str">
        <f>IF(raw!I240="@",raw!F240,raw!L240)</f>
        <v>Pittsburgh Steelers</v>
      </c>
      <c r="U240" s="5" t="str">
        <f>VLOOKUP(N240,'index stadium'!$A:$B,2,FALSE)</f>
        <v>NRG Stadium</v>
      </c>
    </row>
    <row r="241" spans="1:21" x14ac:dyDescent="0.2">
      <c r="A241" s="6">
        <v>16</v>
      </c>
      <c r="B241" s="5" t="s">
        <v>79</v>
      </c>
      <c r="C241" s="5" t="str">
        <f>VLOOKUP(B241,index_weekday!$A$1:$D$7,4,FALSE)</f>
        <v>Seg</v>
      </c>
      <c r="D241" s="7" t="s">
        <v>92</v>
      </c>
      <c r="E241" s="5">
        <f>VLOOKUP(D241,index_month!$A$1:$C$12,3,FALSE)</f>
        <v>12</v>
      </c>
      <c r="F241" s="8">
        <v>25</v>
      </c>
      <c r="G241" s="7">
        <f t="shared" si="15"/>
        <v>360</v>
      </c>
      <c r="H241" s="5" t="s">
        <v>72</v>
      </c>
      <c r="I241" s="5">
        <f t="shared" si="16"/>
        <v>6</v>
      </c>
      <c r="J241" s="5">
        <f t="shared" si="17"/>
        <v>4</v>
      </c>
      <c r="K241" s="10" t="str">
        <f t="shared" si="18"/>
        <v>8:30</v>
      </c>
      <c r="L241" s="9" t="s">
        <v>138</v>
      </c>
      <c r="M241" s="9" t="str">
        <f t="shared" si="19"/>
        <v>08:30</v>
      </c>
      <c r="N241" s="5" t="str">
        <f>IF(raw!I241="",raw!F241,raw!L241)</f>
        <v>Philadelphia Eagles</v>
      </c>
      <c r="O241" s="5" t="str">
        <f>VLOOKUP(N241,index_picture!$A:$B,2,FALSE)</f>
        <v>&lt;img src="./img/eagles.png" /&gt;</v>
      </c>
      <c r="P241" s="5" t="str">
        <f>IF(raw!H241="","-",IF(raw!I241="",raw!H241,raw!J241))</f>
        <v>-</v>
      </c>
      <c r="Q241" s="5" t="s">
        <v>68</v>
      </c>
      <c r="R241" s="5" t="str">
        <f>IF(raw!J241="","-",IF(raw!I241="@",raw!H241,raw!J241))</f>
        <v>-</v>
      </c>
      <c r="S241" s="5" t="str">
        <f>VLOOKUP(T241,index_picture!$A:$B,2,FALSE)</f>
        <v>&lt;img src="./img/raiders.png" /&gt;</v>
      </c>
      <c r="T241" s="5" t="str">
        <f>IF(raw!I241="@",raw!F241,raw!L241)</f>
        <v>Oakland Raiders</v>
      </c>
      <c r="U241" s="5" t="str">
        <f>VLOOKUP(N241,'index stadium'!$A:$B,2,FALSE)</f>
        <v>Lincoln Financial Field</v>
      </c>
    </row>
    <row r="242" spans="1:21" x14ac:dyDescent="0.2">
      <c r="A242" s="6">
        <v>17</v>
      </c>
      <c r="B242" s="5" t="s">
        <v>74</v>
      </c>
      <c r="C242" s="5" t="str">
        <f>VLOOKUP(B242,index_weekday!$A$1:$D$7,4,FALSE)</f>
        <v>Dom</v>
      </c>
      <c r="D242" s="7" t="s">
        <v>92</v>
      </c>
      <c r="E242" s="5">
        <f>VLOOKUP(D242,index_month!$A$1:$C$12,3,FALSE)</f>
        <v>12</v>
      </c>
      <c r="F242" s="8">
        <v>31</v>
      </c>
      <c r="G242" s="7">
        <f t="shared" si="15"/>
        <v>366</v>
      </c>
      <c r="H242" s="5" t="s">
        <v>75</v>
      </c>
      <c r="I242" s="5">
        <f t="shared" si="16"/>
        <v>6</v>
      </c>
      <c r="J242" s="5">
        <f t="shared" si="17"/>
        <v>4</v>
      </c>
      <c r="K242" s="10" t="str">
        <f t="shared" si="18"/>
        <v>1:00</v>
      </c>
      <c r="L242" s="9" t="s">
        <v>139</v>
      </c>
      <c r="M242" s="9" t="str">
        <f t="shared" si="19"/>
        <v>01:00</v>
      </c>
      <c r="N242" s="5" t="str">
        <f>IF(raw!I242="",raw!F242,raw!L242)</f>
        <v>New York Giants</v>
      </c>
      <c r="O242" s="5" t="str">
        <f>VLOOKUP(N242,index_picture!$A:$B,2,FALSE)</f>
        <v>&lt;img src="./img/giants.png" /&gt;</v>
      </c>
      <c r="P242" s="5" t="str">
        <f>IF(raw!H242="","-",IF(raw!I242="",raw!H242,raw!J242))</f>
        <v>-</v>
      </c>
      <c r="Q242" s="5" t="s">
        <v>68</v>
      </c>
      <c r="R242" s="5" t="str">
        <f>IF(raw!J242="","-",IF(raw!I242="@",raw!H242,raw!J242))</f>
        <v>-</v>
      </c>
      <c r="S242" s="5" t="str">
        <f>VLOOKUP(T242,index_picture!$A:$B,2,FALSE)</f>
        <v>&lt;img src="./img/redskins.png" /&gt;</v>
      </c>
      <c r="T242" s="5" t="str">
        <f>IF(raw!I242="@",raw!F242,raw!L242)</f>
        <v>Washington Redskins</v>
      </c>
      <c r="U242" s="5" t="str">
        <f>VLOOKUP(N242,'index stadium'!$A:$B,2,FALSE)</f>
        <v>MetLife Stadium</v>
      </c>
    </row>
    <row r="243" spans="1:21" x14ac:dyDescent="0.2">
      <c r="A243" s="6">
        <v>17</v>
      </c>
      <c r="B243" s="5" t="s">
        <v>74</v>
      </c>
      <c r="C243" s="5" t="str">
        <f>VLOOKUP(B243,index_weekday!$A$1:$D$7,4,FALSE)</f>
        <v>Dom</v>
      </c>
      <c r="D243" s="7" t="s">
        <v>92</v>
      </c>
      <c r="E243" s="5">
        <f>VLOOKUP(D243,index_month!$A$1:$C$12,3,FALSE)</f>
        <v>12</v>
      </c>
      <c r="F243" s="8">
        <v>31</v>
      </c>
      <c r="G243" s="7">
        <f t="shared" si="15"/>
        <v>366</v>
      </c>
      <c r="H243" s="5" t="s">
        <v>75</v>
      </c>
      <c r="I243" s="5">
        <f t="shared" si="16"/>
        <v>6</v>
      </c>
      <c r="J243" s="5">
        <f t="shared" si="17"/>
        <v>4</v>
      </c>
      <c r="K243" s="10" t="str">
        <f t="shared" si="18"/>
        <v>1:00</v>
      </c>
      <c r="L243" s="9" t="s">
        <v>139</v>
      </c>
      <c r="M243" s="9" t="str">
        <f t="shared" si="19"/>
        <v>01:00</v>
      </c>
      <c r="N243" s="5" t="str">
        <f>IF(raw!I243="",raw!F243,raw!L243)</f>
        <v>Philadelphia Eagles</v>
      </c>
      <c r="O243" s="5" t="str">
        <f>VLOOKUP(N243,index_picture!$A:$B,2,FALSE)</f>
        <v>&lt;img src="./img/eagles.png" /&gt;</v>
      </c>
      <c r="P243" s="5" t="str">
        <f>IF(raw!H243="","-",IF(raw!I243="",raw!H243,raw!J243))</f>
        <v>-</v>
      </c>
      <c r="Q243" s="5" t="s">
        <v>68</v>
      </c>
      <c r="R243" s="5" t="str">
        <f>IF(raw!J243="","-",IF(raw!I243="@",raw!H243,raw!J243))</f>
        <v>-</v>
      </c>
      <c r="S243" s="5" t="str">
        <f>VLOOKUP(T243,index_picture!$A:$B,2,FALSE)</f>
        <v>&lt;img src="./img/cowboys.png" /&gt;</v>
      </c>
      <c r="T243" s="5" t="str">
        <f>IF(raw!I243="@",raw!F243,raw!L243)</f>
        <v>Dallas Cowboys</v>
      </c>
      <c r="U243" s="5" t="str">
        <f>VLOOKUP(N243,'index stadium'!$A:$B,2,FALSE)</f>
        <v>Lincoln Financial Field</v>
      </c>
    </row>
    <row r="244" spans="1:21" x14ac:dyDescent="0.2">
      <c r="A244" s="6">
        <v>17</v>
      </c>
      <c r="B244" s="5" t="s">
        <v>74</v>
      </c>
      <c r="C244" s="5" t="str">
        <f>VLOOKUP(B244,index_weekday!$A$1:$D$7,4,FALSE)</f>
        <v>Dom</v>
      </c>
      <c r="D244" s="7" t="s">
        <v>92</v>
      </c>
      <c r="E244" s="5">
        <f>VLOOKUP(D244,index_month!$A$1:$C$12,3,FALSE)</f>
        <v>12</v>
      </c>
      <c r="F244" s="8">
        <v>31</v>
      </c>
      <c r="G244" s="7">
        <f t="shared" si="15"/>
        <v>366</v>
      </c>
      <c r="H244" s="5" t="s">
        <v>75</v>
      </c>
      <c r="I244" s="5">
        <f t="shared" si="16"/>
        <v>6</v>
      </c>
      <c r="J244" s="5">
        <f t="shared" si="17"/>
        <v>4</v>
      </c>
      <c r="K244" s="10" t="str">
        <f t="shared" si="18"/>
        <v>1:00</v>
      </c>
      <c r="L244" s="9" t="s">
        <v>139</v>
      </c>
      <c r="M244" s="9" t="str">
        <f t="shared" si="19"/>
        <v>01:00</v>
      </c>
      <c r="N244" s="5" t="str">
        <f>IF(raw!I244="",raw!F244,raw!L244)</f>
        <v>Atlanta Falcons</v>
      </c>
      <c r="O244" s="5" t="str">
        <f>VLOOKUP(N244,index_picture!$A:$B,2,FALSE)</f>
        <v>&lt;img src="./img/falcons.png" /&gt;</v>
      </c>
      <c r="P244" s="5" t="str">
        <f>IF(raw!H244="","-",IF(raw!I244="",raw!H244,raw!J244))</f>
        <v>-</v>
      </c>
      <c r="Q244" s="5" t="s">
        <v>68</v>
      </c>
      <c r="R244" s="5" t="str">
        <f>IF(raw!J244="","-",IF(raw!I244="@",raw!H244,raw!J244))</f>
        <v>-</v>
      </c>
      <c r="S244" s="5" t="str">
        <f>VLOOKUP(T244,index_picture!$A:$B,2,FALSE)</f>
        <v>&lt;img src="./img/panthers.png" /&gt;</v>
      </c>
      <c r="T244" s="5" t="str">
        <f>IF(raw!I244="@",raw!F244,raw!L244)</f>
        <v>Carolina Panthers</v>
      </c>
      <c r="U244" s="5" t="str">
        <f>VLOOKUP(N244,'index stadium'!$A:$B,2,FALSE)</f>
        <v>Mercedez-Benz Stadium</v>
      </c>
    </row>
    <row r="245" spans="1:21" x14ac:dyDescent="0.2">
      <c r="A245" s="6">
        <v>17</v>
      </c>
      <c r="B245" s="5" t="s">
        <v>74</v>
      </c>
      <c r="C245" s="5" t="str">
        <f>VLOOKUP(B245,index_weekday!$A$1:$D$7,4,FALSE)</f>
        <v>Dom</v>
      </c>
      <c r="D245" s="7" t="s">
        <v>92</v>
      </c>
      <c r="E245" s="5">
        <f>VLOOKUP(D245,index_month!$A$1:$C$12,3,FALSE)</f>
        <v>12</v>
      </c>
      <c r="F245" s="8">
        <v>31</v>
      </c>
      <c r="G245" s="7">
        <f t="shared" si="15"/>
        <v>366</v>
      </c>
      <c r="H245" s="5" t="s">
        <v>75</v>
      </c>
      <c r="I245" s="5">
        <f t="shared" si="16"/>
        <v>6</v>
      </c>
      <c r="J245" s="5">
        <f t="shared" si="17"/>
        <v>4</v>
      </c>
      <c r="K245" s="10" t="str">
        <f t="shared" si="18"/>
        <v>1:00</v>
      </c>
      <c r="L245" s="9" t="s">
        <v>139</v>
      </c>
      <c r="M245" s="9" t="str">
        <f t="shared" si="19"/>
        <v>01:00</v>
      </c>
      <c r="N245" s="5" t="str">
        <f>IF(raw!I245="",raw!F245,raw!L245)</f>
        <v>Miami Dolphins</v>
      </c>
      <c r="O245" s="5" t="str">
        <f>VLOOKUP(N245,index_picture!$A:$B,2,FALSE)</f>
        <v>&lt;img src="./img/dolphins.png" /&gt;</v>
      </c>
      <c r="P245" s="5" t="str">
        <f>IF(raw!H245="","-",IF(raw!I245="",raw!H245,raw!J245))</f>
        <v>-</v>
      </c>
      <c r="Q245" s="5" t="s">
        <v>68</v>
      </c>
      <c r="R245" s="5" t="str">
        <f>IF(raw!J245="","-",IF(raw!I245="@",raw!H245,raw!J245))</f>
        <v>-</v>
      </c>
      <c r="S245" s="5" t="str">
        <f>VLOOKUP(T245,index_picture!$A:$B,2,FALSE)</f>
        <v>&lt;img src="./img/bills.png" /&gt;</v>
      </c>
      <c r="T245" s="5" t="str">
        <f>IF(raw!I245="@",raw!F245,raw!L245)</f>
        <v>Buffalo Bills</v>
      </c>
      <c r="U245" s="5" t="str">
        <f>VLOOKUP(N245,'index stadium'!$A:$B,2,FALSE)</f>
        <v>Hard Rock Stadium</v>
      </c>
    </row>
    <row r="246" spans="1:21" x14ac:dyDescent="0.2">
      <c r="A246" s="6">
        <v>17</v>
      </c>
      <c r="B246" s="5" t="s">
        <v>74</v>
      </c>
      <c r="C246" s="5" t="str">
        <f>VLOOKUP(B246,index_weekday!$A$1:$D$7,4,FALSE)</f>
        <v>Dom</v>
      </c>
      <c r="D246" s="7" t="s">
        <v>92</v>
      </c>
      <c r="E246" s="5">
        <f>VLOOKUP(D246,index_month!$A$1:$C$12,3,FALSE)</f>
        <v>12</v>
      </c>
      <c r="F246" s="8">
        <v>31</v>
      </c>
      <c r="G246" s="7">
        <f t="shared" si="15"/>
        <v>366</v>
      </c>
      <c r="H246" s="5" t="s">
        <v>75</v>
      </c>
      <c r="I246" s="5">
        <f t="shared" si="16"/>
        <v>6</v>
      </c>
      <c r="J246" s="5">
        <f t="shared" si="17"/>
        <v>4</v>
      </c>
      <c r="K246" s="10" t="str">
        <f t="shared" si="18"/>
        <v>1:00</v>
      </c>
      <c r="L246" s="9" t="s">
        <v>139</v>
      </c>
      <c r="M246" s="9" t="str">
        <f t="shared" si="19"/>
        <v>01:00</v>
      </c>
      <c r="N246" s="5" t="str">
        <f>IF(raw!I246="",raw!F246,raw!L246)</f>
        <v>Minnesota Vikings</v>
      </c>
      <c r="O246" s="5" t="str">
        <f>VLOOKUP(N246,index_picture!$A:$B,2,FALSE)</f>
        <v>&lt;img src="./img/vikings.png" /&gt;</v>
      </c>
      <c r="P246" s="5" t="str">
        <f>IF(raw!H246="","-",IF(raw!I246="",raw!H246,raw!J246))</f>
        <v>-</v>
      </c>
      <c r="Q246" s="5" t="s">
        <v>68</v>
      </c>
      <c r="R246" s="5" t="str">
        <f>IF(raw!J246="","-",IF(raw!I246="@",raw!H246,raw!J246))</f>
        <v>-</v>
      </c>
      <c r="S246" s="5" t="str">
        <f>VLOOKUP(T246,index_picture!$A:$B,2,FALSE)</f>
        <v>&lt;img src="./img/bears.png" /&gt;</v>
      </c>
      <c r="T246" s="5" t="str">
        <f>IF(raw!I246="@",raw!F246,raw!L246)</f>
        <v>Chicago Bears</v>
      </c>
      <c r="U246" s="5" t="str">
        <f>VLOOKUP(N246,'index stadium'!$A:$B,2,FALSE)</f>
        <v>US Bank Stadium</v>
      </c>
    </row>
    <row r="247" spans="1:21" x14ac:dyDescent="0.2">
      <c r="A247" s="6">
        <v>17</v>
      </c>
      <c r="B247" s="5" t="s">
        <v>74</v>
      </c>
      <c r="C247" s="5" t="str">
        <f>VLOOKUP(B247,index_weekday!$A$1:$D$7,4,FALSE)</f>
        <v>Dom</v>
      </c>
      <c r="D247" s="7" t="s">
        <v>92</v>
      </c>
      <c r="E247" s="5">
        <f>VLOOKUP(D247,index_month!$A$1:$C$12,3,FALSE)</f>
        <v>12</v>
      </c>
      <c r="F247" s="8">
        <v>31</v>
      </c>
      <c r="G247" s="7">
        <f t="shared" si="15"/>
        <v>366</v>
      </c>
      <c r="H247" s="5" t="s">
        <v>75</v>
      </c>
      <c r="I247" s="5">
        <f t="shared" si="16"/>
        <v>6</v>
      </c>
      <c r="J247" s="5">
        <f t="shared" si="17"/>
        <v>4</v>
      </c>
      <c r="K247" s="10" t="str">
        <f t="shared" si="18"/>
        <v>1:00</v>
      </c>
      <c r="L247" s="9" t="s">
        <v>139</v>
      </c>
      <c r="M247" s="9" t="str">
        <f t="shared" si="19"/>
        <v>01:00</v>
      </c>
      <c r="N247" s="5" t="str">
        <f>IF(raw!I247="",raw!F247,raw!L247)</f>
        <v>Detroit Lions</v>
      </c>
      <c r="O247" s="5" t="str">
        <f>VLOOKUP(N247,index_picture!$A:$B,2,FALSE)</f>
        <v>&lt;img src="./img/lions.png" /&gt;</v>
      </c>
      <c r="P247" s="5" t="str">
        <f>IF(raw!H247="","-",IF(raw!I247="",raw!H247,raw!J247))</f>
        <v>-</v>
      </c>
      <c r="Q247" s="5" t="s">
        <v>68</v>
      </c>
      <c r="R247" s="5" t="str">
        <f>IF(raw!J247="","-",IF(raw!I247="@",raw!H247,raw!J247))</f>
        <v>-</v>
      </c>
      <c r="S247" s="5" t="str">
        <f>VLOOKUP(T247,index_picture!$A:$B,2,FALSE)</f>
        <v>&lt;img src="./img/packers.png" /&gt;</v>
      </c>
      <c r="T247" s="5" t="str">
        <f>IF(raw!I247="@",raw!F247,raw!L247)</f>
        <v>Green Bay Packers</v>
      </c>
      <c r="U247" s="5" t="str">
        <f>VLOOKUP(N247,'index stadium'!$A:$B,2,FALSE)</f>
        <v>Ford Field</v>
      </c>
    </row>
    <row r="248" spans="1:21" x14ac:dyDescent="0.2">
      <c r="A248" s="6">
        <v>17</v>
      </c>
      <c r="B248" s="5" t="s">
        <v>74</v>
      </c>
      <c r="C248" s="5" t="str">
        <f>VLOOKUP(B248,index_weekday!$A$1:$D$7,4,FALSE)</f>
        <v>Dom</v>
      </c>
      <c r="D248" s="7" t="s">
        <v>92</v>
      </c>
      <c r="E248" s="5">
        <f>VLOOKUP(D248,index_month!$A$1:$C$12,3,FALSE)</f>
        <v>12</v>
      </c>
      <c r="F248" s="8">
        <v>31</v>
      </c>
      <c r="G248" s="7">
        <f t="shared" si="15"/>
        <v>366</v>
      </c>
      <c r="H248" s="5" t="s">
        <v>75</v>
      </c>
      <c r="I248" s="5">
        <f t="shared" si="16"/>
        <v>6</v>
      </c>
      <c r="J248" s="5">
        <f t="shared" si="17"/>
        <v>4</v>
      </c>
      <c r="K248" s="10" t="str">
        <f t="shared" si="18"/>
        <v>1:00</v>
      </c>
      <c r="L248" s="9" t="s">
        <v>139</v>
      </c>
      <c r="M248" s="9" t="str">
        <f t="shared" si="19"/>
        <v>01:00</v>
      </c>
      <c r="N248" s="5" t="str">
        <f>IF(raw!I248="",raw!F248,raw!L248)</f>
        <v>Tennessee Titans</v>
      </c>
      <c r="O248" s="5" t="str">
        <f>VLOOKUP(N248,index_picture!$A:$B,2,FALSE)</f>
        <v>&lt;img src="./img/titans.png" /&gt;</v>
      </c>
      <c r="P248" s="5" t="str">
        <f>IF(raw!H248="","-",IF(raw!I248="",raw!H248,raw!J248))</f>
        <v>-</v>
      </c>
      <c r="Q248" s="5" t="s">
        <v>68</v>
      </c>
      <c r="R248" s="5" t="str">
        <f>IF(raw!J248="","-",IF(raw!I248="@",raw!H248,raw!J248))</f>
        <v>-</v>
      </c>
      <c r="S248" s="5" t="str">
        <f>VLOOKUP(T248,index_picture!$A:$B,2,FALSE)</f>
        <v>&lt;img src="./img/jaguars.png" /&gt;</v>
      </c>
      <c r="T248" s="5" t="str">
        <f>IF(raw!I248="@",raw!F248,raw!L248)</f>
        <v>Jacksonville Jaguars</v>
      </c>
      <c r="U248" s="5" t="str">
        <f>VLOOKUP(N248,'index stadium'!$A:$B,2,FALSE)</f>
        <v>Nissan Stadium</v>
      </c>
    </row>
    <row r="249" spans="1:21" x14ac:dyDescent="0.2">
      <c r="A249" s="6">
        <v>17</v>
      </c>
      <c r="B249" s="5" t="s">
        <v>74</v>
      </c>
      <c r="C249" s="5" t="str">
        <f>VLOOKUP(B249,index_weekday!$A$1:$D$7,4,FALSE)</f>
        <v>Dom</v>
      </c>
      <c r="D249" s="7" t="s">
        <v>92</v>
      </c>
      <c r="E249" s="5">
        <f>VLOOKUP(D249,index_month!$A$1:$C$12,3,FALSE)</f>
        <v>12</v>
      </c>
      <c r="F249" s="8">
        <v>31</v>
      </c>
      <c r="G249" s="7">
        <f t="shared" si="15"/>
        <v>366</v>
      </c>
      <c r="H249" s="5" t="s">
        <v>75</v>
      </c>
      <c r="I249" s="5">
        <f t="shared" si="16"/>
        <v>6</v>
      </c>
      <c r="J249" s="5">
        <f t="shared" si="17"/>
        <v>4</v>
      </c>
      <c r="K249" s="10" t="str">
        <f t="shared" si="18"/>
        <v>1:00</v>
      </c>
      <c r="L249" s="9" t="s">
        <v>139</v>
      </c>
      <c r="M249" s="9" t="str">
        <f t="shared" si="19"/>
        <v>01:00</v>
      </c>
      <c r="N249" s="5" t="str">
        <f>IF(raw!I249="",raw!F249,raw!L249)</f>
        <v>Baltimore Ravens</v>
      </c>
      <c r="O249" s="5" t="str">
        <f>VLOOKUP(N249,index_picture!$A:$B,2,FALSE)</f>
        <v>&lt;img src="./img/ravens.png" /&gt;</v>
      </c>
      <c r="P249" s="5" t="str">
        <f>IF(raw!H249="","-",IF(raw!I249="",raw!H249,raw!J249))</f>
        <v>-</v>
      </c>
      <c r="Q249" s="5" t="s">
        <v>68</v>
      </c>
      <c r="R249" s="5" t="str">
        <f>IF(raw!J249="","-",IF(raw!I249="@",raw!H249,raw!J249))</f>
        <v>-</v>
      </c>
      <c r="S249" s="5" t="str">
        <f>VLOOKUP(T249,index_picture!$A:$B,2,FALSE)</f>
        <v>&lt;img src="./img/bengals.png" /&gt;</v>
      </c>
      <c r="T249" s="5" t="str">
        <f>IF(raw!I249="@",raw!F249,raw!L249)</f>
        <v>Cincinnati Bengals</v>
      </c>
      <c r="U249" s="5" t="str">
        <f>VLOOKUP(N249,'index stadium'!$A:$B,2,FALSE)</f>
        <v>M&amp;T Bank Stadium</v>
      </c>
    </row>
    <row r="250" spans="1:21" x14ac:dyDescent="0.2">
      <c r="A250" s="6">
        <v>17</v>
      </c>
      <c r="B250" s="5" t="s">
        <v>74</v>
      </c>
      <c r="C250" s="5" t="str">
        <f>VLOOKUP(B250,index_weekday!$A$1:$D$7,4,FALSE)</f>
        <v>Dom</v>
      </c>
      <c r="D250" s="7" t="s">
        <v>92</v>
      </c>
      <c r="E250" s="5">
        <f>VLOOKUP(D250,index_month!$A$1:$C$12,3,FALSE)</f>
        <v>12</v>
      </c>
      <c r="F250" s="8">
        <v>31</v>
      </c>
      <c r="G250" s="7">
        <f t="shared" si="15"/>
        <v>366</v>
      </c>
      <c r="H250" s="5" t="s">
        <v>75</v>
      </c>
      <c r="I250" s="5">
        <f t="shared" si="16"/>
        <v>6</v>
      </c>
      <c r="J250" s="5">
        <f t="shared" si="17"/>
        <v>4</v>
      </c>
      <c r="K250" s="10" t="str">
        <f t="shared" si="18"/>
        <v>1:00</v>
      </c>
      <c r="L250" s="9" t="s">
        <v>139</v>
      </c>
      <c r="M250" s="9" t="str">
        <f t="shared" si="19"/>
        <v>01:00</v>
      </c>
      <c r="N250" s="5" t="str">
        <f>IF(raw!I250="",raw!F250,raw!L250)</f>
        <v>Indianapolis Colts</v>
      </c>
      <c r="O250" s="5" t="str">
        <f>VLOOKUP(N250,index_picture!$A:$B,2,FALSE)</f>
        <v>&lt;img src="./img/colts.png" /&gt;</v>
      </c>
      <c r="P250" s="5" t="str">
        <f>IF(raw!H250="","-",IF(raw!I250="",raw!H250,raw!J250))</f>
        <v>-</v>
      </c>
      <c r="Q250" s="5" t="s">
        <v>68</v>
      </c>
      <c r="R250" s="5" t="str">
        <f>IF(raw!J250="","-",IF(raw!I250="@",raw!H250,raw!J250))</f>
        <v>-</v>
      </c>
      <c r="S250" s="5" t="str">
        <f>VLOOKUP(T250,index_picture!$A:$B,2,FALSE)</f>
        <v>&lt;img src="./img/texans.png" /&gt;</v>
      </c>
      <c r="T250" s="5" t="str">
        <f>IF(raw!I250="@",raw!F250,raw!L250)</f>
        <v>Houston Texans</v>
      </c>
      <c r="U250" s="5" t="str">
        <f>VLOOKUP(N250,'index stadium'!$A:$B,2,FALSE)</f>
        <v>Lucas Oil Stadium</v>
      </c>
    </row>
    <row r="251" spans="1:21" x14ac:dyDescent="0.2">
      <c r="A251" s="6">
        <v>17</v>
      </c>
      <c r="B251" s="5" t="s">
        <v>74</v>
      </c>
      <c r="C251" s="5" t="str">
        <f>VLOOKUP(B251,index_weekday!$A$1:$D$7,4,FALSE)</f>
        <v>Dom</v>
      </c>
      <c r="D251" s="7" t="s">
        <v>92</v>
      </c>
      <c r="E251" s="5">
        <f>VLOOKUP(D251,index_month!$A$1:$C$12,3,FALSE)</f>
        <v>12</v>
      </c>
      <c r="F251" s="8">
        <v>31</v>
      </c>
      <c r="G251" s="7">
        <f t="shared" si="15"/>
        <v>366</v>
      </c>
      <c r="H251" s="5" t="s">
        <v>75</v>
      </c>
      <c r="I251" s="5">
        <f t="shared" si="16"/>
        <v>6</v>
      </c>
      <c r="J251" s="5">
        <f t="shared" si="17"/>
        <v>4</v>
      </c>
      <c r="K251" s="10" t="str">
        <f t="shared" si="18"/>
        <v>1:00</v>
      </c>
      <c r="L251" s="9" t="s">
        <v>139</v>
      </c>
      <c r="M251" s="9" t="str">
        <f t="shared" si="19"/>
        <v>01:00</v>
      </c>
      <c r="N251" s="5" t="str">
        <f>IF(raw!I251="",raw!F251,raw!L251)</f>
        <v>Tampa Bay Buccaneers</v>
      </c>
      <c r="O251" s="5" t="str">
        <f>VLOOKUP(N251,index_picture!$A:$B,2,FALSE)</f>
        <v>&lt;img src="./img/bucs.png" /&gt;</v>
      </c>
      <c r="P251" s="5" t="str">
        <f>IF(raw!H251="","-",IF(raw!I251="",raw!H251,raw!J251))</f>
        <v>-</v>
      </c>
      <c r="Q251" s="5" t="s">
        <v>68</v>
      </c>
      <c r="R251" s="5" t="str">
        <f>IF(raw!J251="","-",IF(raw!I251="@",raw!H251,raw!J251))</f>
        <v>-</v>
      </c>
      <c r="S251" s="5" t="str">
        <f>VLOOKUP(T251,index_picture!$A:$B,2,FALSE)</f>
        <v>&lt;img src="./img/saints.png" /&gt;</v>
      </c>
      <c r="T251" s="5" t="str">
        <f>IF(raw!I251="@",raw!F251,raw!L251)</f>
        <v>New Orleans Saints</v>
      </c>
      <c r="U251" s="5" t="str">
        <f>VLOOKUP(N251,'index stadium'!$A:$B,2,FALSE)</f>
        <v>Raymond James Stadium</v>
      </c>
    </row>
    <row r="252" spans="1:21" x14ac:dyDescent="0.2">
      <c r="A252" s="6">
        <v>17</v>
      </c>
      <c r="B252" s="5" t="s">
        <v>74</v>
      </c>
      <c r="C252" s="5" t="str">
        <f>VLOOKUP(B252,index_weekday!$A$1:$D$7,4,FALSE)</f>
        <v>Dom</v>
      </c>
      <c r="D252" s="7" t="s">
        <v>92</v>
      </c>
      <c r="E252" s="5">
        <f>VLOOKUP(D252,index_month!$A$1:$C$12,3,FALSE)</f>
        <v>12</v>
      </c>
      <c r="F252" s="8">
        <v>31</v>
      </c>
      <c r="G252" s="7">
        <f t="shared" si="15"/>
        <v>366</v>
      </c>
      <c r="H252" s="5" t="s">
        <v>75</v>
      </c>
      <c r="I252" s="5">
        <f t="shared" si="16"/>
        <v>6</v>
      </c>
      <c r="J252" s="5">
        <f t="shared" si="17"/>
        <v>4</v>
      </c>
      <c r="K252" s="10" t="str">
        <f t="shared" si="18"/>
        <v>1:00</v>
      </c>
      <c r="L252" s="9" t="s">
        <v>139</v>
      </c>
      <c r="M252" s="9" t="str">
        <f t="shared" si="19"/>
        <v>01:00</v>
      </c>
      <c r="N252" s="5" t="str">
        <f>IF(raw!I252="",raw!F252,raw!L252)</f>
        <v>New England Patriots</v>
      </c>
      <c r="O252" s="5" t="str">
        <f>VLOOKUP(N252,index_picture!$A:$B,2,FALSE)</f>
        <v>&lt;img src="./img/patriots.png" /&gt;</v>
      </c>
      <c r="P252" s="5" t="str">
        <f>IF(raw!H252="","-",IF(raw!I252="",raw!H252,raw!J252))</f>
        <v>-</v>
      </c>
      <c r="Q252" s="5" t="s">
        <v>68</v>
      </c>
      <c r="R252" s="5" t="str">
        <f>IF(raw!J252="","-",IF(raw!I252="@",raw!H252,raw!J252))</f>
        <v>-</v>
      </c>
      <c r="S252" s="5" t="str">
        <f>VLOOKUP(T252,index_picture!$A:$B,2,FALSE)</f>
        <v>&lt;img src="./img/jets.png" /&gt;</v>
      </c>
      <c r="T252" s="5" t="str">
        <f>IF(raw!I252="@",raw!F252,raw!L252)</f>
        <v>New York Jets</v>
      </c>
      <c r="U252" s="5" t="str">
        <f>VLOOKUP(N252,'index stadium'!$A:$B,2,FALSE)</f>
        <v>Gillette Stadium</v>
      </c>
    </row>
    <row r="253" spans="1:21" x14ac:dyDescent="0.2">
      <c r="A253" s="6">
        <v>17</v>
      </c>
      <c r="B253" s="5" t="s">
        <v>74</v>
      </c>
      <c r="C253" s="5" t="str">
        <f>VLOOKUP(B253,index_weekday!$A$1:$D$7,4,FALSE)</f>
        <v>Dom</v>
      </c>
      <c r="D253" s="7" t="s">
        <v>92</v>
      </c>
      <c r="E253" s="5">
        <f>VLOOKUP(D253,index_month!$A$1:$C$12,3,FALSE)</f>
        <v>12</v>
      </c>
      <c r="F253" s="8">
        <v>31</v>
      </c>
      <c r="G253" s="7">
        <f t="shared" si="15"/>
        <v>366</v>
      </c>
      <c r="H253" s="5" t="s">
        <v>75</v>
      </c>
      <c r="I253" s="5">
        <f t="shared" si="16"/>
        <v>6</v>
      </c>
      <c r="J253" s="5">
        <f t="shared" si="17"/>
        <v>4</v>
      </c>
      <c r="K253" s="10" t="str">
        <f t="shared" si="18"/>
        <v>1:00</v>
      </c>
      <c r="L253" s="9" t="s">
        <v>139</v>
      </c>
      <c r="M253" s="9" t="str">
        <f t="shared" si="19"/>
        <v>01:00</v>
      </c>
      <c r="N253" s="5" t="str">
        <f>IF(raw!I253="",raw!F253,raw!L253)</f>
        <v>Pittsburgh Steelers</v>
      </c>
      <c r="O253" s="5" t="str">
        <f>VLOOKUP(N253,index_picture!$A:$B,2,FALSE)</f>
        <v>&lt;img src="./img/steelers.png" /&gt;</v>
      </c>
      <c r="P253" s="5" t="str">
        <f>IF(raw!H253="","-",IF(raw!I253="",raw!H253,raw!J253))</f>
        <v>-</v>
      </c>
      <c r="Q253" s="5" t="s">
        <v>68</v>
      </c>
      <c r="R253" s="5" t="str">
        <f>IF(raw!J253="","-",IF(raw!I253="@",raw!H253,raw!J253))</f>
        <v>-</v>
      </c>
      <c r="S253" s="5" t="str">
        <f>VLOOKUP(T253,index_picture!$A:$B,2,FALSE)</f>
        <v>&lt;img src="./img/browns.png" /&gt;</v>
      </c>
      <c r="T253" s="5" t="str">
        <f>IF(raw!I253="@",raw!F253,raw!L253)</f>
        <v>Cleveland Browns</v>
      </c>
      <c r="U253" s="5" t="str">
        <f>VLOOKUP(N253,'index stadium'!$A:$B,2,FALSE)</f>
        <v>Heinz Field</v>
      </c>
    </row>
    <row r="254" spans="1:21" x14ac:dyDescent="0.2">
      <c r="A254" s="6">
        <v>17</v>
      </c>
      <c r="B254" s="5" t="s">
        <v>74</v>
      </c>
      <c r="C254" s="5" t="str">
        <f>VLOOKUP(B254,index_weekday!$A$1:$D$7,4,FALSE)</f>
        <v>Dom</v>
      </c>
      <c r="D254" s="7" t="s">
        <v>92</v>
      </c>
      <c r="E254" s="5">
        <f>VLOOKUP(D254,index_month!$A$1:$C$12,3,FALSE)</f>
        <v>12</v>
      </c>
      <c r="F254" s="8">
        <v>31</v>
      </c>
      <c r="G254" s="7">
        <f t="shared" si="15"/>
        <v>366</v>
      </c>
      <c r="H254" s="5" t="s">
        <v>78</v>
      </c>
      <c r="I254" s="5">
        <f t="shared" si="16"/>
        <v>6</v>
      </c>
      <c r="J254" s="5">
        <f t="shared" si="17"/>
        <v>4</v>
      </c>
      <c r="K254" s="10" t="str">
        <f t="shared" si="18"/>
        <v>4:25</v>
      </c>
      <c r="L254" s="9" t="s">
        <v>141</v>
      </c>
      <c r="M254" s="9" t="str">
        <f t="shared" si="19"/>
        <v>04:25</v>
      </c>
      <c r="N254" s="5" t="str">
        <f>IF(raw!I254="",raw!F254,raw!L254)</f>
        <v>Los Angeles Chargers</v>
      </c>
      <c r="O254" s="5" t="str">
        <f>VLOOKUP(N254,index_picture!$A:$B,2,FALSE)</f>
        <v>&lt;img src="./img/chargers.png" /&gt;</v>
      </c>
      <c r="P254" s="5" t="str">
        <f>IF(raw!H254="","-",IF(raw!I254="",raw!H254,raw!J254))</f>
        <v>-</v>
      </c>
      <c r="Q254" s="5" t="s">
        <v>68</v>
      </c>
      <c r="R254" s="5" t="str">
        <f>IF(raw!J254="","-",IF(raw!I254="@",raw!H254,raw!J254))</f>
        <v>-</v>
      </c>
      <c r="S254" s="5" t="str">
        <f>VLOOKUP(T254,index_picture!$A:$B,2,FALSE)</f>
        <v>&lt;img src="./img/raiders.png" /&gt;</v>
      </c>
      <c r="T254" s="5" t="str">
        <f>IF(raw!I254="@",raw!F254,raw!L254)</f>
        <v>Oakland Raiders</v>
      </c>
      <c r="U254" s="5" t="str">
        <f>VLOOKUP(N254,'index stadium'!$A:$B,2,FALSE)</f>
        <v>Stubhub Center</v>
      </c>
    </row>
    <row r="255" spans="1:21" x14ac:dyDescent="0.2">
      <c r="A255" s="6">
        <v>17</v>
      </c>
      <c r="B255" s="5" t="s">
        <v>74</v>
      </c>
      <c r="C255" s="5" t="str">
        <f>VLOOKUP(B255,index_weekday!$A$1:$D$7,4,FALSE)</f>
        <v>Dom</v>
      </c>
      <c r="D255" s="7" t="s">
        <v>92</v>
      </c>
      <c r="E255" s="5">
        <f>VLOOKUP(D255,index_month!$A$1:$C$12,3,FALSE)</f>
        <v>12</v>
      </c>
      <c r="F255" s="8">
        <v>31</v>
      </c>
      <c r="G255" s="7">
        <f t="shared" si="15"/>
        <v>366</v>
      </c>
      <c r="H255" s="5" t="s">
        <v>78</v>
      </c>
      <c r="I255" s="5">
        <f t="shared" si="16"/>
        <v>6</v>
      </c>
      <c r="J255" s="5">
        <f t="shared" si="17"/>
        <v>4</v>
      </c>
      <c r="K255" s="10" t="str">
        <f t="shared" si="18"/>
        <v>4:25</v>
      </c>
      <c r="L255" s="9" t="s">
        <v>141</v>
      </c>
      <c r="M255" s="9" t="str">
        <f t="shared" si="19"/>
        <v>04:25</v>
      </c>
      <c r="N255" s="5" t="str">
        <f>IF(raw!I255="",raw!F255,raw!L255)</f>
        <v>Los Angeles Rams</v>
      </c>
      <c r="O255" s="5" t="str">
        <f>VLOOKUP(N255,index_picture!$A:$B,2,FALSE)</f>
        <v>&lt;img src="./img/rams.png" /&gt;</v>
      </c>
      <c r="P255" s="5" t="str">
        <f>IF(raw!H255="","-",IF(raw!I255="",raw!H255,raw!J255))</f>
        <v>-</v>
      </c>
      <c r="Q255" s="5" t="s">
        <v>68</v>
      </c>
      <c r="R255" s="5" t="str">
        <f>IF(raw!J255="","-",IF(raw!I255="@",raw!H255,raw!J255))</f>
        <v>-</v>
      </c>
      <c r="S255" s="5" t="str">
        <f>VLOOKUP(T255,index_picture!$A:$B,2,FALSE)</f>
        <v>&lt;img src="./img/49ers.png" /&gt;</v>
      </c>
      <c r="T255" s="5" t="str">
        <f>IF(raw!I255="@",raw!F255,raw!L255)</f>
        <v>San Francisco 49ers</v>
      </c>
      <c r="U255" s="5" t="str">
        <f>VLOOKUP(N255,'index stadium'!$A:$B,2,FALSE)</f>
        <v>Los Angeles Memorial Coliseum</v>
      </c>
    </row>
    <row r="256" spans="1:21" x14ac:dyDescent="0.2">
      <c r="A256" s="6">
        <v>17</v>
      </c>
      <c r="B256" s="5" t="s">
        <v>74</v>
      </c>
      <c r="C256" s="5" t="str">
        <f>VLOOKUP(B256,index_weekday!$A$1:$D$7,4,FALSE)</f>
        <v>Dom</v>
      </c>
      <c r="D256" s="7" t="s">
        <v>92</v>
      </c>
      <c r="E256" s="5">
        <f>VLOOKUP(D256,index_month!$A$1:$C$12,3,FALSE)</f>
        <v>12</v>
      </c>
      <c r="F256" s="8">
        <v>31</v>
      </c>
      <c r="G256" s="7">
        <f t="shared" si="15"/>
        <v>366</v>
      </c>
      <c r="H256" s="5" t="s">
        <v>78</v>
      </c>
      <c r="I256" s="5">
        <f t="shared" si="16"/>
        <v>6</v>
      </c>
      <c r="J256" s="5">
        <f t="shared" si="17"/>
        <v>4</v>
      </c>
      <c r="K256" s="10" t="str">
        <f t="shared" si="18"/>
        <v>4:25</v>
      </c>
      <c r="L256" s="9" t="s">
        <v>141</v>
      </c>
      <c r="M256" s="9" t="str">
        <f t="shared" si="19"/>
        <v>04:25</v>
      </c>
      <c r="N256" s="5" t="str">
        <f>IF(raw!I256="",raw!F256,raw!L256)</f>
        <v>Denver Broncos</v>
      </c>
      <c r="O256" s="5" t="str">
        <f>VLOOKUP(N256,index_picture!$A:$B,2,FALSE)</f>
        <v>&lt;img src="./img/broncos.png" /&gt;</v>
      </c>
      <c r="P256" s="5" t="str">
        <f>IF(raw!H256="","-",IF(raw!I256="",raw!H256,raw!J256))</f>
        <v>-</v>
      </c>
      <c r="Q256" s="5" t="s">
        <v>68</v>
      </c>
      <c r="R256" s="5" t="str">
        <f>IF(raw!J256="","-",IF(raw!I256="@",raw!H256,raw!J256))</f>
        <v>-</v>
      </c>
      <c r="S256" s="5" t="str">
        <f>VLOOKUP(T256,index_picture!$A:$B,2,FALSE)</f>
        <v>&lt;img src="./img/chiefs.png" /&gt;</v>
      </c>
      <c r="T256" s="5" t="str">
        <f>IF(raw!I256="@",raw!F256,raw!L256)</f>
        <v>Kansas City Chiefs</v>
      </c>
      <c r="U256" s="5" t="str">
        <f>VLOOKUP(N256,'index stadium'!$A:$B,2,FALSE)</f>
        <v>Sports Authority Field at Mile High</v>
      </c>
    </row>
    <row r="257" spans="1:21" x14ac:dyDescent="0.2">
      <c r="A257" s="6">
        <v>17</v>
      </c>
      <c r="B257" s="5" t="s">
        <v>74</v>
      </c>
      <c r="C257" s="5" t="str">
        <f>VLOOKUP(B257,index_weekday!$A$1:$D$7,4,FALSE)</f>
        <v>Dom</v>
      </c>
      <c r="D257" s="7" t="s">
        <v>92</v>
      </c>
      <c r="E257" s="5">
        <f>VLOOKUP(D257,index_month!$A$1:$C$12,3,FALSE)</f>
        <v>12</v>
      </c>
      <c r="F257" s="8">
        <v>31</v>
      </c>
      <c r="G257" s="7">
        <f t="shared" si="15"/>
        <v>366</v>
      </c>
      <c r="H257" s="5" t="s">
        <v>78</v>
      </c>
      <c r="I257" s="5">
        <f t="shared" si="16"/>
        <v>6</v>
      </c>
      <c r="J257" s="5">
        <f t="shared" si="17"/>
        <v>4</v>
      </c>
      <c r="K257" s="10" t="str">
        <f t="shared" si="18"/>
        <v>4:25</v>
      </c>
      <c r="L257" s="9" t="s">
        <v>141</v>
      </c>
      <c r="M257" s="9" t="str">
        <f t="shared" si="19"/>
        <v>04:25</v>
      </c>
      <c r="N257" s="5" t="str">
        <f>IF(raw!I257="",raw!F257,raw!L257)</f>
        <v>Seattle Seahawks</v>
      </c>
      <c r="O257" s="5" t="str">
        <f>VLOOKUP(N257,index_picture!$A:$B,2,FALSE)</f>
        <v>&lt;img src="./img/seahawks.png" /&gt;</v>
      </c>
      <c r="P257" s="5" t="str">
        <f>IF(raw!H257="","-",IF(raw!I257="",raw!H257,raw!J257))</f>
        <v>-</v>
      </c>
      <c r="Q257" s="5" t="s">
        <v>68</v>
      </c>
      <c r="R257" s="5" t="str">
        <f>IF(raw!J257="","-",IF(raw!I257="@",raw!H257,raw!J257))</f>
        <v>-</v>
      </c>
      <c r="S257" s="5" t="str">
        <f>VLOOKUP(T257,index_picture!$A:$B,2,FALSE)</f>
        <v>&lt;img src="./img/cardinals.png" /&gt;</v>
      </c>
      <c r="T257" s="5" t="str">
        <f>IF(raw!I257="@",raw!F257,raw!L257)</f>
        <v>Arizona Cardinals</v>
      </c>
      <c r="U257" s="5" t="str">
        <f>VLOOKUP(N257,'index stadium'!$A:$B,2,FALSE)</f>
        <v>CenturyLink Field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7"/>
  <sheetViews>
    <sheetView workbookViewId="0">
      <selection activeCell="I2" sqref="I2"/>
    </sheetView>
  </sheetViews>
  <sheetFormatPr baseColWidth="10" defaultRowHeight="16" x14ac:dyDescent="0.2"/>
  <cols>
    <col min="1" max="1" width="3.1640625" style="5" bestFit="1" customWidth="1"/>
    <col min="2" max="2" width="4.83203125" style="5" bestFit="1" customWidth="1"/>
    <col min="3" max="3" width="10.83203125" style="7"/>
    <col min="4" max="4" width="3.1640625" style="8" bestFit="1" customWidth="1"/>
    <col min="5" max="16384" width="10.83203125" style="5"/>
  </cols>
  <sheetData>
    <row r="2" spans="1:12" x14ac:dyDescent="0.2">
      <c r="A2" s="6">
        <v>1</v>
      </c>
      <c r="B2" s="5" t="s">
        <v>71</v>
      </c>
      <c r="C2" s="7" t="s">
        <v>89</v>
      </c>
      <c r="D2" s="8">
        <v>7</v>
      </c>
      <c r="E2" s="5" t="s">
        <v>72</v>
      </c>
      <c r="F2" s="5" t="s">
        <v>6</v>
      </c>
      <c r="H2" s="5">
        <v>42</v>
      </c>
      <c r="I2" s="5" t="s">
        <v>73</v>
      </c>
      <c r="J2" s="5">
        <v>27</v>
      </c>
      <c r="L2" s="5" t="s">
        <v>5</v>
      </c>
    </row>
    <row r="3" spans="1:12" x14ac:dyDescent="0.2">
      <c r="A3" s="6">
        <v>1</v>
      </c>
      <c r="B3" s="5" t="s">
        <v>74</v>
      </c>
      <c r="C3" s="7" t="s">
        <v>89</v>
      </c>
      <c r="D3" s="8">
        <v>10</v>
      </c>
      <c r="E3" s="5" t="s">
        <v>75</v>
      </c>
      <c r="F3" s="5" t="s">
        <v>29</v>
      </c>
      <c r="H3" s="5">
        <v>20</v>
      </c>
      <c r="I3" s="5" t="s">
        <v>73</v>
      </c>
      <c r="J3" s="5">
        <v>0</v>
      </c>
      <c r="L3" s="5" t="s">
        <v>76</v>
      </c>
    </row>
    <row r="4" spans="1:12" x14ac:dyDescent="0.2">
      <c r="A4" s="6">
        <v>1</v>
      </c>
      <c r="B4" s="5" t="s">
        <v>74</v>
      </c>
      <c r="C4" s="7" t="s">
        <v>89</v>
      </c>
      <c r="D4" s="8">
        <v>10</v>
      </c>
      <c r="E4" s="5" t="s">
        <v>75</v>
      </c>
      <c r="F4" s="5" t="s">
        <v>21</v>
      </c>
      <c r="H4" s="5">
        <v>29</v>
      </c>
      <c r="I4" s="5" t="s">
        <v>73</v>
      </c>
      <c r="J4" s="5">
        <v>7</v>
      </c>
      <c r="L4" s="5" t="s">
        <v>20</v>
      </c>
    </row>
    <row r="5" spans="1:12" x14ac:dyDescent="0.2">
      <c r="A5" s="6">
        <v>1</v>
      </c>
      <c r="B5" s="5" t="s">
        <v>74</v>
      </c>
      <c r="C5" s="7" t="s">
        <v>89</v>
      </c>
      <c r="D5" s="8">
        <v>10</v>
      </c>
      <c r="E5" s="5" t="s">
        <v>75</v>
      </c>
      <c r="F5" s="5" t="s">
        <v>60</v>
      </c>
      <c r="H5" s="5">
        <v>26</v>
      </c>
      <c r="I5" s="5" t="s">
        <v>73</v>
      </c>
      <c r="J5" s="5">
        <v>16</v>
      </c>
      <c r="L5" s="5" t="s">
        <v>15</v>
      </c>
    </row>
    <row r="6" spans="1:12" x14ac:dyDescent="0.2">
      <c r="A6" s="6">
        <v>1</v>
      </c>
      <c r="B6" s="5" t="s">
        <v>74</v>
      </c>
      <c r="C6" s="7" t="s">
        <v>89</v>
      </c>
      <c r="D6" s="8">
        <v>10</v>
      </c>
      <c r="E6" s="5" t="s">
        <v>75</v>
      </c>
      <c r="F6" s="5" t="s">
        <v>32</v>
      </c>
      <c r="H6" s="5">
        <v>21</v>
      </c>
      <c r="I6" s="5" t="s">
        <v>73</v>
      </c>
      <c r="J6" s="5">
        <v>18</v>
      </c>
      <c r="L6" s="5" t="s">
        <v>31</v>
      </c>
    </row>
    <row r="7" spans="1:12" x14ac:dyDescent="0.2">
      <c r="A7" s="6">
        <v>1</v>
      </c>
      <c r="B7" s="5" t="s">
        <v>74</v>
      </c>
      <c r="C7" s="7" t="s">
        <v>89</v>
      </c>
      <c r="D7" s="8">
        <v>10</v>
      </c>
      <c r="E7" s="5" t="s">
        <v>75</v>
      </c>
      <c r="F7" s="5" t="s">
        <v>23</v>
      </c>
      <c r="H7" s="5">
        <v>35</v>
      </c>
      <c r="J7" s="5">
        <v>23</v>
      </c>
      <c r="L7" s="5" t="s">
        <v>24</v>
      </c>
    </row>
    <row r="8" spans="1:12" x14ac:dyDescent="0.2">
      <c r="A8" s="6">
        <v>1</v>
      </c>
      <c r="B8" s="5" t="s">
        <v>74</v>
      </c>
      <c r="C8" s="7" t="s">
        <v>89</v>
      </c>
      <c r="D8" s="8">
        <v>10</v>
      </c>
      <c r="E8" s="5" t="s">
        <v>75</v>
      </c>
      <c r="F8" s="5" t="s">
        <v>27</v>
      </c>
      <c r="H8" s="5">
        <v>23</v>
      </c>
      <c r="I8" s="5" t="s">
        <v>73</v>
      </c>
      <c r="J8" s="5">
        <v>17</v>
      </c>
      <c r="L8" s="5" t="s">
        <v>26</v>
      </c>
    </row>
    <row r="9" spans="1:12" x14ac:dyDescent="0.2">
      <c r="A9" s="6">
        <v>1</v>
      </c>
      <c r="B9" s="5" t="s">
        <v>74</v>
      </c>
      <c r="C9" s="7" t="s">
        <v>89</v>
      </c>
      <c r="D9" s="8">
        <v>10</v>
      </c>
      <c r="E9" s="5" t="s">
        <v>75</v>
      </c>
      <c r="F9" s="5" t="s">
        <v>9</v>
      </c>
      <c r="H9" s="5">
        <v>21</v>
      </c>
      <c r="J9" s="5">
        <v>12</v>
      </c>
      <c r="L9" s="5" t="s">
        <v>10</v>
      </c>
    </row>
    <row r="10" spans="1:12" x14ac:dyDescent="0.2">
      <c r="A10" s="6">
        <v>1</v>
      </c>
      <c r="B10" s="5" t="s">
        <v>74</v>
      </c>
      <c r="C10" s="7" t="s">
        <v>89</v>
      </c>
      <c r="D10" s="8">
        <v>10</v>
      </c>
      <c r="E10" s="5" t="s">
        <v>75</v>
      </c>
      <c r="F10" s="5" t="s">
        <v>13</v>
      </c>
      <c r="H10" s="5">
        <v>30</v>
      </c>
      <c r="I10" s="5" t="s">
        <v>73</v>
      </c>
      <c r="J10" s="5">
        <v>17</v>
      </c>
      <c r="L10" s="5" t="s">
        <v>12</v>
      </c>
    </row>
    <row r="11" spans="1:12" x14ac:dyDescent="0.2">
      <c r="A11" s="6">
        <v>1</v>
      </c>
      <c r="B11" s="5" t="s">
        <v>74</v>
      </c>
      <c r="C11" s="7" t="s">
        <v>89</v>
      </c>
      <c r="D11" s="8">
        <v>10</v>
      </c>
      <c r="E11" s="5" t="s">
        <v>77</v>
      </c>
      <c r="F11" s="5" t="s">
        <v>34</v>
      </c>
      <c r="H11" s="5">
        <v>46</v>
      </c>
      <c r="J11" s="5">
        <v>9</v>
      </c>
      <c r="L11" s="5" t="s">
        <v>36</v>
      </c>
    </row>
    <row r="12" spans="1:12" x14ac:dyDescent="0.2">
      <c r="A12" s="6">
        <v>1</v>
      </c>
      <c r="B12" s="5" t="s">
        <v>74</v>
      </c>
      <c r="C12" s="7" t="s">
        <v>89</v>
      </c>
      <c r="D12" s="8">
        <v>10</v>
      </c>
      <c r="E12" s="5" t="s">
        <v>78</v>
      </c>
      <c r="F12" s="5" t="s">
        <v>41</v>
      </c>
      <c r="H12" s="5">
        <v>23</v>
      </c>
      <c r="I12" s="5" t="s">
        <v>73</v>
      </c>
      <c r="J12" s="5">
        <v>3</v>
      </c>
      <c r="L12" s="5" t="s">
        <v>40</v>
      </c>
    </row>
    <row r="13" spans="1:12" x14ac:dyDescent="0.2">
      <c r="A13" s="6">
        <v>1</v>
      </c>
      <c r="B13" s="5" t="s">
        <v>74</v>
      </c>
      <c r="C13" s="7" t="s">
        <v>89</v>
      </c>
      <c r="D13" s="8">
        <v>10</v>
      </c>
      <c r="E13" s="5" t="s">
        <v>78</v>
      </c>
      <c r="F13" s="5" t="s">
        <v>38</v>
      </c>
      <c r="H13" s="5">
        <v>17</v>
      </c>
      <c r="J13" s="5">
        <v>9</v>
      </c>
      <c r="L13" s="5" t="s">
        <v>35</v>
      </c>
    </row>
    <row r="14" spans="1:12" x14ac:dyDescent="0.2">
      <c r="A14" s="6">
        <v>1</v>
      </c>
      <c r="B14" s="5" t="s">
        <v>74</v>
      </c>
      <c r="C14" s="7" t="s">
        <v>89</v>
      </c>
      <c r="D14" s="8">
        <v>10</v>
      </c>
      <c r="E14" s="5" t="s">
        <v>72</v>
      </c>
      <c r="F14" s="5" t="s">
        <v>43</v>
      </c>
      <c r="H14" s="5">
        <v>19</v>
      </c>
      <c r="J14" s="5">
        <v>3</v>
      </c>
      <c r="L14" s="5" t="s">
        <v>44</v>
      </c>
    </row>
    <row r="15" spans="1:12" x14ac:dyDescent="0.2">
      <c r="A15" s="6">
        <v>1</v>
      </c>
      <c r="B15" s="5" t="s">
        <v>79</v>
      </c>
      <c r="C15" s="7" t="s">
        <v>89</v>
      </c>
      <c r="D15" s="8">
        <v>11</v>
      </c>
      <c r="E15" s="5" t="s">
        <v>80</v>
      </c>
      <c r="F15" s="5" t="s">
        <v>46</v>
      </c>
      <c r="H15" s="5">
        <v>29</v>
      </c>
      <c r="J15" s="5">
        <v>19</v>
      </c>
      <c r="L15" s="5" t="s">
        <v>47</v>
      </c>
    </row>
    <row r="16" spans="1:12" x14ac:dyDescent="0.2">
      <c r="A16" s="6">
        <v>1</v>
      </c>
      <c r="B16" s="5" t="s">
        <v>79</v>
      </c>
      <c r="C16" s="7" t="s">
        <v>89</v>
      </c>
      <c r="D16" s="8">
        <v>11</v>
      </c>
      <c r="E16" s="5" t="s">
        <v>81</v>
      </c>
      <c r="F16" s="5" t="s">
        <v>49</v>
      </c>
      <c r="H16" s="5">
        <v>24</v>
      </c>
      <c r="J16" s="5">
        <v>21</v>
      </c>
      <c r="L16" s="5" t="s">
        <v>50</v>
      </c>
    </row>
    <row r="17" spans="1:12" x14ac:dyDescent="0.2">
      <c r="A17" s="6">
        <v>2</v>
      </c>
      <c r="B17" s="5" t="s">
        <v>71</v>
      </c>
      <c r="C17" s="7" t="s">
        <v>89</v>
      </c>
      <c r="D17" s="8">
        <v>14</v>
      </c>
      <c r="E17" s="5" t="s">
        <v>82</v>
      </c>
      <c r="F17" s="5" t="s">
        <v>20</v>
      </c>
      <c r="H17" s="5">
        <v>13</v>
      </c>
      <c r="I17" s="5" t="s">
        <v>73</v>
      </c>
      <c r="J17" s="5">
        <v>9</v>
      </c>
      <c r="L17" s="5" t="s">
        <v>76</v>
      </c>
    </row>
    <row r="18" spans="1:12" x14ac:dyDescent="0.2">
      <c r="A18" s="6">
        <v>2</v>
      </c>
      <c r="B18" s="5" t="s">
        <v>74</v>
      </c>
      <c r="C18" s="7" t="s">
        <v>89</v>
      </c>
      <c r="D18" s="8">
        <v>17</v>
      </c>
      <c r="E18" s="5" t="s">
        <v>75</v>
      </c>
      <c r="F18" s="5" t="s">
        <v>32</v>
      </c>
      <c r="H18" s="5">
        <v>26</v>
      </c>
      <c r="J18" s="5">
        <v>9</v>
      </c>
      <c r="L18" s="5" t="s">
        <v>46</v>
      </c>
    </row>
    <row r="19" spans="1:12" x14ac:dyDescent="0.2">
      <c r="A19" s="6">
        <v>2</v>
      </c>
      <c r="B19" s="5" t="s">
        <v>74</v>
      </c>
      <c r="C19" s="7" t="s">
        <v>89</v>
      </c>
      <c r="D19" s="8">
        <v>17</v>
      </c>
      <c r="E19" s="5" t="s">
        <v>75</v>
      </c>
      <c r="F19" s="5" t="s">
        <v>18</v>
      </c>
      <c r="H19" s="5">
        <v>29</v>
      </c>
      <c r="J19" s="5">
        <v>7</v>
      </c>
      <c r="L19" s="5" t="s">
        <v>26</v>
      </c>
    </row>
    <row r="20" spans="1:12" x14ac:dyDescent="0.2">
      <c r="A20" s="6">
        <v>2</v>
      </c>
      <c r="B20" s="5" t="s">
        <v>74</v>
      </c>
      <c r="C20" s="7" t="s">
        <v>89</v>
      </c>
      <c r="D20" s="8">
        <v>17</v>
      </c>
      <c r="E20" s="5" t="s">
        <v>75</v>
      </c>
      <c r="F20" s="5" t="s">
        <v>41</v>
      </c>
      <c r="H20" s="5">
        <v>9</v>
      </c>
      <c r="J20" s="5">
        <v>3</v>
      </c>
      <c r="L20" s="5" t="s">
        <v>9</v>
      </c>
    </row>
    <row r="21" spans="1:12" x14ac:dyDescent="0.2">
      <c r="A21" s="6">
        <v>2</v>
      </c>
      <c r="B21" s="5" t="s">
        <v>74</v>
      </c>
      <c r="C21" s="7" t="s">
        <v>89</v>
      </c>
      <c r="D21" s="8">
        <v>17</v>
      </c>
      <c r="E21" s="5" t="s">
        <v>75</v>
      </c>
      <c r="F21" s="5" t="s">
        <v>15</v>
      </c>
      <c r="H21" s="5">
        <v>37</v>
      </c>
      <c r="I21" s="5" t="s">
        <v>73</v>
      </c>
      <c r="J21" s="5">
        <v>16</v>
      </c>
      <c r="L21" s="5" t="s">
        <v>21</v>
      </c>
    </row>
    <row r="22" spans="1:12" x14ac:dyDescent="0.2">
      <c r="A22" s="6">
        <v>2</v>
      </c>
      <c r="B22" s="5" t="s">
        <v>74</v>
      </c>
      <c r="C22" s="7" t="s">
        <v>89</v>
      </c>
      <c r="D22" s="8">
        <v>17</v>
      </c>
      <c r="E22" s="5" t="s">
        <v>75</v>
      </c>
      <c r="F22" s="5" t="s">
        <v>5</v>
      </c>
      <c r="H22" s="5">
        <v>36</v>
      </c>
      <c r="I22" s="5" t="s">
        <v>73</v>
      </c>
      <c r="J22" s="5">
        <v>20</v>
      </c>
      <c r="L22" s="5" t="s">
        <v>47</v>
      </c>
    </row>
    <row r="23" spans="1:12" x14ac:dyDescent="0.2">
      <c r="A23" s="6">
        <v>2</v>
      </c>
      <c r="B23" s="5" t="s">
        <v>74</v>
      </c>
      <c r="C23" s="7" t="s">
        <v>89</v>
      </c>
      <c r="D23" s="8">
        <v>17</v>
      </c>
      <c r="E23" s="5" t="s">
        <v>75</v>
      </c>
      <c r="F23" s="5" t="s">
        <v>29</v>
      </c>
      <c r="H23" s="5">
        <v>24</v>
      </c>
      <c r="J23" s="5">
        <v>10</v>
      </c>
      <c r="L23" s="5" t="s">
        <v>31</v>
      </c>
    </row>
    <row r="24" spans="1:12" x14ac:dyDescent="0.2">
      <c r="A24" s="6">
        <v>2</v>
      </c>
      <c r="B24" s="5" t="s">
        <v>74</v>
      </c>
      <c r="C24" s="7" t="s">
        <v>89</v>
      </c>
      <c r="D24" s="8">
        <v>17</v>
      </c>
      <c r="E24" s="5" t="s">
        <v>75</v>
      </c>
      <c r="F24" s="5" t="s">
        <v>24</v>
      </c>
      <c r="H24" s="5">
        <v>16</v>
      </c>
      <c r="I24" s="5" t="s">
        <v>73</v>
      </c>
      <c r="J24" s="5">
        <v>13</v>
      </c>
      <c r="L24" s="5" t="s">
        <v>36</v>
      </c>
    </row>
    <row r="25" spans="1:12" x14ac:dyDescent="0.2">
      <c r="A25" s="6">
        <v>2</v>
      </c>
      <c r="B25" s="5" t="s">
        <v>74</v>
      </c>
      <c r="C25" s="7" t="s">
        <v>89</v>
      </c>
      <c r="D25" s="8">
        <v>17</v>
      </c>
      <c r="E25" s="5" t="s">
        <v>75</v>
      </c>
      <c r="F25" s="5" t="s">
        <v>6</v>
      </c>
      <c r="H25" s="5">
        <v>27</v>
      </c>
      <c r="J25" s="5">
        <v>20</v>
      </c>
      <c r="L25" s="5" t="s">
        <v>13</v>
      </c>
    </row>
    <row r="26" spans="1:12" x14ac:dyDescent="0.2">
      <c r="A26" s="6">
        <v>2</v>
      </c>
      <c r="B26" s="5" t="s">
        <v>74</v>
      </c>
      <c r="C26" s="7" t="s">
        <v>89</v>
      </c>
      <c r="D26" s="8">
        <v>17</v>
      </c>
      <c r="E26" s="5" t="s">
        <v>77</v>
      </c>
      <c r="F26" s="5" t="s">
        <v>17</v>
      </c>
      <c r="H26" s="5">
        <v>19</v>
      </c>
      <c r="I26" s="5" t="s">
        <v>73</v>
      </c>
      <c r="J26" s="5">
        <v>17</v>
      </c>
      <c r="L26" s="5" t="s">
        <v>50</v>
      </c>
    </row>
    <row r="27" spans="1:12" x14ac:dyDescent="0.2">
      <c r="A27" s="6">
        <v>2</v>
      </c>
      <c r="B27" s="5" t="s">
        <v>74</v>
      </c>
      <c r="C27" s="7" t="s">
        <v>89</v>
      </c>
      <c r="D27" s="8">
        <v>17</v>
      </c>
      <c r="E27" s="5" t="s">
        <v>77</v>
      </c>
      <c r="F27" s="5" t="s">
        <v>60</v>
      </c>
      <c r="H27" s="5">
        <v>45</v>
      </c>
      <c r="J27" s="5">
        <v>20</v>
      </c>
      <c r="L27" s="5" t="s">
        <v>10</v>
      </c>
    </row>
    <row r="28" spans="1:12" x14ac:dyDescent="0.2">
      <c r="A28" s="6">
        <v>2</v>
      </c>
      <c r="B28" s="5" t="s">
        <v>74</v>
      </c>
      <c r="C28" s="7" t="s">
        <v>89</v>
      </c>
      <c r="D28" s="8">
        <v>17</v>
      </c>
      <c r="E28" s="5" t="s">
        <v>78</v>
      </c>
      <c r="F28" s="5" t="s">
        <v>35</v>
      </c>
      <c r="H28" s="5">
        <v>12</v>
      </c>
      <c r="J28" s="5">
        <v>9</v>
      </c>
      <c r="L28" s="5" t="s">
        <v>40</v>
      </c>
    </row>
    <row r="29" spans="1:12" x14ac:dyDescent="0.2">
      <c r="A29" s="6">
        <v>2</v>
      </c>
      <c r="B29" s="5" t="s">
        <v>74</v>
      </c>
      <c r="C29" s="7" t="s">
        <v>89</v>
      </c>
      <c r="D29" s="8">
        <v>17</v>
      </c>
      <c r="E29" s="5" t="s">
        <v>78</v>
      </c>
      <c r="F29" s="5" t="s">
        <v>12</v>
      </c>
      <c r="H29" s="5">
        <v>27</v>
      </c>
      <c r="I29" s="5" t="s">
        <v>73</v>
      </c>
      <c r="J29" s="5">
        <v>20</v>
      </c>
      <c r="L29" s="5" t="s">
        <v>34</v>
      </c>
    </row>
    <row r="30" spans="1:12" x14ac:dyDescent="0.2">
      <c r="A30" s="6">
        <v>2</v>
      </c>
      <c r="B30" s="5" t="s">
        <v>74</v>
      </c>
      <c r="C30" s="7" t="s">
        <v>89</v>
      </c>
      <c r="D30" s="8">
        <v>17</v>
      </c>
      <c r="E30" s="5" t="s">
        <v>78</v>
      </c>
      <c r="F30" s="5" t="s">
        <v>49</v>
      </c>
      <c r="H30" s="5">
        <v>42</v>
      </c>
      <c r="J30" s="5">
        <v>17</v>
      </c>
      <c r="L30" s="5" t="s">
        <v>43</v>
      </c>
    </row>
    <row r="31" spans="1:12" x14ac:dyDescent="0.2">
      <c r="A31" s="6">
        <v>2</v>
      </c>
      <c r="B31" s="5" t="s">
        <v>74</v>
      </c>
      <c r="C31" s="7" t="s">
        <v>89</v>
      </c>
      <c r="D31" s="8">
        <v>17</v>
      </c>
      <c r="E31" s="5" t="s">
        <v>72</v>
      </c>
      <c r="F31" s="5" t="s">
        <v>27</v>
      </c>
      <c r="H31" s="5">
        <v>34</v>
      </c>
      <c r="J31" s="5">
        <v>23</v>
      </c>
      <c r="L31" s="5" t="s">
        <v>38</v>
      </c>
    </row>
    <row r="32" spans="1:12" x14ac:dyDescent="0.2">
      <c r="A32" s="6">
        <v>2</v>
      </c>
      <c r="B32" s="5" t="s">
        <v>79</v>
      </c>
      <c r="C32" s="7" t="s">
        <v>89</v>
      </c>
      <c r="D32" s="8">
        <v>18</v>
      </c>
      <c r="E32" s="5" t="s">
        <v>72</v>
      </c>
      <c r="F32" s="5" t="s">
        <v>23</v>
      </c>
      <c r="H32" s="5">
        <v>24</v>
      </c>
      <c r="I32" s="5" t="s">
        <v>73</v>
      </c>
      <c r="J32" s="5">
        <v>10</v>
      </c>
      <c r="L32" s="5" t="s">
        <v>44</v>
      </c>
    </row>
    <row r="33" spans="1:12" x14ac:dyDescent="0.2">
      <c r="A33" s="6">
        <v>3</v>
      </c>
      <c r="B33" s="5" t="s">
        <v>71</v>
      </c>
      <c r="C33" s="7" t="s">
        <v>89</v>
      </c>
      <c r="D33" s="8">
        <v>21</v>
      </c>
      <c r="E33" s="5" t="s">
        <v>82</v>
      </c>
      <c r="F33" s="5" t="s">
        <v>34</v>
      </c>
      <c r="H33" s="5">
        <v>41</v>
      </c>
      <c r="I33" s="5" t="s">
        <v>73</v>
      </c>
      <c r="J33" s="5">
        <v>39</v>
      </c>
      <c r="L33" s="5" t="s">
        <v>40</v>
      </c>
    </row>
    <row r="34" spans="1:12" x14ac:dyDescent="0.2">
      <c r="A34" s="6">
        <v>3</v>
      </c>
      <c r="B34" s="5" t="s">
        <v>74</v>
      </c>
      <c r="C34" s="7" t="s">
        <v>89</v>
      </c>
      <c r="D34" s="8">
        <v>24</v>
      </c>
      <c r="E34" s="5" t="s">
        <v>85</v>
      </c>
      <c r="F34" s="5" t="s">
        <v>21</v>
      </c>
      <c r="H34" s="5">
        <v>44</v>
      </c>
      <c r="J34" s="5">
        <v>7</v>
      </c>
      <c r="L34" s="5" t="s">
        <v>29</v>
      </c>
    </row>
    <row r="35" spans="1:12" x14ac:dyDescent="0.2">
      <c r="A35" s="6">
        <v>3</v>
      </c>
      <c r="B35" s="5" t="s">
        <v>74</v>
      </c>
      <c r="C35" s="7" t="s">
        <v>89</v>
      </c>
      <c r="D35" s="8">
        <v>24</v>
      </c>
      <c r="E35" s="5" t="s">
        <v>75</v>
      </c>
      <c r="F35" s="5" t="s">
        <v>10</v>
      </c>
      <c r="H35" s="5">
        <v>20</v>
      </c>
      <c r="J35" s="5">
        <v>6</v>
      </c>
      <c r="L35" s="5" t="s">
        <v>17</v>
      </c>
    </row>
    <row r="36" spans="1:12" x14ac:dyDescent="0.2">
      <c r="A36" s="6">
        <v>3</v>
      </c>
      <c r="B36" s="5" t="s">
        <v>74</v>
      </c>
      <c r="C36" s="7" t="s">
        <v>89</v>
      </c>
      <c r="D36" s="8">
        <v>24</v>
      </c>
      <c r="E36" s="5" t="s">
        <v>75</v>
      </c>
      <c r="F36" s="5" t="s">
        <v>13</v>
      </c>
      <c r="H36" s="5">
        <v>27</v>
      </c>
      <c r="J36" s="5">
        <v>24</v>
      </c>
      <c r="L36" s="5" t="s">
        <v>44</v>
      </c>
    </row>
    <row r="37" spans="1:12" x14ac:dyDescent="0.2">
      <c r="A37" s="6">
        <v>3</v>
      </c>
      <c r="B37" s="5" t="s">
        <v>74</v>
      </c>
      <c r="C37" s="7" t="s">
        <v>89</v>
      </c>
      <c r="D37" s="8">
        <v>24</v>
      </c>
      <c r="E37" s="5" t="s">
        <v>75</v>
      </c>
      <c r="F37" s="5" t="s">
        <v>47</v>
      </c>
      <c r="H37" s="5">
        <v>34</v>
      </c>
      <c r="I37" s="5" t="s">
        <v>73</v>
      </c>
      <c r="J37" s="5">
        <v>13</v>
      </c>
      <c r="L37" s="5" t="s">
        <v>41</v>
      </c>
    </row>
    <row r="38" spans="1:12" x14ac:dyDescent="0.2">
      <c r="A38" s="6">
        <v>3</v>
      </c>
      <c r="B38" s="5" t="s">
        <v>74</v>
      </c>
      <c r="C38" s="7" t="s">
        <v>89</v>
      </c>
      <c r="D38" s="8">
        <v>24</v>
      </c>
      <c r="E38" s="5" t="s">
        <v>75</v>
      </c>
      <c r="F38" s="5" t="s">
        <v>27</v>
      </c>
      <c r="H38" s="5">
        <v>30</v>
      </c>
      <c r="I38" s="5" t="s">
        <v>73</v>
      </c>
      <c r="J38" s="5">
        <v>26</v>
      </c>
      <c r="L38" s="5" t="s">
        <v>23</v>
      </c>
    </row>
    <row r="39" spans="1:12" x14ac:dyDescent="0.2">
      <c r="A39" s="6">
        <v>3</v>
      </c>
      <c r="B39" s="5" t="s">
        <v>74</v>
      </c>
      <c r="C39" s="7" t="s">
        <v>89</v>
      </c>
      <c r="D39" s="8">
        <v>24</v>
      </c>
      <c r="E39" s="5" t="s">
        <v>75</v>
      </c>
      <c r="F39" s="5" t="s">
        <v>46</v>
      </c>
      <c r="H39" s="5">
        <v>34</v>
      </c>
      <c r="J39" s="5">
        <v>17</v>
      </c>
      <c r="L39" s="5" t="s">
        <v>18</v>
      </c>
    </row>
    <row r="40" spans="1:12" x14ac:dyDescent="0.2">
      <c r="A40" s="6">
        <v>3</v>
      </c>
      <c r="B40" s="5" t="s">
        <v>74</v>
      </c>
      <c r="C40" s="7" t="s">
        <v>89</v>
      </c>
      <c r="D40" s="8">
        <v>24</v>
      </c>
      <c r="E40" s="5" t="s">
        <v>75</v>
      </c>
      <c r="F40" s="5" t="s">
        <v>26</v>
      </c>
      <c r="H40" s="5">
        <v>23</v>
      </c>
      <c r="J40" s="5">
        <v>17</v>
      </c>
      <c r="L40" s="5" t="s">
        <v>32</v>
      </c>
    </row>
    <row r="41" spans="1:12" x14ac:dyDescent="0.2">
      <c r="A41" s="6">
        <v>3</v>
      </c>
      <c r="B41" s="5" t="s">
        <v>74</v>
      </c>
      <c r="C41" s="7" t="s">
        <v>89</v>
      </c>
      <c r="D41" s="8">
        <v>24</v>
      </c>
      <c r="E41" s="5" t="s">
        <v>75</v>
      </c>
      <c r="F41" s="5" t="s">
        <v>9</v>
      </c>
      <c r="H41" s="5">
        <v>26</v>
      </c>
      <c r="J41" s="5">
        <v>16</v>
      </c>
      <c r="L41" s="5" t="s">
        <v>49</v>
      </c>
    </row>
    <row r="42" spans="1:12" x14ac:dyDescent="0.2">
      <c r="A42" s="6">
        <v>3</v>
      </c>
      <c r="B42" s="5" t="s">
        <v>74</v>
      </c>
      <c r="C42" s="7" t="s">
        <v>89</v>
      </c>
      <c r="D42" s="8">
        <v>24</v>
      </c>
      <c r="E42" s="5" t="s">
        <v>75</v>
      </c>
      <c r="F42" s="5" t="s">
        <v>5</v>
      </c>
      <c r="H42" s="5">
        <v>36</v>
      </c>
      <c r="J42" s="5">
        <v>33</v>
      </c>
      <c r="L42" s="5" t="s">
        <v>20</v>
      </c>
    </row>
    <row r="43" spans="1:12" x14ac:dyDescent="0.2">
      <c r="A43" s="6">
        <v>3</v>
      </c>
      <c r="B43" s="5" t="s">
        <v>74</v>
      </c>
      <c r="C43" s="7" t="s">
        <v>89</v>
      </c>
      <c r="D43" s="8">
        <v>24</v>
      </c>
      <c r="E43" s="5" t="s">
        <v>75</v>
      </c>
      <c r="F43" s="5" t="s">
        <v>36</v>
      </c>
      <c r="H43" s="5">
        <v>31</v>
      </c>
      <c r="J43" s="5">
        <v>28</v>
      </c>
      <c r="L43" s="5" t="s">
        <v>31</v>
      </c>
    </row>
    <row r="44" spans="1:12" x14ac:dyDescent="0.2">
      <c r="A44" s="6">
        <v>3</v>
      </c>
      <c r="B44" s="5" t="s">
        <v>74</v>
      </c>
      <c r="C44" s="7" t="s">
        <v>89</v>
      </c>
      <c r="D44" s="8">
        <v>24</v>
      </c>
      <c r="E44" s="5" t="s">
        <v>77</v>
      </c>
      <c r="F44" s="5" t="s">
        <v>15</v>
      </c>
      <c r="H44" s="5">
        <v>33</v>
      </c>
      <c r="J44" s="5">
        <v>27</v>
      </c>
      <c r="L44" s="5" t="s">
        <v>35</v>
      </c>
    </row>
    <row r="45" spans="1:12" x14ac:dyDescent="0.2">
      <c r="A45" s="6">
        <v>3</v>
      </c>
      <c r="B45" s="5" t="s">
        <v>74</v>
      </c>
      <c r="C45" s="7" t="s">
        <v>89</v>
      </c>
      <c r="D45" s="8">
        <v>24</v>
      </c>
      <c r="E45" s="5" t="s">
        <v>78</v>
      </c>
      <c r="F45" s="5" t="s">
        <v>6</v>
      </c>
      <c r="H45" s="5">
        <v>24</v>
      </c>
      <c r="I45" s="5" t="s">
        <v>73</v>
      </c>
      <c r="J45" s="5">
        <v>10</v>
      </c>
      <c r="L45" s="5" t="s">
        <v>50</v>
      </c>
    </row>
    <row r="46" spans="1:12" x14ac:dyDescent="0.2">
      <c r="A46" s="6">
        <v>3</v>
      </c>
      <c r="B46" s="5" t="s">
        <v>74</v>
      </c>
      <c r="C46" s="7" t="s">
        <v>89</v>
      </c>
      <c r="D46" s="8">
        <v>24</v>
      </c>
      <c r="E46" s="5" t="s">
        <v>78</v>
      </c>
      <c r="F46" s="5" t="s">
        <v>38</v>
      </c>
      <c r="H46" s="5">
        <v>27</v>
      </c>
      <c r="J46" s="5">
        <v>24</v>
      </c>
      <c r="L46" s="5" t="s">
        <v>76</v>
      </c>
    </row>
    <row r="47" spans="1:12" x14ac:dyDescent="0.2">
      <c r="A47" s="6">
        <v>3</v>
      </c>
      <c r="B47" s="5" t="s">
        <v>74</v>
      </c>
      <c r="C47" s="7" t="s">
        <v>89</v>
      </c>
      <c r="D47" s="8">
        <v>24</v>
      </c>
      <c r="E47" s="5" t="s">
        <v>72</v>
      </c>
      <c r="F47" s="5" t="s">
        <v>12</v>
      </c>
      <c r="H47" s="5">
        <v>27</v>
      </c>
      <c r="J47" s="5">
        <v>10</v>
      </c>
      <c r="L47" s="5" t="s">
        <v>60</v>
      </c>
    </row>
    <row r="48" spans="1:12" x14ac:dyDescent="0.2">
      <c r="A48" s="6">
        <v>3</v>
      </c>
      <c r="B48" s="5" t="s">
        <v>79</v>
      </c>
      <c r="C48" s="7" t="s">
        <v>89</v>
      </c>
      <c r="D48" s="8">
        <v>25</v>
      </c>
      <c r="E48" s="5" t="s">
        <v>72</v>
      </c>
      <c r="F48" s="5" t="s">
        <v>43</v>
      </c>
      <c r="H48" s="5">
        <v>28</v>
      </c>
      <c r="I48" s="5" t="s">
        <v>73</v>
      </c>
      <c r="J48" s="5">
        <v>17</v>
      </c>
      <c r="L48" s="5" t="s">
        <v>24</v>
      </c>
    </row>
    <row r="49" spans="1:12" x14ac:dyDescent="0.2">
      <c r="A49" s="6">
        <v>4</v>
      </c>
      <c r="B49" s="5" t="s">
        <v>71</v>
      </c>
      <c r="C49" s="7" t="s">
        <v>89</v>
      </c>
      <c r="D49" s="8">
        <v>28</v>
      </c>
      <c r="E49" s="5" t="s">
        <v>82</v>
      </c>
      <c r="F49" s="5" t="s">
        <v>38</v>
      </c>
      <c r="H49" s="5">
        <v>35</v>
      </c>
      <c r="J49" s="5">
        <v>14</v>
      </c>
      <c r="L49" s="5" t="s">
        <v>26</v>
      </c>
    </row>
    <row r="50" spans="1:12" x14ac:dyDescent="0.2">
      <c r="A50" s="6">
        <v>4</v>
      </c>
      <c r="B50" s="5" t="s">
        <v>74</v>
      </c>
      <c r="C50" s="7" t="s">
        <v>90</v>
      </c>
      <c r="D50" s="8">
        <v>1</v>
      </c>
      <c r="E50" s="5" t="s">
        <v>85</v>
      </c>
      <c r="F50" s="5" t="s">
        <v>47</v>
      </c>
      <c r="H50" s="5">
        <v>20</v>
      </c>
      <c r="I50" s="5" t="s">
        <v>73</v>
      </c>
      <c r="J50" s="5">
        <v>0</v>
      </c>
      <c r="L50" s="5" t="s">
        <v>17</v>
      </c>
    </row>
    <row r="51" spans="1:12" x14ac:dyDescent="0.2">
      <c r="A51" s="6">
        <v>4</v>
      </c>
      <c r="B51" s="5" t="s">
        <v>74</v>
      </c>
      <c r="C51" s="7" t="s">
        <v>90</v>
      </c>
      <c r="D51" s="8">
        <v>1</v>
      </c>
      <c r="E51" s="5" t="s">
        <v>75</v>
      </c>
      <c r="F51" s="5" t="s">
        <v>76</v>
      </c>
      <c r="H51" s="5">
        <v>31</v>
      </c>
      <c r="I51" s="5" t="s">
        <v>73</v>
      </c>
      <c r="J51" s="5">
        <v>7</v>
      </c>
      <c r="L51" s="5" t="s">
        <v>31</v>
      </c>
    </row>
    <row r="52" spans="1:12" x14ac:dyDescent="0.2">
      <c r="A52" s="6">
        <v>4</v>
      </c>
      <c r="B52" s="5" t="s">
        <v>74</v>
      </c>
      <c r="C52" s="7" t="s">
        <v>90</v>
      </c>
      <c r="D52" s="8">
        <v>1</v>
      </c>
      <c r="E52" s="5" t="s">
        <v>75</v>
      </c>
      <c r="F52" s="5" t="s">
        <v>34</v>
      </c>
      <c r="H52" s="5">
        <v>35</v>
      </c>
      <c r="I52" s="5" t="s">
        <v>73</v>
      </c>
      <c r="J52" s="5">
        <v>30</v>
      </c>
      <c r="L52" s="5" t="s">
        <v>43</v>
      </c>
    </row>
    <row r="53" spans="1:12" x14ac:dyDescent="0.2">
      <c r="A53" s="6">
        <v>4</v>
      </c>
      <c r="B53" s="5" t="s">
        <v>74</v>
      </c>
      <c r="C53" s="7" t="s">
        <v>90</v>
      </c>
      <c r="D53" s="8">
        <v>1</v>
      </c>
      <c r="E53" s="5" t="s">
        <v>75</v>
      </c>
      <c r="F53" s="5" t="s">
        <v>32</v>
      </c>
      <c r="H53" s="5">
        <v>26</v>
      </c>
      <c r="I53" s="5" t="s">
        <v>73</v>
      </c>
      <c r="J53" s="5">
        <v>9</v>
      </c>
      <c r="L53" s="5" t="s">
        <v>29</v>
      </c>
    </row>
    <row r="54" spans="1:12" x14ac:dyDescent="0.2">
      <c r="A54" s="6">
        <v>4</v>
      </c>
      <c r="B54" s="5" t="s">
        <v>74</v>
      </c>
      <c r="C54" s="7" t="s">
        <v>90</v>
      </c>
      <c r="D54" s="8">
        <v>1</v>
      </c>
      <c r="E54" s="5" t="s">
        <v>75</v>
      </c>
      <c r="F54" s="5" t="s">
        <v>41</v>
      </c>
      <c r="H54" s="5">
        <v>33</v>
      </c>
      <c r="I54" s="5" t="s">
        <v>73</v>
      </c>
      <c r="J54" s="5">
        <v>30</v>
      </c>
      <c r="L54" s="5" t="s">
        <v>5</v>
      </c>
    </row>
    <row r="55" spans="1:12" x14ac:dyDescent="0.2">
      <c r="A55" s="6">
        <v>4</v>
      </c>
      <c r="B55" s="5" t="s">
        <v>74</v>
      </c>
      <c r="C55" s="7" t="s">
        <v>90</v>
      </c>
      <c r="D55" s="8">
        <v>1</v>
      </c>
      <c r="E55" s="5" t="s">
        <v>75</v>
      </c>
      <c r="F55" s="5" t="s">
        <v>9</v>
      </c>
      <c r="H55" s="5">
        <v>23</v>
      </c>
      <c r="I55" s="5" t="s">
        <v>73</v>
      </c>
      <c r="J55" s="5">
        <v>17</v>
      </c>
      <c r="L55" s="5" t="s">
        <v>27</v>
      </c>
    </row>
    <row r="56" spans="1:12" x14ac:dyDescent="0.2">
      <c r="A56" s="6">
        <v>4</v>
      </c>
      <c r="B56" s="5" t="s">
        <v>74</v>
      </c>
      <c r="C56" s="7" t="s">
        <v>90</v>
      </c>
      <c r="D56" s="8">
        <v>1</v>
      </c>
      <c r="E56" s="5" t="s">
        <v>75</v>
      </c>
      <c r="F56" s="5" t="s">
        <v>23</v>
      </c>
      <c r="H56" s="5">
        <v>14</v>
      </c>
      <c r="I56" s="5" t="s">
        <v>73</v>
      </c>
      <c r="J56" s="5">
        <v>7</v>
      </c>
      <c r="L56" s="5" t="s">
        <v>46</v>
      </c>
    </row>
    <row r="57" spans="1:12" x14ac:dyDescent="0.2">
      <c r="A57" s="6">
        <v>4</v>
      </c>
      <c r="B57" s="5" t="s">
        <v>74</v>
      </c>
      <c r="C57" s="7" t="s">
        <v>90</v>
      </c>
      <c r="D57" s="8">
        <v>1</v>
      </c>
      <c r="E57" s="5" t="s">
        <v>75</v>
      </c>
      <c r="F57" s="5" t="s">
        <v>20</v>
      </c>
      <c r="H57" s="5">
        <v>57</v>
      </c>
      <c r="J57" s="5">
        <v>14</v>
      </c>
      <c r="L57" s="5" t="s">
        <v>15</v>
      </c>
    </row>
    <row r="58" spans="1:12" x14ac:dyDescent="0.2">
      <c r="A58" s="6">
        <v>4</v>
      </c>
      <c r="B58" s="5" t="s">
        <v>74</v>
      </c>
      <c r="C58" s="7" t="s">
        <v>90</v>
      </c>
      <c r="D58" s="8">
        <v>1</v>
      </c>
      <c r="E58" s="5" t="s">
        <v>75</v>
      </c>
      <c r="F58" s="5" t="s">
        <v>10</v>
      </c>
      <c r="H58" s="5">
        <v>23</v>
      </c>
      <c r="J58" s="5">
        <v>20</v>
      </c>
      <c r="L58" s="5" t="s">
        <v>21</v>
      </c>
    </row>
    <row r="59" spans="1:12" x14ac:dyDescent="0.2">
      <c r="A59" s="6">
        <v>4</v>
      </c>
      <c r="B59" s="5" t="s">
        <v>74</v>
      </c>
      <c r="C59" s="7" t="s">
        <v>90</v>
      </c>
      <c r="D59" s="8">
        <v>1</v>
      </c>
      <c r="E59" s="5" t="s">
        <v>77</v>
      </c>
      <c r="F59" s="5" t="s">
        <v>13</v>
      </c>
      <c r="H59" s="5">
        <v>26</v>
      </c>
      <c r="I59" s="5" t="s">
        <v>73</v>
      </c>
      <c r="J59" s="5">
        <v>24</v>
      </c>
      <c r="L59" s="5" t="s">
        <v>50</v>
      </c>
    </row>
    <row r="60" spans="1:12" x14ac:dyDescent="0.2">
      <c r="A60" s="6">
        <v>4</v>
      </c>
      <c r="B60" s="5" t="s">
        <v>74</v>
      </c>
      <c r="C60" s="7" t="s">
        <v>90</v>
      </c>
      <c r="D60" s="8">
        <v>1</v>
      </c>
      <c r="E60" s="5" t="s">
        <v>77</v>
      </c>
      <c r="F60" s="5" t="s">
        <v>24</v>
      </c>
      <c r="H60" s="5">
        <v>18</v>
      </c>
      <c r="J60" s="5">
        <v>15</v>
      </c>
      <c r="L60" s="5" t="s">
        <v>40</v>
      </c>
    </row>
    <row r="61" spans="1:12" x14ac:dyDescent="0.2">
      <c r="A61" s="6">
        <v>4</v>
      </c>
      <c r="B61" s="5" t="s">
        <v>74</v>
      </c>
      <c r="C61" s="7" t="s">
        <v>90</v>
      </c>
      <c r="D61" s="8">
        <v>1</v>
      </c>
      <c r="E61" s="5" t="s">
        <v>77</v>
      </c>
      <c r="F61" s="5" t="s">
        <v>18</v>
      </c>
      <c r="H61" s="5">
        <v>25</v>
      </c>
      <c r="J61" s="5">
        <v>23</v>
      </c>
      <c r="L61" s="5" t="s">
        <v>44</v>
      </c>
    </row>
    <row r="62" spans="1:12" x14ac:dyDescent="0.2">
      <c r="A62" s="6">
        <v>4</v>
      </c>
      <c r="B62" s="5" t="s">
        <v>74</v>
      </c>
      <c r="C62" s="7" t="s">
        <v>90</v>
      </c>
      <c r="D62" s="8">
        <v>1</v>
      </c>
      <c r="E62" s="5" t="s">
        <v>78</v>
      </c>
      <c r="F62" s="5" t="s">
        <v>49</v>
      </c>
      <c r="H62" s="5">
        <v>16</v>
      </c>
      <c r="J62" s="5">
        <v>10</v>
      </c>
      <c r="L62" s="5" t="s">
        <v>60</v>
      </c>
    </row>
    <row r="63" spans="1:12" x14ac:dyDescent="0.2">
      <c r="A63" s="6">
        <v>4</v>
      </c>
      <c r="B63" s="5" t="s">
        <v>74</v>
      </c>
      <c r="C63" s="7" t="s">
        <v>90</v>
      </c>
      <c r="D63" s="8">
        <v>1</v>
      </c>
      <c r="E63" s="5" t="s">
        <v>72</v>
      </c>
      <c r="F63" s="5" t="s">
        <v>35</v>
      </c>
      <c r="H63" s="5">
        <v>46</v>
      </c>
      <c r="J63" s="5">
        <v>18</v>
      </c>
      <c r="L63" s="5" t="s">
        <v>36</v>
      </c>
    </row>
    <row r="64" spans="1:12" x14ac:dyDescent="0.2">
      <c r="A64" s="6">
        <v>4</v>
      </c>
      <c r="B64" s="5" t="s">
        <v>79</v>
      </c>
      <c r="C64" s="7" t="s">
        <v>90</v>
      </c>
      <c r="D64" s="8">
        <v>2</v>
      </c>
      <c r="E64" s="5" t="s">
        <v>72</v>
      </c>
      <c r="F64" s="5" t="s">
        <v>6</v>
      </c>
      <c r="H64" s="5">
        <v>29</v>
      </c>
      <c r="J64" s="5">
        <v>20</v>
      </c>
      <c r="L64" s="5" t="s">
        <v>12</v>
      </c>
    </row>
    <row r="65" spans="1:12" x14ac:dyDescent="0.2">
      <c r="A65" s="6">
        <v>5</v>
      </c>
      <c r="B65" s="5" t="s">
        <v>71</v>
      </c>
      <c r="C65" s="7" t="s">
        <v>90</v>
      </c>
      <c r="D65" s="8">
        <v>5</v>
      </c>
      <c r="E65" s="5" t="s">
        <v>82</v>
      </c>
      <c r="F65" s="5" t="s">
        <v>5</v>
      </c>
      <c r="H65" s="5">
        <v>19</v>
      </c>
      <c r="I65" s="5" t="s">
        <v>73</v>
      </c>
      <c r="J65" s="5">
        <v>14</v>
      </c>
      <c r="L65" s="5" t="s">
        <v>18</v>
      </c>
    </row>
    <row r="66" spans="1:12" x14ac:dyDescent="0.2">
      <c r="A66" s="6">
        <v>5</v>
      </c>
      <c r="B66" s="5" t="s">
        <v>74</v>
      </c>
      <c r="C66" s="7" t="s">
        <v>90</v>
      </c>
      <c r="D66" s="8">
        <v>8</v>
      </c>
      <c r="E66" s="5" t="s">
        <v>75</v>
      </c>
      <c r="F66" s="5" t="s">
        <v>17</v>
      </c>
      <c r="H66" s="5">
        <v>16</v>
      </c>
      <c r="J66" s="5">
        <v>10</v>
      </c>
      <c r="L66" s="5" t="s">
        <v>15</v>
      </c>
    </row>
    <row r="67" spans="1:12" x14ac:dyDescent="0.2">
      <c r="A67" s="6">
        <v>5</v>
      </c>
      <c r="B67" s="5" t="s">
        <v>74</v>
      </c>
      <c r="C67" s="7" t="s">
        <v>90</v>
      </c>
      <c r="D67" s="8">
        <v>8</v>
      </c>
      <c r="E67" s="5" t="s">
        <v>75</v>
      </c>
      <c r="F67" s="5" t="s">
        <v>10</v>
      </c>
      <c r="H67" s="5">
        <v>17</v>
      </c>
      <c r="I67" s="5" t="s">
        <v>73</v>
      </c>
      <c r="J67" s="5">
        <v>14</v>
      </c>
      <c r="L67" s="5" t="s">
        <v>31</v>
      </c>
    </row>
    <row r="68" spans="1:12" x14ac:dyDescent="0.2">
      <c r="A68" s="6">
        <v>5</v>
      </c>
      <c r="B68" s="5" t="s">
        <v>74</v>
      </c>
      <c r="C68" s="7" t="s">
        <v>90</v>
      </c>
      <c r="D68" s="8">
        <v>8</v>
      </c>
      <c r="E68" s="5" t="s">
        <v>75</v>
      </c>
      <c r="F68" s="5" t="s">
        <v>21</v>
      </c>
      <c r="H68" s="5">
        <v>30</v>
      </c>
      <c r="I68" s="5" t="s">
        <v>73</v>
      </c>
      <c r="J68" s="5">
        <v>9</v>
      </c>
      <c r="L68" s="5" t="s">
        <v>32</v>
      </c>
    </row>
    <row r="69" spans="1:12" x14ac:dyDescent="0.2">
      <c r="A69" s="6">
        <v>5</v>
      </c>
      <c r="B69" s="5" t="s">
        <v>74</v>
      </c>
      <c r="C69" s="7" t="s">
        <v>90</v>
      </c>
      <c r="D69" s="8">
        <v>8</v>
      </c>
      <c r="E69" s="5" t="s">
        <v>75</v>
      </c>
      <c r="F69" s="5" t="s">
        <v>36</v>
      </c>
      <c r="H69" s="5">
        <v>26</v>
      </c>
      <c r="J69" s="5">
        <v>23</v>
      </c>
      <c r="L69" s="5" t="s">
        <v>40</v>
      </c>
    </row>
    <row r="70" spans="1:12" x14ac:dyDescent="0.2">
      <c r="A70" s="6">
        <v>5</v>
      </c>
      <c r="B70" s="5" t="s">
        <v>74</v>
      </c>
      <c r="C70" s="7" t="s">
        <v>90</v>
      </c>
      <c r="D70" s="8">
        <v>8</v>
      </c>
      <c r="E70" s="5" t="s">
        <v>75</v>
      </c>
      <c r="F70" s="5" t="s">
        <v>13</v>
      </c>
      <c r="H70" s="5">
        <v>34</v>
      </c>
      <c r="J70" s="5">
        <v>7</v>
      </c>
      <c r="L70" s="5" t="s">
        <v>24</v>
      </c>
    </row>
    <row r="71" spans="1:12" x14ac:dyDescent="0.2">
      <c r="A71" s="6">
        <v>5</v>
      </c>
      <c r="B71" s="5" t="s">
        <v>74</v>
      </c>
      <c r="C71" s="7" t="s">
        <v>90</v>
      </c>
      <c r="D71" s="8">
        <v>8</v>
      </c>
      <c r="E71" s="5" t="s">
        <v>75</v>
      </c>
      <c r="F71" s="5" t="s">
        <v>76</v>
      </c>
      <c r="H71" s="5">
        <v>20</v>
      </c>
      <c r="J71" s="5">
        <v>16</v>
      </c>
      <c r="L71" s="5" t="s">
        <v>9</v>
      </c>
    </row>
    <row r="72" spans="1:12" x14ac:dyDescent="0.2">
      <c r="A72" s="6">
        <v>5</v>
      </c>
      <c r="B72" s="5" t="s">
        <v>74</v>
      </c>
      <c r="C72" s="7" t="s">
        <v>90</v>
      </c>
      <c r="D72" s="8">
        <v>8</v>
      </c>
      <c r="E72" s="5" t="s">
        <v>75</v>
      </c>
      <c r="F72" s="5" t="s">
        <v>50</v>
      </c>
      <c r="H72" s="5">
        <v>27</v>
      </c>
      <c r="I72" s="5" t="s">
        <v>73</v>
      </c>
      <c r="J72" s="5">
        <v>22</v>
      </c>
      <c r="L72" s="5" t="s">
        <v>44</v>
      </c>
    </row>
    <row r="73" spans="1:12" x14ac:dyDescent="0.2">
      <c r="A73" s="6">
        <v>5</v>
      </c>
      <c r="B73" s="5" t="s">
        <v>74</v>
      </c>
      <c r="C73" s="7" t="s">
        <v>90</v>
      </c>
      <c r="D73" s="8">
        <v>8</v>
      </c>
      <c r="E73" s="5" t="s">
        <v>75</v>
      </c>
      <c r="F73" s="5" t="s">
        <v>41</v>
      </c>
      <c r="H73" s="5">
        <v>27</v>
      </c>
      <c r="I73" s="5" t="s">
        <v>73</v>
      </c>
      <c r="J73" s="5">
        <v>24</v>
      </c>
      <c r="L73" s="5" t="s">
        <v>23</v>
      </c>
    </row>
    <row r="74" spans="1:12" x14ac:dyDescent="0.2">
      <c r="A74" s="6">
        <v>5</v>
      </c>
      <c r="B74" s="5" t="s">
        <v>74</v>
      </c>
      <c r="C74" s="7" t="s">
        <v>90</v>
      </c>
      <c r="D74" s="8">
        <v>8</v>
      </c>
      <c r="E74" s="5" t="s">
        <v>77</v>
      </c>
      <c r="F74" s="5" t="s">
        <v>35</v>
      </c>
      <c r="H74" s="5">
        <v>16</v>
      </c>
      <c r="I74" s="5" t="s">
        <v>73</v>
      </c>
      <c r="J74" s="5">
        <v>10</v>
      </c>
      <c r="L74" s="5" t="s">
        <v>34</v>
      </c>
    </row>
    <row r="75" spans="1:12" x14ac:dyDescent="0.2">
      <c r="A75" s="6">
        <v>5</v>
      </c>
      <c r="B75" s="5" t="s">
        <v>74</v>
      </c>
      <c r="C75" s="7" t="s">
        <v>90</v>
      </c>
      <c r="D75" s="8">
        <v>8</v>
      </c>
      <c r="E75" s="5" t="s">
        <v>77</v>
      </c>
      <c r="F75" s="5" t="s">
        <v>29</v>
      </c>
      <c r="H75" s="5">
        <v>30</v>
      </c>
      <c r="I75" s="5" t="s">
        <v>73</v>
      </c>
      <c r="J75" s="5">
        <v>17</v>
      </c>
      <c r="L75" s="5" t="s">
        <v>60</v>
      </c>
    </row>
    <row r="76" spans="1:12" x14ac:dyDescent="0.2">
      <c r="A76" s="6">
        <v>5</v>
      </c>
      <c r="B76" s="5" t="s">
        <v>74</v>
      </c>
      <c r="C76" s="7" t="s">
        <v>90</v>
      </c>
      <c r="D76" s="8">
        <v>8</v>
      </c>
      <c r="E76" s="5" t="s">
        <v>78</v>
      </c>
      <c r="F76" s="5" t="s">
        <v>38</v>
      </c>
      <c r="H76" s="5">
        <v>35</v>
      </c>
      <c r="I76" s="5" t="s">
        <v>73</v>
      </c>
      <c r="J76" s="5">
        <v>31</v>
      </c>
      <c r="L76" s="5" t="s">
        <v>43</v>
      </c>
    </row>
    <row r="77" spans="1:12" x14ac:dyDescent="0.2">
      <c r="A77" s="6">
        <v>5</v>
      </c>
      <c r="B77" s="5" t="s">
        <v>74</v>
      </c>
      <c r="C77" s="7" t="s">
        <v>90</v>
      </c>
      <c r="D77" s="8">
        <v>8</v>
      </c>
      <c r="E77" s="5" t="s">
        <v>72</v>
      </c>
      <c r="F77" s="5" t="s">
        <v>6</v>
      </c>
      <c r="H77" s="5">
        <v>42</v>
      </c>
      <c r="I77" s="5" t="s">
        <v>73</v>
      </c>
      <c r="J77" s="5">
        <v>34</v>
      </c>
      <c r="L77" s="5" t="s">
        <v>20</v>
      </c>
    </row>
    <row r="78" spans="1:12" x14ac:dyDescent="0.2">
      <c r="A78" s="6">
        <v>5</v>
      </c>
      <c r="B78" s="5" t="s">
        <v>79</v>
      </c>
      <c r="C78" s="7" t="s">
        <v>90</v>
      </c>
      <c r="D78" s="8">
        <v>9</v>
      </c>
      <c r="E78" s="5" t="s">
        <v>72</v>
      </c>
      <c r="F78" s="5" t="s">
        <v>46</v>
      </c>
      <c r="H78" s="5">
        <v>20</v>
      </c>
      <c r="I78" s="5" t="s">
        <v>73</v>
      </c>
      <c r="J78" s="5">
        <v>17</v>
      </c>
      <c r="L78" s="5" t="s">
        <v>26</v>
      </c>
    </row>
    <row r="79" spans="1:12" x14ac:dyDescent="0.2">
      <c r="A79" s="6">
        <v>6</v>
      </c>
      <c r="B79" s="5" t="s">
        <v>71</v>
      </c>
      <c r="C79" s="7" t="s">
        <v>90</v>
      </c>
      <c r="D79" s="8">
        <v>12</v>
      </c>
      <c r="E79" s="5" t="s">
        <v>82</v>
      </c>
      <c r="F79" s="5" t="s">
        <v>13</v>
      </c>
      <c r="I79" s="5" t="s">
        <v>73</v>
      </c>
      <c r="L79" s="5" t="s">
        <v>41</v>
      </c>
    </row>
    <row r="80" spans="1:12" x14ac:dyDescent="0.2">
      <c r="A80" s="6">
        <v>6</v>
      </c>
      <c r="B80" s="5" t="s">
        <v>74</v>
      </c>
      <c r="C80" s="7" t="s">
        <v>90</v>
      </c>
      <c r="D80" s="8">
        <v>15</v>
      </c>
      <c r="E80" s="5" t="s">
        <v>75</v>
      </c>
      <c r="F80" s="5" t="s">
        <v>5</v>
      </c>
      <c r="I80" s="5" t="s">
        <v>73</v>
      </c>
      <c r="L80" s="5" t="s">
        <v>10</v>
      </c>
    </row>
    <row r="81" spans="1:12" x14ac:dyDescent="0.2">
      <c r="A81" s="6">
        <v>6</v>
      </c>
      <c r="B81" s="5" t="s">
        <v>74</v>
      </c>
      <c r="C81" s="7" t="s">
        <v>90</v>
      </c>
      <c r="D81" s="8">
        <v>15</v>
      </c>
      <c r="E81" s="5" t="s">
        <v>75</v>
      </c>
      <c r="F81" s="5" t="s">
        <v>23</v>
      </c>
      <c r="I81" s="5" t="s">
        <v>73</v>
      </c>
      <c r="L81" s="5" t="s">
        <v>47</v>
      </c>
    </row>
    <row r="82" spans="1:12" x14ac:dyDescent="0.2">
      <c r="A82" s="6">
        <v>6</v>
      </c>
      <c r="B82" s="5" t="s">
        <v>74</v>
      </c>
      <c r="C82" s="7" t="s">
        <v>90</v>
      </c>
      <c r="D82" s="8">
        <v>15</v>
      </c>
      <c r="E82" s="5" t="s">
        <v>75</v>
      </c>
      <c r="F82" s="5" t="s">
        <v>26</v>
      </c>
      <c r="I82" s="5" t="s">
        <v>73</v>
      </c>
      <c r="L82" s="5" t="s">
        <v>29</v>
      </c>
    </row>
    <row r="83" spans="1:12" x14ac:dyDescent="0.2">
      <c r="A83" s="6">
        <v>6</v>
      </c>
      <c r="B83" s="5" t="s">
        <v>74</v>
      </c>
      <c r="C83" s="7" t="s">
        <v>90</v>
      </c>
      <c r="D83" s="8">
        <v>15</v>
      </c>
      <c r="E83" s="5" t="s">
        <v>75</v>
      </c>
      <c r="F83" s="5" t="s">
        <v>38</v>
      </c>
      <c r="I83" s="5" t="s">
        <v>73</v>
      </c>
      <c r="L83" s="5" t="s">
        <v>46</v>
      </c>
    </row>
    <row r="84" spans="1:12" x14ac:dyDescent="0.2">
      <c r="A84" s="6">
        <v>6</v>
      </c>
      <c r="B84" s="5" t="s">
        <v>74</v>
      </c>
      <c r="C84" s="7" t="s">
        <v>90</v>
      </c>
      <c r="D84" s="8">
        <v>15</v>
      </c>
      <c r="E84" s="5" t="s">
        <v>75</v>
      </c>
      <c r="F84" s="5" t="s">
        <v>17</v>
      </c>
      <c r="I84" s="5" t="s">
        <v>73</v>
      </c>
      <c r="L84" s="5" t="s">
        <v>27</v>
      </c>
    </row>
    <row r="85" spans="1:12" x14ac:dyDescent="0.2">
      <c r="A85" s="6">
        <v>6</v>
      </c>
      <c r="B85" s="5" t="s">
        <v>74</v>
      </c>
      <c r="C85" s="7" t="s">
        <v>90</v>
      </c>
      <c r="D85" s="8">
        <v>15</v>
      </c>
      <c r="E85" s="5" t="s">
        <v>75</v>
      </c>
      <c r="F85" s="5" t="s">
        <v>40</v>
      </c>
      <c r="I85" s="5" t="s">
        <v>73</v>
      </c>
      <c r="L85" s="5" t="s">
        <v>12</v>
      </c>
    </row>
    <row r="86" spans="1:12" x14ac:dyDescent="0.2">
      <c r="A86" s="6">
        <v>6</v>
      </c>
      <c r="B86" s="5" t="s">
        <v>74</v>
      </c>
      <c r="C86" s="7" t="s">
        <v>90</v>
      </c>
      <c r="D86" s="8">
        <v>15</v>
      </c>
      <c r="E86" s="5" t="s">
        <v>75</v>
      </c>
      <c r="F86" s="5" t="s">
        <v>31</v>
      </c>
      <c r="I86" s="5" t="s">
        <v>73</v>
      </c>
      <c r="L86" s="5" t="s">
        <v>20</v>
      </c>
    </row>
    <row r="87" spans="1:12" x14ac:dyDescent="0.2">
      <c r="A87" s="6">
        <v>6</v>
      </c>
      <c r="B87" s="5" t="s">
        <v>74</v>
      </c>
      <c r="C87" s="7" t="s">
        <v>90</v>
      </c>
      <c r="D87" s="8">
        <v>15</v>
      </c>
      <c r="E87" s="5" t="s">
        <v>77</v>
      </c>
      <c r="F87" s="5" t="s">
        <v>34</v>
      </c>
      <c r="I87" s="5" t="s">
        <v>73</v>
      </c>
      <c r="L87" s="5" t="s">
        <v>21</v>
      </c>
    </row>
    <row r="88" spans="1:12" x14ac:dyDescent="0.2">
      <c r="A88" s="6">
        <v>6</v>
      </c>
      <c r="B88" s="5" t="s">
        <v>74</v>
      </c>
      <c r="C88" s="7" t="s">
        <v>90</v>
      </c>
      <c r="D88" s="8">
        <v>15</v>
      </c>
      <c r="E88" s="5" t="s">
        <v>77</v>
      </c>
      <c r="F88" s="5" t="s">
        <v>18</v>
      </c>
      <c r="I88" s="5" t="s">
        <v>73</v>
      </c>
      <c r="L88" s="5" t="s">
        <v>24</v>
      </c>
    </row>
    <row r="89" spans="1:12" x14ac:dyDescent="0.2">
      <c r="A89" s="6">
        <v>6</v>
      </c>
      <c r="B89" s="5" t="s">
        <v>74</v>
      </c>
      <c r="C89" s="7" t="s">
        <v>90</v>
      </c>
      <c r="D89" s="8">
        <v>15</v>
      </c>
      <c r="E89" s="5" t="s">
        <v>78</v>
      </c>
      <c r="F89" s="5" t="s">
        <v>50</v>
      </c>
      <c r="I89" s="5" t="s">
        <v>73</v>
      </c>
      <c r="L89" s="5" t="s">
        <v>60</v>
      </c>
    </row>
    <row r="90" spans="1:12" x14ac:dyDescent="0.2">
      <c r="A90" s="6">
        <v>6</v>
      </c>
      <c r="B90" s="5" t="s">
        <v>74</v>
      </c>
      <c r="C90" s="7" t="s">
        <v>90</v>
      </c>
      <c r="D90" s="8">
        <v>15</v>
      </c>
      <c r="E90" s="5" t="s">
        <v>78</v>
      </c>
      <c r="F90" s="5" t="s">
        <v>32</v>
      </c>
      <c r="I90" s="5" t="s">
        <v>73</v>
      </c>
      <c r="L90" s="5" t="s">
        <v>6</v>
      </c>
    </row>
    <row r="91" spans="1:12" x14ac:dyDescent="0.2">
      <c r="A91" s="6">
        <v>6</v>
      </c>
      <c r="B91" s="5" t="s">
        <v>74</v>
      </c>
      <c r="C91" s="7" t="s">
        <v>90</v>
      </c>
      <c r="D91" s="8">
        <v>15</v>
      </c>
      <c r="E91" s="5" t="s">
        <v>72</v>
      </c>
      <c r="F91" s="5" t="s">
        <v>44</v>
      </c>
      <c r="I91" s="5" t="s">
        <v>73</v>
      </c>
      <c r="L91" s="5" t="s">
        <v>49</v>
      </c>
    </row>
    <row r="92" spans="1:12" x14ac:dyDescent="0.2">
      <c r="A92" s="6">
        <v>6</v>
      </c>
      <c r="B92" s="5" t="s">
        <v>79</v>
      </c>
      <c r="C92" s="7" t="s">
        <v>90</v>
      </c>
      <c r="D92" s="8">
        <v>16</v>
      </c>
      <c r="E92" s="5" t="s">
        <v>72</v>
      </c>
      <c r="F92" s="5" t="s">
        <v>36</v>
      </c>
      <c r="I92" s="5" t="s">
        <v>73</v>
      </c>
      <c r="L92" s="5" t="s">
        <v>15</v>
      </c>
    </row>
    <row r="93" spans="1:12" x14ac:dyDescent="0.2">
      <c r="A93" s="6">
        <v>7</v>
      </c>
      <c r="B93" s="5" t="s">
        <v>71</v>
      </c>
      <c r="C93" s="7" t="s">
        <v>90</v>
      </c>
      <c r="D93" s="8">
        <v>19</v>
      </c>
      <c r="E93" s="5" t="s">
        <v>82</v>
      </c>
      <c r="F93" s="5" t="s">
        <v>6</v>
      </c>
      <c r="I93" s="5" t="s">
        <v>73</v>
      </c>
      <c r="L93" s="5" t="s">
        <v>60</v>
      </c>
    </row>
    <row r="94" spans="1:12" x14ac:dyDescent="0.2">
      <c r="A94" s="6">
        <v>7</v>
      </c>
      <c r="B94" s="5" t="s">
        <v>74</v>
      </c>
      <c r="C94" s="7" t="s">
        <v>90</v>
      </c>
      <c r="D94" s="8">
        <v>22</v>
      </c>
      <c r="E94" s="5" t="s">
        <v>75</v>
      </c>
      <c r="F94" s="5" t="s">
        <v>18</v>
      </c>
      <c r="I94" s="5" t="s">
        <v>73</v>
      </c>
      <c r="L94" s="5" t="s">
        <v>9</v>
      </c>
    </row>
    <row r="95" spans="1:12" x14ac:dyDescent="0.2">
      <c r="A95" s="6">
        <v>7</v>
      </c>
      <c r="B95" s="5" t="s">
        <v>74</v>
      </c>
      <c r="C95" s="7" t="s">
        <v>90</v>
      </c>
      <c r="D95" s="8">
        <v>22</v>
      </c>
      <c r="E95" s="5" t="s">
        <v>75</v>
      </c>
      <c r="F95" s="5" t="s">
        <v>15</v>
      </c>
      <c r="I95" s="5" t="s">
        <v>73</v>
      </c>
      <c r="L95" s="5" t="s">
        <v>31</v>
      </c>
    </row>
    <row r="96" spans="1:12" x14ac:dyDescent="0.2">
      <c r="A96" s="6">
        <v>7</v>
      </c>
      <c r="B96" s="5" t="s">
        <v>74</v>
      </c>
      <c r="C96" s="7" t="s">
        <v>90</v>
      </c>
      <c r="D96" s="8">
        <v>22</v>
      </c>
      <c r="E96" s="5" t="s">
        <v>75</v>
      </c>
      <c r="F96" s="5" t="s">
        <v>47</v>
      </c>
      <c r="I96" s="5" t="s">
        <v>73</v>
      </c>
      <c r="L96" s="5" t="s">
        <v>38</v>
      </c>
    </row>
    <row r="97" spans="1:12" x14ac:dyDescent="0.2">
      <c r="A97" s="6">
        <v>7</v>
      </c>
      <c r="B97" s="5" t="s">
        <v>74</v>
      </c>
      <c r="C97" s="7" t="s">
        <v>90</v>
      </c>
      <c r="D97" s="8">
        <v>22</v>
      </c>
      <c r="E97" s="5" t="s">
        <v>75</v>
      </c>
      <c r="F97" s="5" t="s">
        <v>10</v>
      </c>
      <c r="I97" s="5" t="s">
        <v>73</v>
      </c>
      <c r="L97" s="5" t="s">
        <v>17</v>
      </c>
    </row>
    <row r="98" spans="1:12" x14ac:dyDescent="0.2">
      <c r="A98" s="6">
        <v>7</v>
      </c>
      <c r="B98" s="5" t="s">
        <v>74</v>
      </c>
      <c r="C98" s="7" t="s">
        <v>90</v>
      </c>
      <c r="D98" s="8">
        <v>22</v>
      </c>
      <c r="E98" s="5" t="s">
        <v>75</v>
      </c>
      <c r="F98" s="5" t="s">
        <v>24</v>
      </c>
      <c r="I98" s="5" t="s">
        <v>73</v>
      </c>
      <c r="L98" s="5" t="s">
        <v>34</v>
      </c>
    </row>
    <row r="99" spans="1:12" x14ac:dyDescent="0.2">
      <c r="A99" s="6">
        <v>7</v>
      </c>
      <c r="B99" s="5" t="s">
        <v>74</v>
      </c>
      <c r="C99" s="7" t="s">
        <v>90</v>
      </c>
      <c r="D99" s="8">
        <v>22</v>
      </c>
      <c r="E99" s="5" t="s">
        <v>75</v>
      </c>
      <c r="F99" s="5" t="s">
        <v>41</v>
      </c>
      <c r="I99" s="5" t="s">
        <v>73</v>
      </c>
      <c r="L99" s="5" t="s">
        <v>26</v>
      </c>
    </row>
    <row r="100" spans="1:12" x14ac:dyDescent="0.2">
      <c r="A100" s="6">
        <v>7</v>
      </c>
      <c r="B100" s="5" t="s">
        <v>74</v>
      </c>
      <c r="C100" s="7" t="s">
        <v>90</v>
      </c>
      <c r="D100" s="8">
        <v>22</v>
      </c>
      <c r="E100" s="5" t="s">
        <v>75</v>
      </c>
      <c r="F100" s="5" t="s">
        <v>76</v>
      </c>
      <c r="I100" s="5" t="s">
        <v>73</v>
      </c>
      <c r="L100" s="5" t="s">
        <v>32</v>
      </c>
    </row>
    <row r="101" spans="1:12" x14ac:dyDescent="0.2">
      <c r="A101" s="6">
        <v>7</v>
      </c>
      <c r="B101" s="5" t="s">
        <v>74</v>
      </c>
      <c r="C101" s="7" t="s">
        <v>90</v>
      </c>
      <c r="D101" s="8">
        <v>22</v>
      </c>
      <c r="E101" s="5" t="s">
        <v>75</v>
      </c>
      <c r="F101" s="5" t="s">
        <v>29</v>
      </c>
      <c r="I101" s="5" t="s">
        <v>73</v>
      </c>
      <c r="L101" s="5" t="s">
        <v>46</v>
      </c>
    </row>
    <row r="102" spans="1:12" x14ac:dyDescent="0.2">
      <c r="A102" s="6">
        <v>7</v>
      </c>
      <c r="B102" s="5" t="s">
        <v>74</v>
      </c>
      <c r="C102" s="7" t="s">
        <v>90</v>
      </c>
      <c r="D102" s="8">
        <v>22</v>
      </c>
      <c r="E102" s="5" t="s">
        <v>75</v>
      </c>
      <c r="F102" s="5" t="s">
        <v>21</v>
      </c>
      <c r="I102" s="5" t="s">
        <v>73</v>
      </c>
      <c r="L102" s="5" t="s">
        <v>36</v>
      </c>
    </row>
    <row r="103" spans="1:12" x14ac:dyDescent="0.2">
      <c r="A103" s="6">
        <v>7</v>
      </c>
      <c r="B103" s="5" t="s">
        <v>74</v>
      </c>
      <c r="C103" s="7" t="s">
        <v>90</v>
      </c>
      <c r="D103" s="8">
        <v>22</v>
      </c>
      <c r="E103" s="5" t="s">
        <v>77</v>
      </c>
      <c r="F103" s="5" t="s">
        <v>43</v>
      </c>
      <c r="I103" s="5" t="s">
        <v>73</v>
      </c>
      <c r="L103" s="5" t="s">
        <v>40</v>
      </c>
    </row>
    <row r="104" spans="1:12" x14ac:dyDescent="0.2">
      <c r="A104" s="6">
        <v>7</v>
      </c>
      <c r="B104" s="5" t="s">
        <v>74</v>
      </c>
      <c r="C104" s="7" t="s">
        <v>90</v>
      </c>
      <c r="D104" s="8">
        <v>22</v>
      </c>
      <c r="E104" s="5" t="s">
        <v>78</v>
      </c>
      <c r="F104" s="5" t="s">
        <v>49</v>
      </c>
      <c r="I104" s="5" t="s">
        <v>73</v>
      </c>
      <c r="L104" s="5" t="s">
        <v>50</v>
      </c>
    </row>
    <row r="105" spans="1:12" x14ac:dyDescent="0.2">
      <c r="A105" s="6">
        <v>7</v>
      </c>
      <c r="B105" s="5" t="s">
        <v>74</v>
      </c>
      <c r="C105" s="7" t="s">
        <v>90</v>
      </c>
      <c r="D105" s="8">
        <v>22</v>
      </c>
      <c r="E105" s="5" t="s">
        <v>78</v>
      </c>
      <c r="F105" s="5" t="s">
        <v>35</v>
      </c>
      <c r="I105" s="5" t="s">
        <v>73</v>
      </c>
      <c r="L105" s="5" t="s">
        <v>44</v>
      </c>
    </row>
    <row r="106" spans="1:12" x14ac:dyDescent="0.2">
      <c r="A106" s="6">
        <v>7</v>
      </c>
      <c r="B106" s="5" t="s">
        <v>74</v>
      </c>
      <c r="C106" s="7" t="s">
        <v>90</v>
      </c>
      <c r="D106" s="8">
        <v>22</v>
      </c>
      <c r="E106" s="5" t="s">
        <v>72</v>
      </c>
      <c r="F106" s="5" t="s">
        <v>27</v>
      </c>
      <c r="I106" s="5" t="s">
        <v>73</v>
      </c>
      <c r="L106" s="5" t="s">
        <v>5</v>
      </c>
    </row>
    <row r="107" spans="1:12" x14ac:dyDescent="0.2">
      <c r="A107" s="6">
        <v>7</v>
      </c>
      <c r="B107" s="5" t="s">
        <v>79</v>
      </c>
      <c r="C107" s="7" t="s">
        <v>90</v>
      </c>
      <c r="D107" s="8">
        <v>23</v>
      </c>
      <c r="E107" s="5" t="s">
        <v>72</v>
      </c>
      <c r="F107" s="5" t="s">
        <v>12</v>
      </c>
      <c r="I107" s="5" t="s">
        <v>73</v>
      </c>
      <c r="L107" s="5" t="s">
        <v>13</v>
      </c>
    </row>
    <row r="108" spans="1:12" x14ac:dyDescent="0.2">
      <c r="A108" s="6">
        <v>8</v>
      </c>
      <c r="B108" s="5" t="s">
        <v>71</v>
      </c>
      <c r="C108" s="7" t="s">
        <v>90</v>
      </c>
      <c r="D108" s="8">
        <v>26</v>
      </c>
      <c r="E108" s="5" t="s">
        <v>82</v>
      </c>
      <c r="F108" s="5" t="s">
        <v>17</v>
      </c>
      <c r="I108" s="5" t="s">
        <v>73</v>
      </c>
      <c r="L108" s="5" t="s">
        <v>29</v>
      </c>
    </row>
    <row r="109" spans="1:12" x14ac:dyDescent="0.2">
      <c r="A109" s="6">
        <v>8</v>
      </c>
      <c r="B109" s="5" t="s">
        <v>74</v>
      </c>
      <c r="C109" s="7" t="s">
        <v>90</v>
      </c>
      <c r="D109" s="8">
        <v>29</v>
      </c>
      <c r="E109" s="5" t="s">
        <v>85</v>
      </c>
      <c r="F109" s="5" t="s">
        <v>46</v>
      </c>
      <c r="I109" s="5" t="s">
        <v>73</v>
      </c>
      <c r="L109" s="5" t="s">
        <v>31</v>
      </c>
    </row>
    <row r="110" spans="1:12" x14ac:dyDescent="0.2">
      <c r="A110" s="6">
        <v>8</v>
      </c>
      <c r="B110" s="5" t="s">
        <v>74</v>
      </c>
      <c r="C110" s="7" t="s">
        <v>90</v>
      </c>
      <c r="D110" s="8">
        <v>29</v>
      </c>
      <c r="E110" s="5" t="s">
        <v>75</v>
      </c>
      <c r="F110" s="5" t="s">
        <v>50</v>
      </c>
      <c r="I110" s="5" t="s">
        <v>73</v>
      </c>
      <c r="L110" s="5" t="s">
        <v>5</v>
      </c>
    </row>
    <row r="111" spans="1:12" x14ac:dyDescent="0.2">
      <c r="A111" s="6">
        <v>8</v>
      </c>
      <c r="B111" s="5" t="s">
        <v>74</v>
      </c>
      <c r="C111" s="7" t="s">
        <v>90</v>
      </c>
      <c r="D111" s="8">
        <v>29</v>
      </c>
      <c r="E111" s="5" t="s">
        <v>75</v>
      </c>
      <c r="F111" s="5" t="s">
        <v>40</v>
      </c>
      <c r="I111" s="5" t="s">
        <v>73</v>
      </c>
      <c r="L111" s="5" t="s">
        <v>13</v>
      </c>
    </row>
    <row r="112" spans="1:12" x14ac:dyDescent="0.2">
      <c r="A112" s="6">
        <v>8</v>
      </c>
      <c r="B112" s="5" t="s">
        <v>74</v>
      </c>
      <c r="C112" s="7" t="s">
        <v>90</v>
      </c>
      <c r="D112" s="8">
        <v>29</v>
      </c>
      <c r="E112" s="5" t="s">
        <v>75</v>
      </c>
      <c r="F112" s="5" t="s">
        <v>36</v>
      </c>
      <c r="I112" s="5" t="s">
        <v>73</v>
      </c>
      <c r="L112" s="5" t="s">
        <v>76</v>
      </c>
    </row>
    <row r="113" spans="1:12" x14ac:dyDescent="0.2">
      <c r="A113" s="6">
        <v>8</v>
      </c>
      <c r="B113" s="5" t="s">
        <v>74</v>
      </c>
      <c r="C113" s="7" t="s">
        <v>90</v>
      </c>
      <c r="D113" s="8">
        <v>29</v>
      </c>
      <c r="E113" s="5" t="s">
        <v>75</v>
      </c>
      <c r="F113" s="5" t="s">
        <v>60</v>
      </c>
      <c r="I113" s="5" t="s">
        <v>73</v>
      </c>
      <c r="L113" s="5" t="s">
        <v>9</v>
      </c>
    </row>
    <row r="114" spans="1:12" x14ac:dyDescent="0.2">
      <c r="A114" s="6">
        <v>8</v>
      </c>
      <c r="B114" s="5" t="s">
        <v>74</v>
      </c>
      <c r="C114" s="7" t="s">
        <v>90</v>
      </c>
      <c r="D114" s="8">
        <v>29</v>
      </c>
      <c r="E114" s="5" t="s">
        <v>75</v>
      </c>
      <c r="F114" s="5" t="s">
        <v>27</v>
      </c>
      <c r="I114" s="5" t="s">
        <v>73</v>
      </c>
      <c r="L114" s="5" t="s">
        <v>10</v>
      </c>
    </row>
    <row r="115" spans="1:12" x14ac:dyDescent="0.2">
      <c r="A115" s="6">
        <v>8</v>
      </c>
      <c r="B115" s="5" t="s">
        <v>74</v>
      </c>
      <c r="C115" s="7" t="s">
        <v>90</v>
      </c>
      <c r="D115" s="8">
        <v>29</v>
      </c>
      <c r="E115" s="5" t="s">
        <v>75</v>
      </c>
      <c r="F115" s="5" t="s">
        <v>26</v>
      </c>
      <c r="I115" s="5" t="s">
        <v>73</v>
      </c>
      <c r="L115" s="5" t="s">
        <v>47</v>
      </c>
    </row>
    <row r="116" spans="1:12" x14ac:dyDescent="0.2">
      <c r="A116" s="6">
        <v>8</v>
      </c>
      <c r="B116" s="5" t="s">
        <v>74</v>
      </c>
      <c r="C116" s="7" t="s">
        <v>90</v>
      </c>
      <c r="D116" s="8">
        <v>29</v>
      </c>
      <c r="E116" s="5" t="s">
        <v>75</v>
      </c>
      <c r="F116" s="5" t="s">
        <v>41</v>
      </c>
      <c r="I116" s="5" t="s">
        <v>73</v>
      </c>
      <c r="L116" s="5" t="s">
        <v>18</v>
      </c>
    </row>
    <row r="117" spans="1:12" x14ac:dyDescent="0.2">
      <c r="A117" s="6">
        <v>8</v>
      </c>
      <c r="B117" s="5" t="s">
        <v>74</v>
      </c>
      <c r="C117" s="7" t="s">
        <v>90</v>
      </c>
      <c r="D117" s="8">
        <v>29</v>
      </c>
      <c r="E117" s="5" t="s">
        <v>77</v>
      </c>
      <c r="F117" s="5" t="s">
        <v>20</v>
      </c>
      <c r="I117" s="5" t="s">
        <v>73</v>
      </c>
      <c r="L117" s="5" t="s">
        <v>35</v>
      </c>
    </row>
    <row r="118" spans="1:12" x14ac:dyDescent="0.2">
      <c r="A118" s="6">
        <v>8</v>
      </c>
      <c r="B118" s="5" t="s">
        <v>74</v>
      </c>
      <c r="C118" s="7" t="s">
        <v>90</v>
      </c>
      <c r="D118" s="8">
        <v>29</v>
      </c>
      <c r="E118" s="5" t="s">
        <v>78</v>
      </c>
      <c r="F118" s="5" t="s">
        <v>43</v>
      </c>
      <c r="I118" s="5" t="s">
        <v>73</v>
      </c>
      <c r="L118" s="5" t="s">
        <v>12</v>
      </c>
    </row>
    <row r="119" spans="1:12" x14ac:dyDescent="0.2">
      <c r="A119" s="6">
        <v>8</v>
      </c>
      <c r="B119" s="5" t="s">
        <v>74</v>
      </c>
      <c r="C119" s="7" t="s">
        <v>90</v>
      </c>
      <c r="D119" s="8">
        <v>29</v>
      </c>
      <c r="E119" s="5" t="s">
        <v>72</v>
      </c>
      <c r="F119" s="5" t="s">
        <v>32</v>
      </c>
      <c r="I119" s="5" t="s">
        <v>73</v>
      </c>
      <c r="L119" s="5" t="s">
        <v>23</v>
      </c>
    </row>
    <row r="120" spans="1:12" x14ac:dyDescent="0.2">
      <c r="A120" s="6">
        <v>8</v>
      </c>
      <c r="B120" s="5" t="s">
        <v>79</v>
      </c>
      <c r="C120" s="7" t="s">
        <v>90</v>
      </c>
      <c r="D120" s="8">
        <v>30</v>
      </c>
      <c r="E120" s="5" t="s">
        <v>72</v>
      </c>
      <c r="F120" s="5" t="s">
        <v>49</v>
      </c>
      <c r="I120" s="5" t="s">
        <v>73</v>
      </c>
      <c r="L120" s="5" t="s">
        <v>6</v>
      </c>
    </row>
    <row r="121" spans="1:12" x14ac:dyDescent="0.2">
      <c r="A121" s="6">
        <v>9</v>
      </c>
      <c r="B121" s="5" t="s">
        <v>71</v>
      </c>
      <c r="C121" s="7" t="s">
        <v>91</v>
      </c>
      <c r="D121" s="8">
        <v>2</v>
      </c>
      <c r="E121" s="5" t="s">
        <v>82</v>
      </c>
      <c r="F121" s="5" t="s">
        <v>9</v>
      </c>
      <c r="I121" s="5" t="s">
        <v>73</v>
      </c>
      <c r="L121" s="5" t="s">
        <v>10</v>
      </c>
    </row>
    <row r="122" spans="1:12" x14ac:dyDescent="0.2">
      <c r="A122" s="6">
        <v>9</v>
      </c>
      <c r="B122" s="5" t="s">
        <v>74</v>
      </c>
      <c r="C122" s="7" t="s">
        <v>91</v>
      </c>
      <c r="D122" s="8">
        <v>5</v>
      </c>
      <c r="E122" s="5" t="s">
        <v>75</v>
      </c>
      <c r="F122" s="5" t="s">
        <v>76</v>
      </c>
      <c r="I122" s="5" t="s">
        <v>73</v>
      </c>
      <c r="L122" s="5" t="s">
        <v>21</v>
      </c>
    </row>
    <row r="123" spans="1:12" x14ac:dyDescent="0.2">
      <c r="A123" s="6">
        <v>9</v>
      </c>
      <c r="B123" s="5" t="s">
        <v>74</v>
      </c>
      <c r="C123" s="7" t="s">
        <v>91</v>
      </c>
      <c r="D123" s="8">
        <v>5</v>
      </c>
      <c r="E123" s="5" t="s">
        <v>75</v>
      </c>
      <c r="F123" s="5" t="s">
        <v>27</v>
      </c>
      <c r="I123" s="5" t="s">
        <v>73</v>
      </c>
      <c r="L123" s="5" t="s">
        <v>41</v>
      </c>
    </row>
    <row r="124" spans="1:12" x14ac:dyDescent="0.2">
      <c r="A124" s="6">
        <v>9</v>
      </c>
      <c r="B124" s="5" t="s">
        <v>74</v>
      </c>
      <c r="C124" s="7" t="s">
        <v>91</v>
      </c>
      <c r="D124" s="8">
        <v>5</v>
      </c>
      <c r="E124" s="5" t="s">
        <v>75</v>
      </c>
      <c r="F124" s="5" t="s">
        <v>29</v>
      </c>
      <c r="I124" s="5" t="s">
        <v>73</v>
      </c>
      <c r="L124" s="5" t="s">
        <v>15</v>
      </c>
    </row>
    <row r="125" spans="1:12" x14ac:dyDescent="0.2">
      <c r="A125" s="6">
        <v>9</v>
      </c>
      <c r="B125" s="5" t="s">
        <v>74</v>
      </c>
      <c r="C125" s="7" t="s">
        <v>91</v>
      </c>
      <c r="D125" s="8">
        <v>5</v>
      </c>
      <c r="E125" s="5" t="s">
        <v>75</v>
      </c>
      <c r="F125" s="5" t="s">
        <v>18</v>
      </c>
      <c r="I125" s="5" t="s">
        <v>73</v>
      </c>
      <c r="L125" s="5" t="s">
        <v>47</v>
      </c>
    </row>
    <row r="126" spans="1:12" x14ac:dyDescent="0.2">
      <c r="A126" s="6">
        <v>9</v>
      </c>
      <c r="B126" s="5" t="s">
        <v>74</v>
      </c>
      <c r="C126" s="7" t="s">
        <v>91</v>
      </c>
      <c r="D126" s="8">
        <v>5</v>
      </c>
      <c r="E126" s="5" t="s">
        <v>75</v>
      </c>
      <c r="F126" s="5" t="s">
        <v>36</v>
      </c>
      <c r="I126" s="5" t="s">
        <v>73</v>
      </c>
      <c r="L126" s="5" t="s">
        <v>20</v>
      </c>
    </row>
    <row r="127" spans="1:12" x14ac:dyDescent="0.2">
      <c r="A127" s="6">
        <v>9</v>
      </c>
      <c r="B127" s="5" t="s">
        <v>74</v>
      </c>
      <c r="C127" s="7" t="s">
        <v>91</v>
      </c>
      <c r="D127" s="8">
        <v>5</v>
      </c>
      <c r="E127" s="5" t="s">
        <v>75</v>
      </c>
      <c r="F127" s="5" t="s">
        <v>49</v>
      </c>
      <c r="I127" s="5" t="s">
        <v>73</v>
      </c>
      <c r="L127" s="5" t="s">
        <v>13</v>
      </c>
    </row>
    <row r="128" spans="1:12" x14ac:dyDescent="0.2">
      <c r="A128" s="6">
        <v>9</v>
      </c>
      <c r="B128" s="5" t="s">
        <v>74</v>
      </c>
      <c r="C128" s="7" t="s">
        <v>91</v>
      </c>
      <c r="D128" s="8">
        <v>5</v>
      </c>
      <c r="E128" s="5" t="s">
        <v>75</v>
      </c>
      <c r="F128" s="5" t="s">
        <v>34</v>
      </c>
      <c r="I128" s="5" t="s">
        <v>73</v>
      </c>
      <c r="L128" s="5" t="s">
        <v>44</v>
      </c>
    </row>
    <row r="129" spans="1:12" x14ac:dyDescent="0.2">
      <c r="A129" s="6">
        <v>9</v>
      </c>
      <c r="B129" s="5" t="s">
        <v>74</v>
      </c>
      <c r="C129" s="7" t="s">
        <v>91</v>
      </c>
      <c r="D129" s="8">
        <v>5</v>
      </c>
      <c r="E129" s="5" t="s">
        <v>77</v>
      </c>
      <c r="F129" s="5" t="s">
        <v>12</v>
      </c>
      <c r="I129" s="5" t="s">
        <v>73</v>
      </c>
      <c r="L129" s="5" t="s">
        <v>35</v>
      </c>
    </row>
    <row r="130" spans="1:12" x14ac:dyDescent="0.2">
      <c r="A130" s="6">
        <v>9</v>
      </c>
      <c r="B130" s="5" t="s">
        <v>74</v>
      </c>
      <c r="C130" s="7" t="s">
        <v>91</v>
      </c>
      <c r="D130" s="8">
        <v>5</v>
      </c>
      <c r="E130" s="5" t="s">
        <v>77</v>
      </c>
      <c r="F130" s="5" t="s">
        <v>24</v>
      </c>
      <c r="I130" s="5" t="s">
        <v>73</v>
      </c>
      <c r="L130" s="5" t="s">
        <v>40</v>
      </c>
    </row>
    <row r="131" spans="1:12" x14ac:dyDescent="0.2">
      <c r="A131" s="6">
        <v>9</v>
      </c>
      <c r="B131" s="5" t="s">
        <v>74</v>
      </c>
      <c r="C131" s="7" t="s">
        <v>91</v>
      </c>
      <c r="D131" s="8">
        <v>5</v>
      </c>
      <c r="E131" s="5" t="s">
        <v>78</v>
      </c>
      <c r="F131" s="5" t="s">
        <v>6</v>
      </c>
      <c r="I131" s="5" t="s">
        <v>73</v>
      </c>
      <c r="L131" s="5" t="s">
        <v>43</v>
      </c>
    </row>
    <row r="132" spans="1:12" x14ac:dyDescent="0.2">
      <c r="A132" s="6">
        <v>9</v>
      </c>
      <c r="B132" s="5" t="s">
        <v>74</v>
      </c>
      <c r="C132" s="7" t="s">
        <v>91</v>
      </c>
      <c r="D132" s="8">
        <v>5</v>
      </c>
      <c r="E132" s="5" t="s">
        <v>72</v>
      </c>
      <c r="F132" s="5" t="s">
        <v>60</v>
      </c>
      <c r="I132" s="5" t="s">
        <v>73</v>
      </c>
      <c r="L132" s="5" t="s">
        <v>17</v>
      </c>
    </row>
    <row r="133" spans="1:12" x14ac:dyDescent="0.2">
      <c r="A133" s="6">
        <v>9</v>
      </c>
      <c r="B133" s="5" t="s">
        <v>79</v>
      </c>
      <c r="C133" s="7" t="s">
        <v>91</v>
      </c>
      <c r="D133" s="8">
        <v>6</v>
      </c>
      <c r="E133" s="5" t="s">
        <v>72</v>
      </c>
      <c r="F133" s="5" t="s">
        <v>23</v>
      </c>
      <c r="I133" s="5" t="s">
        <v>73</v>
      </c>
      <c r="L133" s="5" t="s">
        <v>38</v>
      </c>
    </row>
    <row r="134" spans="1:12" x14ac:dyDescent="0.2">
      <c r="A134" s="6">
        <v>10</v>
      </c>
      <c r="B134" s="5" t="s">
        <v>71</v>
      </c>
      <c r="C134" s="7" t="s">
        <v>91</v>
      </c>
      <c r="D134" s="8">
        <v>9</v>
      </c>
      <c r="E134" s="5" t="s">
        <v>82</v>
      </c>
      <c r="F134" s="5" t="s">
        <v>35</v>
      </c>
      <c r="I134" s="5" t="s">
        <v>73</v>
      </c>
      <c r="L134" s="5" t="s">
        <v>24</v>
      </c>
    </row>
    <row r="135" spans="1:12" x14ac:dyDescent="0.2">
      <c r="A135" s="6">
        <v>10</v>
      </c>
      <c r="B135" s="5" t="s">
        <v>74</v>
      </c>
      <c r="C135" s="7" t="s">
        <v>91</v>
      </c>
      <c r="D135" s="8">
        <v>12</v>
      </c>
      <c r="E135" s="5" t="s">
        <v>75</v>
      </c>
      <c r="F135" s="5" t="s">
        <v>46</v>
      </c>
      <c r="I135" s="5" t="s">
        <v>73</v>
      </c>
      <c r="L135" s="5" t="s">
        <v>12</v>
      </c>
    </row>
    <row r="136" spans="1:12" x14ac:dyDescent="0.2">
      <c r="A136" s="6">
        <v>10</v>
      </c>
      <c r="B136" s="5" t="s">
        <v>74</v>
      </c>
      <c r="C136" s="7" t="s">
        <v>91</v>
      </c>
      <c r="D136" s="8">
        <v>12</v>
      </c>
      <c r="E136" s="5" t="s">
        <v>75</v>
      </c>
      <c r="F136" s="5" t="s">
        <v>31</v>
      </c>
      <c r="I136" s="5" t="s">
        <v>73</v>
      </c>
      <c r="L136" s="5" t="s">
        <v>23</v>
      </c>
    </row>
    <row r="137" spans="1:12" x14ac:dyDescent="0.2">
      <c r="A137" s="6">
        <v>10</v>
      </c>
      <c r="B137" s="5" t="s">
        <v>74</v>
      </c>
      <c r="C137" s="7" t="s">
        <v>91</v>
      </c>
      <c r="D137" s="8">
        <v>12</v>
      </c>
      <c r="E137" s="5" t="s">
        <v>75</v>
      </c>
      <c r="F137" s="5" t="s">
        <v>76</v>
      </c>
      <c r="I137" s="5" t="s">
        <v>73</v>
      </c>
      <c r="L137" s="5" t="s">
        <v>15</v>
      </c>
    </row>
    <row r="138" spans="1:12" x14ac:dyDescent="0.2">
      <c r="A138" s="6">
        <v>10</v>
      </c>
      <c r="B138" s="5" t="s">
        <v>74</v>
      </c>
      <c r="C138" s="7" t="s">
        <v>91</v>
      </c>
      <c r="D138" s="8">
        <v>12</v>
      </c>
      <c r="E138" s="5" t="s">
        <v>75</v>
      </c>
      <c r="F138" s="5" t="s">
        <v>50</v>
      </c>
      <c r="I138" s="5" t="s">
        <v>73</v>
      </c>
      <c r="L138" s="5" t="s">
        <v>21</v>
      </c>
    </row>
    <row r="139" spans="1:12" x14ac:dyDescent="0.2">
      <c r="A139" s="6">
        <v>10</v>
      </c>
      <c r="B139" s="5" t="s">
        <v>74</v>
      </c>
      <c r="C139" s="7" t="s">
        <v>91</v>
      </c>
      <c r="D139" s="8">
        <v>12</v>
      </c>
      <c r="E139" s="5" t="s">
        <v>75</v>
      </c>
      <c r="F139" s="5" t="s">
        <v>47</v>
      </c>
      <c r="I139" s="5" t="s">
        <v>73</v>
      </c>
      <c r="L139" s="5" t="s">
        <v>9</v>
      </c>
    </row>
    <row r="140" spans="1:12" x14ac:dyDescent="0.2">
      <c r="A140" s="6">
        <v>10</v>
      </c>
      <c r="B140" s="5" t="s">
        <v>74</v>
      </c>
      <c r="C140" s="7" t="s">
        <v>91</v>
      </c>
      <c r="D140" s="8">
        <v>12</v>
      </c>
      <c r="E140" s="5" t="s">
        <v>75</v>
      </c>
      <c r="F140" s="5" t="s">
        <v>10</v>
      </c>
      <c r="I140" s="5" t="s">
        <v>73</v>
      </c>
      <c r="L140" s="5" t="s">
        <v>18</v>
      </c>
    </row>
    <row r="141" spans="1:12" x14ac:dyDescent="0.2">
      <c r="A141" s="6">
        <v>10</v>
      </c>
      <c r="B141" s="5" t="s">
        <v>74</v>
      </c>
      <c r="C141" s="7" t="s">
        <v>91</v>
      </c>
      <c r="D141" s="8">
        <v>12</v>
      </c>
      <c r="E141" s="5" t="s">
        <v>75</v>
      </c>
      <c r="F141" s="5" t="s">
        <v>32</v>
      </c>
      <c r="I141" s="5" t="s">
        <v>73</v>
      </c>
      <c r="L141" s="5" t="s">
        <v>36</v>
      </c>
    </row>
    <row r="142" spans="1:12" x14ac:dyDescent="0.2">
      <c r="A142" s="6">
        <v>10</v>
      </c>
      <c r="B142" s="5" t="s">
        <v>74</v>
      </c>
      <c r="C142" s="7" t="s">
        <v>91</v>
      </c>
      <c r="D142" s="8">
        <v>12</v>
      </c>
      <c r="E142" s="5" t="s">
        <v>75</v>
      </c>
      <c r="F142" s="5" t="s">
        <v>38</v>
      </c>
      <c r="I142" s="5" t="s">
        <v>73</v>
      </c>
      <c r="L142" s="5" t="s">
        <v>26</v>
      </c>
    </row>
    <row r="143" spans="1:12" x14ac:dyDescent="0.2">
      <c r="A143" s="6">
        <v>10</v>
      </c>
      <c r="B143" s="5" t="s">
        <v>74</v>
      </c>
      <c r="C143" s="7" t="s">
        <v>91</v>
      </c>
      <c r="D143" s="8">
        <v>12</v>
      </c>
      <c r="E143" s="5" t="s">
        <v>77</v>
      </c>
      <c r="F143" s="5" t="s">
        <v>20</v>
      </c>
      <c r="I143" s="5" t="s">
        <v>73</v>
      </c>
      <c r="L143" s="5" t="s">
        <v>34</v>
      </c>
    </row>
    <row r="144" spans="1:12" x14ac:dyDescent="0.2">
      <c r="A144" s="6">
        <v>10</v>
      </c>
      <c r="B144" s="5" t="s">
        <v>74</v>
      </c>
      <c r="C144" s="7" t="s">
        <v>91</v>
      </c>
      <c r="D144" s="8">
        <v>12</v>
      </c>
      <c r="E144" s="5" t="s">
        <v>78</v>
      </c>
      <c r="F144" s="5" t="s">
        <v>44</v>
      </c>
      <c r="I144" s="5" t="s">
        <v>73</v>
      </c>
      <c r="L144" s="5" t="s">
        <v>40</v>
      </c>
    </row>
    <row r="145" spans="1:12" x14ac:dyDescent="0.2">
      <c r="A145" s="6">
        <v>10</v>
      </c>
      <c r="B145" s="5" t="s">
        <v>74</v>
      </c>
      <c r="C145" s="7" t="s">
        <v>91</v>
      </c>
      <c r="D145" s="8">
        <v>12</v>
      </c>
      <c r="E145" s="5" t="s">
        <v>78</v>
      </c>
      <c r="F145" s="5" t="s">
        <v>43</v>
      </c>
      <c r="I145" s="5" t="s">
        <v>73</v>
      </c>
      <c r="L145" s="5" t="s">
        <v>27</v>
      </c>
    </row>
    <row r="146" spans="1:12" x14ac:dyDescent="0.2">
      <c r="A146" s="6">
        <v>10</v>
      </c>
      <c r="B146" s="5" t="s">
        <v>74</v>
      </c>
      <c r="C146" s="7" t="s">
        <v>91</v>
      </c>
      <c r="D146" s="8">
        <v>12</v>
      </c>
      <c r="E146" s="5" t="s">
        <v>72</v>
      </c>
      <c r="F146" s="5" t="s">
        <v>5</v>
      </c>
      <c r="I146" s="5" t="s">
        <v>73</v>
      </c>
      <c r="L146" s="5" t="s">
        <v>49</v>
      </c>
    </row>
    <row r="147" spans="1:12" x14ac:dyDescent="0.2">
      <c r="A147" s="6">
        <v>10</v>
      </c>
      <c r="B147" s="5" t="s">
        <v>79</v>
      </c>
      <c r="C147" s="7" t="s">
        <v>91</v>
      </c>
      <c r="D147" s="8">
        <v>13</v>
      </c>
      <c r="E147" s="5" t="s">
        <v>72</v>
      </c>
      <c r="F147" s="5" t="s">
        <v>17</v>
      </c>
      <c r="I147" s="5" t="s">
        <v>73</v>
      </c>
      <c r="L147" s="5" t="s">
        <v>41</v>
      </c>
    </row>
    <row r="148" spans="1:12" x14ac:dyDescent="0.2">
      <c r="A148" s="6">
        <v>11</v>
      </c>
      <c r="B148" s="5" t="s">
        <v>71</v>
      </c>
      <c r="C148" s="7" t="s">
        <v>91</v>
      </c>
      <c r="D148" s="8">
        <v>16</v>
      </c>
      <c r="E148" s="5" t="s">
        <v>82</v>
      </c>
      <c r="F148" s="5" t="s">
        <v>15</v>
      </c>
      <c r="I148" s="5" t="s">
        <v>73</v>
      </c>
      <c r="L148" s="5" t="s">
        <v>32</v>
      </c>
    </row>
    <row r="149" spans="1:12" x14ac:dyDescent="0.2">
      <c r="A149" s="6">
        <v>11</v>
      </c>
      <c r="B149" s="5" t="s">
        <v>74</v>
      </c>
      <c r="C149" s="7" t="s">
        <v>91</v>
      </c>
      <c r="D149" s="8">
        <v>19</v>
      </c>
      <c r="E149" s="5" t="s">
        <v>75</v>
      </c>
      <c r="F149" s="5" t="s">
        <v>34</v>
      </c>
      <c r="I149" s="5" t="s">
        <v>73</v>
      </c>
      <c r="L149" s="5" t="s">
        <v>46</v>
      </c>
    </row>
    <row r="150" spans="1:12" x14ac:dyDescent="0.2">
      <c r="A150" s="6">
        <v>11</v>
      </c>
      <c r="B150" s="5" t="s">
        <v>74</v>
      </c>
      <c r="C150" s="7" t="s">
        <v>91</v>
      </c>
      <c r="D150" s="8">
        <v>19</v>
      </c>
      <c r="E150" s="5" t="s">
        <v>75</v>
      </c>
      <c r="F150" s="5" t="s">
        <v>21</v>
      </c>
      <c r="I150" s="5" t="s">
        <v>73</v>
      </c>
      <c r="L150" s="5" t="s">
        <v>31</v>
      </c>
    </row>
    <row r="151" spans="1:12" x14ac:dyDescent="0.2">
      <c r="A151" s="6">
        <v>11</v>
      </c>
      <c r="B151" s="5" t="s">
        <v>74</v>
      </c>
      <c r="C151" s="7" t="s">
        <v>91</v>
      </c>
      <c r="D151" s="8">
        <v>19</v>
      </c>
      <c r="E151" s="5" t="s">
        <v>75</v>
      </c>
      <c r="F151" s="5" t="s">
        <v>6</v>
      </c>
      <c r="I151" s="5" t="s">
        <v>73</v>
      </c>
      <c r="L151" s="5" t="s">
        <v>44</v>
      </c>
    </row>
    <row r="152" spans="1:12" x14ac:dyDescent="0.2">
      <c r="A152" s="6">
        <v>11</v>
      </c>
      <c r="B152" s="5" t="s">
        <v>74</v>
      </c>
      <c r="C152" s="7" t="s">
        <v>91</v>
      </c>
      <c r="D152" s="8">
        <v>19</v>
      </c>
      <c r="E152" s="5" t="s">
        <v>75</v>
      </c>
      <c r="F152" s="5" t="s">
        <v>29</v>
      </c>
      <c r="I152" s="5" t="s">
        <v>73</v>
      </c>
      <c r="L152" s="5" t="s">
        <v>38</v>
      </c>
    </row>
    <row r="153" spans="1:12" x14ac:dyDescent="0.2">
      <c r="A153" s="6">
        <v>11</v>
      </c>
      <c r="B153" s="5" t="s">
        <v>74</v>
      </c>
      <c r="C153" s="7" t="s">
        <v>91</v>
      </c>
      <c r="D153" s="8">
        <v>19</v>
      </c>
      <c r="E153" s="5" t="s">
        <v>75</v>
      </c>
      <c r="F153" s="5" t="s">
        <v>18</v>
      </c>
      <c r="I153" s="5" t="s">
        <v>73</v>
      </c>
      <c r="L153" s="5" t="s">
        <v>17</v>
      </c>
    </row>
    <row r="154" spans="1:12" x14ac:dyDescent="0.2">
      <c r="A154" s="6">
        <v>11</v>
      </c>
      <c r="B154" s="5" t="s">
        <v>74</v>
      </c>
      <c r="C154" s="7" t="s">
        <v>91</v>
      </c>
      <c r="D154" s="8">
        <v>19</v>
      </c>
      <c r="E154" s="5" t="s">
        <v>75</v>
      </c>
      <c r="F154" s="5" t="s">
        <v>12</v>
      </c>
      <c r="I154" s="5" t="s">
        <v>73</v>
      </c>
      <c r="L154" s="5" t="s">
        <v>47</v>
      </c>
    </row>
    <row r="155" spans="1:12" x14ac:dyDescent="0.2">
      <c r="A155" s="6">
        <v>11</v>
      </c>
      <c r="B155" s="5" t="s">
        <v>74</v>
      </c>
      <c r="C155" s="7" t="s">
        <v>91</v>
      </c>
      <c r="D155" s="8">
        <v>19</v>
      </c>
      <c r="E155" s="5" t="s">
        <v>75</v>
      </c>
      <c r="F155" s="5" t="s">
        <v>24</v>
      </c>
      <c r="I155" s="5" t="s">
        <v>73</v>
      </c>
      <c r="L155" s="5" t="s">
        <v>20</v>
      </c>
    </row>
    <row r="156" spans="1:12" x14ac:dyDescent="0.2">
      <c r="A156" s="6">
        <v>11</v>
      </c>
      <c r="B156" s="5" t="s">
        <v>74</v>
      </c>
      <c r="C156" s="7" t="s">
        <v>91</v>
      </c>
      <c r="D156" s="8">
        <v>19</v>
      </c>
      <c r="E156" s="5" t="s">
        <v>75</v>
      </c>
      <c r="F156" s="5" t="s">
        <v>23</v>
      </c>
      <c r="I156" s="5" t="s">
        <v>73</v>
      </c>
      <c r="L156" s="5" t="s">
        <v>26</v>
      </c>
    </row>
    <row r="157" spans="1:12" x14ac:dyDescent="0.2">
      <c r="A157" s="6">
        <v>11</v>
      </c>
      <c r="B157" s="5" t="s">
        <v>74</v>
      </c>
      <c r="C157" s="7" t="s">
        <v>91</v>
      </c>
      <c r="D157" s="8">
        <v>19</v>
      </c>
      <c r="E157" s="5" t="s">
        <v>77</v>
      </c>
      <c r="F157" s="5" t="s">
        <v>9</v>
      </c>
      <c r="I157" s="5" t="s">
        <v>73</v>
      </c>
      <c r="L157" s="5" t="s">
        <v>50</v>
      </c>
    </row>
    <row r="158" spans="1:12" x14ac:dyDescent="0.2">
      <c r="A158" s="6">
        <v>11</v>
      </c>
      <c r="B158" s="5" t="s">
        <v>74</v>
      </c>
      <c r="C158" s="7" t="s">
        <v>91</v>
      </c>
      <c r="D158" s="8">
        <v>19</v>
      </c>
      <c r="E158" s="5" t="s">
        <v>78</v>
      </c>
      <c r="F158" s="5" t="s">
        <v>5</v>
      </c>
      <c r="I158" s="5" t="s">
        <v>73</v>
      </c>
      <c r="L158" s="5" t="s">
        <v>60</v>
      </c>
    </row>
    <row r="159" spans="1:12" x14ac:dyDescent="0.2">
      <c r="A159" s="6">
        <v>11</v>
      </c>
      <c r="B159" s="5" t="s">
        <v>74</v>
      </c>
      <c r="C159" s="7" t="s">
        <v>91</v>
      </c>
      <c r="D159" s="8">
        <v>19</v>
      </c>
      <c r="E159" s="5" t="s">
        <v>78</v>
      </c>
      <c r="F159" s="5" t="s">
        <v>76</v>
      </c>
      <c r="I159" s="5" t="s">
        <v>73</v>
      </c>
      <c r="L159" s="5" t="s">
        <v>49</v>
      </c>
    </row>
    <row r="160" spans="1:12" x14ac:dyDescent="0.2">
      <c r="A160" s="6">
        <v>11</v>
      </c>
      <c r="B160" s="5" t="s">
        <v>74</v>
      </c>
      <c r="C160" s="7" t="s">
        <v>91</v>
      </c>
      <c r="D160" s="8">
        <v>19</v>
      </c>
      <c r="E160" s="5" t="s">
        <v>72</v>
      </c>
      <c r="F160" s="5" t="s">
        <v>13</v>
      </c>
      <c r="I160" s="5" t="s">
        <v>73</v>
      </c>
      <c r="L160" s="5" t="s">
        <v>43</v>
      </c>
    </row>
    <row r="161" spans="1:12" x14ac:dyDescent="0.2">
      <c r="A161" s="6">
        <v>11</v>
      </c>
      <c r="B161" s="5" t="s">
        <v>79</v>
      </c>
      <c r="C161" s="7" t="s">
        <v>91</v>
      </c>
      <c r="D161" s="8">
        <v>20</v>
      </c>
      <c r="E161" s="5" t="s">
        <v>72</v>
      </c>
      <c r="F161" s="5" t="s">
        <v>27</v>
      </c>
      <c r="I161" s="5" t="s">
        <v>73</v>
      </c>
      <c r="L161" s="5" t="s">
        <v>35</v>
      </c>
    </row>
    <row r="162" spans="1:12" x14ac:dyDescent="0.2">
      <c r="A162" s="6">
        <v>12</v>
      </c>
      <c r="B162" s="5" t="s">
        <v>71</v>
      </c>
      <c r="C162" s="7" t="s">
        <v>91</v>
      </c>
      <c r="D162" s="8">
        <v>23</v>
      </c>
      <c r="E162" s="5" t="s">
        <v>86</v>
      </c>
      <c r="F162" s="5" t="s">
        <v>46</v>
      </c>
      <c r="I162" s="5" t="s">
        <v>73</v>
      </c>
      <c r="L162" s="5" t="s">
        <v>23</v>
      </c>
    </row>
    <row r="163" spans="1:12" x14ac:dyDescent="0.2">
      <c r="A163" s="6">
        <v>12</v>
      </c>
      <c r="B163" s="5" t="s">
        <v>71</v>
      </c>
      <c r="C163" s="7" t="s">
        <v>91</v>
      </c>
      <c r="D163" s="8">
        <v>23</v>
      </c>
      <c r="E163" s="5" t="s">
        <v>87</v>
      </c>
      <c r="F163" s="5" t="s">
        <v>50</v>
      </c>
      <c r="I163" s="5" t="s">
        <v>73</v>
      </c>
      <c r="L163" s="5" t="s">
        <v>43</v>
      </c>
    </row>
    <row r="164" spans="1:12" x14ac:dyDescent="0.2">
      <c r="A164" s="6">
        <v>12</v>
      </c>
      <c r="B164" s="5" t="s">
        <v>71</v>
      </c>
      <c r="C164" s="7" t="s">
        <v>91</v>
      </c>
      <c r="D164" s="8">
        <v>23</v>
      </c>
      <c r="E164" s="5" t="s">
        <v>72</v>
      </c>
      <c r="F164" s="5" t="s">
        <v>44</v>
      </c>
      <c r="I164" s="5" t="s">
        <v>73</v>
      </c>
      <c r="L164" s="5" t="s">
        <v>12</v>
      </c>
    </row>
    <row r="165" spans="1:12" x14ac:dyDescent="0.2">
      <c r="A165" s="6">
        <v>12</v>
      </c>
      <c r="B165" s="5" t="s">
        <v>74</v>
      </c>
      <c r="C165" s="7" t="s">
        <v>91</v>
      </c>
      <c r="D165" s="8">
        <v>26</v>
      </c>
      <c r="E165" s="5" t="s">
        <v>75</v>
      </c>
      <c r="F165" s="5" t="s">
        <v>26</v>
      </c>
      <c r="I165" s="5" t="s">
        <v>73</v>
      </c>
      <c r="L165" s="5" t="s">
        <v>13</v>
      </c>
    </row>
    <row r="166" spans="1:12" x14ac:dyDescent="0.2">
      <c r="A166" s="6">
        <v>12</v>
      </c>
      <c r="B166" s="5" t="s">
        <v>74</v>
      </c>
      <c r="C166" s="7" t="s">
        <v>91</v>
      </c>
      <c r="D166" s="8">
        <v>26</v>
      </c>
      <c r="E166" s="5" t="s">
        <v>75</v>
      </c>
      <c r="F166" s="5" t="s">
        <v>41</v>
      </c>
      <c r="I166" s="5" t="s">
        <v>73</v>
      </c>
      <c r="L166" s="5" t="s">
        <v>10</v>
      </c>
    </row>
    <row r="167" spans="1:12" x14ac:dyDescent="0.2">
      <c r="A167" s="6">
        <v>12</v>
      </c>
      <c r="B167" s="5" t="s">
        <v>74</v>
      </c>
      <c r="C167" s="7" t="s">
        <v>91</v>
      </c>
      <c r="D167" s="8">
        <v>26</v>
      </c>
      <c r="E167" s="5" t="s">
        <v>75</v>
      </c>
      <c r="F167" s="5" t="s">
        <v>9</v>
      </c>
      <c r="I167" s="5" t="s">
        <v>73</v>
      </c>
      <c r="L167" s="5" t="s">
        <v>6</v>
      </c>
    </row>
    <row r="168" spans="1:12" x14ac:dyDescent="0.2">
      <c r="A168" s="6">
        <v>12</v>
      </c>
      <c r="B168" s="5" t="s">
        <v>74</v>
      </c>
      <c r="C168" s="7" t="s">
        <v>91</v>
      </c>
      <c r="D168" s="8">
        <v>26</v>
      </c>
      <c r="E168" s="5" t="s">
        <v>75</v>
      </c>
      <c r="F168" s="5" t="s">
        <v>31</v>
      </c>
      <c r="I168" s="5" t="s">
        <v>73</v>
      </c>
      <c r="L168" s="5" t="s">
        <v>76</v>
      </c>
    </row>
    <row r="169" spans="1:12" x14ac:dyDescent="0.2">
      <c r="A169" s="6">
        <v>12</v>
      </c>
      <c r="B169" s="5" t="s">
        <v>74</v>
      </c>
      <c r="C169" s="7" t="s">
        <v>91</v>
      </c>
      <c r="D169" s="8">
        <v>26</v>
      </c>
      <c r="E169" s="5" t="s">
        <v>75</v>
      </c>
      <c r="F169" s="5" t="s">
        <v>17</v>
      </c>
      <c r="I169" s="5" t="s">
        <v>73</v>
      </c>
      <c r="L169" s="5" t="s">
        <v>5</v>
      </c>
    </row>
    <row r="170" spans="1:12" x14ac:dyDescent="0.2">
      <c r="A170" s="6">
        <v>12</v>
      </c>
      <c r="B170" s="5" t="s">
        <v>74</v>
      </c>
      <c r="C170" s="7" t="s">
        <v>91</v>
      </c>
      <c r="D170" s="8">
        <v>26</v>
      </c>
      <c r="E170" s="5" t="s">
        <v>75</v>
      </c>
      <c r="F170" s="5" t="s">
        <v>15</v>
      </c>
      <c r="I170" s="5" t="s">
        <v>73</v>
      </c>
      <c r="L170" s="5" t="s">
        <v>36</v>
      </c>
    </row>
    <row r="171" spans="1:12" x14ac:dyDescent="0.2">
      <c r="A171" s="6">
        <v>12</v>
      </c>
      <c r="B171" s="5" t="s">
        <v>74</v>
      </c>
      <c r="C171" s="7" t="s">
        <v>91</v>
      </c>
      <c r="D171" s="8">
        <v>26</v>
      </c>
      <c r="E171" s="5" t="s">
        <v>75</v>
      </c>
      <c r="F171" s="5" t="s">
        <v>18</v>
      </c>
      <c r="I171" s="5" t="s">
        <v>73</v>
      </c>
      <c r="L171" s="5" t="s">
        <v>27</v>
      </c>
    </row>
    <row r="172" spans="1:12" x14ac:dyDescent="0.2">
      <c r="A172" s="6">
        <v>12</v>
      </c>
      <c r="B172" s="5" t="s">
        <v>74</v>
      </c>
      <c r="C172" s="7" t="s">
        <v>91</v>
      </c>
      <c r="D172" s="8">
        <v>26</v>
      </c>
      <c r="E172" s="5" t="s">
        <v>77</v>
      </c>
      <c r="F172" s="5" t="s">
        <v>35</v>
      </c>
      <c r="I172" s="5" t="s">
        <v>73</v>
      </c>
      <c r="L172" s="5" t="s">
        <v>40</v>
      </c>
    </row>
    <row r="173" spans="1:12" x14ac:dyDescent="0.2">
      <c r="A173" s="6">
        <v>12</v>
      </c>
      <c r="B173" s="5" t="s">
        <v>74</v>
      </c>
      <c r="C173" s="7" t="s">
        <v>91</v>
      </c>
      <c r="D173" s="8">
        <v>26</v>
      </c>
      <c r="E173" s="5" t="s">
        <v>77</v>
      </c>
      <c r="F173" s="5" t="s">
        <v>47</v>
      </c>
      <c r="I173" s="5" t="s">
        <v>73</v>
      </c>
      <c r="L173" s="5" t="s">
        <v>34</v>
      </c>
    </row>
    <row r="174" spans="1:12" x14ac:dyDescent="0.2">
      <c r="A174" s="6">
        <v>12</v>
      </c>
      <c r="B174" s="5" t="s">
        <v>74</v>
      </c>
      <c r="C174" s="7" t="s">
        <v>91</v>
      </c>
      <c r="D174" s="8">
        <v>26</v>
      </c>
      <c r="E174" s="5" t="s">
        <v>78</v>
      </c>
      <c r="F174" s="5" t="s">
        <v>21</v>
      </c>
      <c r="I174" s="5" t="s">
        <v>73</v>
      </c>
      <c r="L174" s="5" t="s">
        <v>24</v>
      </c>
    </row>
    <row r="175" spans="1:12" x14ac:dyDescent="0.2">
      <c r="A175" s="6">
        <v>12</v>
      </c>
      <c r="B175" s="5" t="s">
        <v>74</v>
      </c>
      <c r="C175" s="7" t="s">
        <v>91</v>
      </c>
      <c r="D175" s="8">
        <v>26</v>
      </c>
      <c r="E175" s="5" t="s">
        <v>78</v>
      </c>
      <c r="F175" s="5" t="s">
        <v>49</v>
      </c>
      <c r="I175" s="5" t="s">
        <v>73</v>
      </c>
      <c r="L175" s="5" t="s">
        <v>60</v>
      </c>
    </row>
    <row r="176" spans="1:12" x14ac:dyDescent="0.2">
      <c r="A176" s="6">
        <v>12</v>
      </c>
      <c r="B176" s="5" t="s">
        <v>74</v>
      </c>
      <c r="C176" s="7" t="s">
        <v>91</v>
      </c>
      <c r="D176" s="8">
        <v>26</v>
      </c>
      <c r="E176" s="5" t="s">
        <v>72</v>
      </c>
      <c r="F176" s="5" t="s">
        <v>38</v>
      </c>
      <c r="I176" s="5" t="s">
        <v>73</v>
      </c>
      <c r="L176" s="5" t="s">
        <v>32</v>
      </c>
    </row>
    <row r="177" spans="1:12" x14ac:dyDescent="0.2">
      <c r="A177" s="6">
        <v>12</v>
      </c>
      <c r="B177" s="5" t="s">
        <v>79</v>
      </c>
      <c r="C177" s="7" t="s">
        <v>91</v>
      </c>
      <c r="D177" s="8">
        <v>27</v>
      </c>
      <c r="E177" s="5" t="s">
        <v>72</v>
      </c>
      <c r="F177" s="5" t="s">
        <v>20</v>
      </c>
      <c r="I177" s="5" t="s">
        <v>73</v>
      </c>
      <c r="L177" s="5" t="s">
        <v>29</v>
      </c>
    </row>
    <row r="178" spans="1:12" x14ac:dyDescent="0.2">
      <c r="A178" s="6">
        <v>13</v>
      </c>
      <c r="B178" s="5" t="s">
        <v>71</v>
      </c>
      <c r="C178" s="7" t="s">
        <v>91</v>
      </c>
      <c r="D178" s="8">
        <v>30</v>
      </c>
      <c r="E178" s="5" t="s">
        <v>82</v>
      </c>
      <c r="F178" s="5" t="s">
        <v>12</v>
      </c>
      <c r="I178" s="5" t="s">
        <v>73</v>
      </c>
      <c r="L178" s="5" t="s">
        <v>43</v>
      </c>
    </row>
    <row r="179" spans="1:12" x14ac:dyDescent="0.2">
      <c r="A179" s="6">
        <v>13</v>
      </c>
      <c r="B179" s="5" t="s">
        <v>74</v>
      </c>
      <c r="C179" s="7" t="s">
        <v>92</v>
      </c>
      <c r="D179" s="8">
        <v>3</v>
      </c>
      <c r="E179" s="5" t="s">
        <v>75</v>
      </c>
      <c r="F179" s="5" t="s">
        <v>49</v>
      </c>
      <c r="I179" s="5" t="s">
        <v>73</v>
      </c>
      <c r="L179" s="5" t="s">
        <v>17</v>
      </c>
    </row>
    <row r="180" spans="1:12" x14ac:dyDescent="0.2">
      <c r="A180" s="6">
        <v>13</v>
      </c>
      <c r="B180" s="5" t="s">
        <v>74</v>
      </c>
      <c r="C180" s="7" t="s">
        <v>92</v>
      </c>
      <c r="D180" s="8">
        <v>3</v>
      </c>
      <c r="E180" s="5" t="s">
        <v>75</v>
      </c>
      <c r="F180" s="5" t="s">
        <v>23</v>
      </c>
      <c r="I180" s="5" t="s">
        <v>73</v>
      </c>
      <c r="L180" s="5" t="s">
        <v>29</v>
      </c>
    </row>
    <row r="181" spans="1:12" x14ac:dyDescent="0.2">
      <c r="A181" s="6">
        <v>13</v>
      </c>
      <c r="B181" s="5" t="s">
        <v>74</v>
      </c>
      <c r="C181" s="7" t="s">
        <v>92</v>
      </c>
      <c r="D181" s="8">
        <v>3</v>
      </c>
      <c r="E181" s="5" t="s">
        <v>75</v>
      </c>
      <c r="F181" s="5" t="s">
        <v>40</v>
      </c>
      <c r="I181" s="5" t="s">
        <v>73</v>
      </c>
      <c r="L181" s="5" t="s">
        <v>26</v>
      </c>
    </row>
    <row r="182" spans="1:12" x14ac:dyDescent="0.2">
      <c r="A182" s="6">
        <v>13</v>
      </c>
      <c r="B182" s="5" t="s">
        <v>74</v>
      </c>
      <c r="C182" s="7" t="s">
        <v>92</v>
      </c>
      <c r="D182" s="8">
        <v>3</v>
      </c>
      <c r="E182" s="5" t="s">
        <v>75</v>
      </c>
      <c r="F182" s="5" t="s">
        <v>41</v>
      </c>
      <c r="I182" s="5" t="s">
        <v>73</v>
      </c>
      <c r="L182" s="5" t="s">
        <v>47</v>
      </c>
    </row>
    <row r="183" spans="1:12" x14ac:dyDescent="0.2">
      <c r="A183" s="6">
        <v>13</v>
      </c>
      <c r="B183" s="5" t="s">
        <v>74</v>
      </c>
      <c r="C183" s="7" t="s">
        <v>92</v>
      </c>
      <c r="D183" s="8">
        <v>3</v>
      </c>
      <c r="E183" s="5" t="s">
        <v>75</v>
      </c>
      <c r="F183" s="5" t="s">
        <v>20</v>
      </c>
      <c r="I183" s="5" t="s">
        <v>73</v>
      </c>
      <c r="L183" s="5" t="s">
        <v>15</v>
      </c>
    </row>
    <row r="184" spans="1:12" x14ac:dyDescent="0.2">
      <c r="A184" s="6">
        <v>13</v>
      </c>
      <c r="B184" s="5" t="s">
        <v>74</v>
      </c>
      <c r="C184" s="7" t="s">
        <v>92</v>
      </c>
      <c r="D184" s="8">
        <v>3</v>
      </c>
      <c r="E184" s="5" t="s">
        <v>75</v>
      </c>
      <c r="F184" s="5" t="s">
        <v>6</v>
      </c>
      <c r="I184" s="5" t="s">
        <v>73</v>
      </c>
      <c r="L184" s="5" t="s">
        <v>10</v>
      </c>
    </row>
    <row r="185" spans="1:12" x14ac:dyDescent="0.2">
      <c r="A185" s="6">
        <v>13</v>
      </c>
      <c r="B185" s="5" t="s">
        <v>74</v>
      </c>
      <c r="C185" s="7" t="s">
        <v>92</v>
      </c>
      <c r="D185" s="8">
        <v>3</v>
      </c>
      <c r="E185" s="5" t="s">
        <v>75</v>
      </c>
      <c r="F185" s="5" t="s">
        <v>46</v>
      </c>
      <c r="I185" s="5" t="s">
        <v>73</v>
      </c>
      <c r="L185" s="5" t="s">
        <v>27</v>
      </c>
    </row>
    <row r="186" spans="1:12" x14ac:dyDescent="0.2">
      <c r="A186" s="6">
        <v>13</v>
      </c>
      <c r="B186" s="5" t="s">
        <v>74</v>
      </c>
      <c r="C186" s="7" t="s">
        <v>92</v>
      </c>
      <c r="D186" s="8">
        <v>3</v>
      </c>
      <c r="E186" s="5" t="s">
        <v>75</v>
      </c>
      <c r="F186" s="5" t="s">
        <v>5</v>
      </c>
      <c r="I186" s="5" t="s">
        <v>73</v>
      </c>
      <c r="L186" s="5" t="s">
        <v>9</v>
      </c>
    </row>
    <row r="187" spans="1:12" x14ac:dyDescent="0.2">
      <c r="A187" s="6">
        <v>13</v>
      </c>
      <c r="B187" s="5" t="s">
        <v>74</v>
      </c>
      <c r="C187" s="7" t="s">
        <v>92</v>
      </c>
      <c r="D187" s="8">
        <v>3</v>
      </c>
      <c r="E187" s="5" t="s">
        <v>75</v>
      </c>
      <c r="F187" s="5" t="s">
        <v>36</v>
      </c>
      <c r="I187" s="5" t="s">
        <v>73</v>
      </c>
      <c r="L187" s="5" t="s">
        <v>21</v>
      </c>
    </row>
    <row r="188" spans="1:12" x14ac:dyDescent="0.2">
      <c r="A188" s="6">
        <v>13</v>
      </c>
      <c r="B188" s="5" t="s">
        <v>74</v>
      </c>
      <c r="C188" s="7" t="s">
        <v>92</v>
      </c>
      <c r="D188" s="8">
        <v>3</v>
      </c>
      <c r="E188" s="5" t="s">
        <v>75</v>
      </c>
      <c r="F188" s="5" t="s">
        <v>18</v>
      </c>
      <c r="I188" s="5" t="s">
        <v>73</v>
      </c>
      <c r="L188" s="5" t="s">
        <v>38</v>
      </c>
    </row>
    <row r="189" spans="1:12" x14ac:dyDescent="0.2">
      <c r="A189" s="6">
        <v>13</v>
      </c>
      <c r="B189" s="5" t="s">
        <v>74</v>
      </c>
      <c r="C189" s="7" t="s">
        <v>92</v>
      </c>
      <c r="D189" s="8">
        <v>3</v>
      </c>
      <c r="E189" s="5" t="s">
        <v>77</v>
      </c>
      <c r="F189" s="5" t="s">
        <v>31</v>
      </c>
      <c r="I189" s="5" t="s">
        <v>73</v>
      </c>
      <c r="L189" s="5" t="s">
        <v>50</v>
      </c>
    </row>
    <row r="190" spans="1:12" x14ac:dyDescent="0.2">
      <c r="A190" s="6">
        <v>13</v>
      </c>
      <c r="B190" s="5" t="s">
        <v>74</v>
      </c>
      <c r="C190" s="7" t="s">
        <v>92</v>
      </c>
      <c r="D190" s="8">
        <v>3</v>
      </c>
      <c r="E190" s="5" t="s">
        <v>78</v>
      </c>
      <c r="F190" s="5" t="s">
        <v>34</v>
      </c>
      <c r="I190" s="5" t="s">
        <v>73</v>
      </c>
      <c r="L190" s="5" t="s">
        <v>24</v>
      </c>
    </row>
    <row r="191" spans="1:12" x14ac:dyDescent="0.2">
      <c r="A191" s="6">
        <v>13</v>
      </c>
      <c r="B191" s="5" t="s">
        <v>74</v>
      </c>
      <c r="C191" s="7" t="s">
        <v>92</v>
      </c>
      <c r="D191" s="8">
        <v>3</v>
      </c>
      <c r="E191" s="5" t="s">
        <v>78</v>
      </c>
      <c r="F191" s="5" t="s">
        <v>44</v>
      </c>
      <c r="I191" s="5" t="s">
        <v>73</v>
      </c>
      <c r="L191" s="5" t="s">
        <v>60</v>
      </c>
    </row>
    <row r="192" spans="1:12" x14ac:dyDescent="0.2">
      <c r="A192" s="6">
        <v>13</v>
      </c>
      <c r="B192" s="5" t="s">
        <v>74</v>
      </c>
      <c r="C192" s="7" t="s">
        <v>92</v>
      </c>
      <c r="D192" s="8">
        <v>3</v>
      </c>
      <c r="E192" s="5" t="s">
        <v>72</v>
      </c>
      <c r="F192" s="5" t="s">
        <v>13</v>
      </c>
      <c r="I192" s="5" t="s">
        <v>73</v>
      </c>
      <c r="L192" s="5" t="s">
        <v>35</v>
      </c>
    </row>
    <row r="193" spans="1:12" x14ac:dyDescent="0.2">
      <c r="A193" s="6">
        <v>13</v>
      </c>
      <c r="B193" s="5" t="s">
        <v>79</v>
      </c>
      <c r="C193" s="7" t="s">
        <v>92</v>
      </c>
      <c r="D193" s="8">
        <v>4</v>
      </c>
      <c r="E193" s="5" t="s">
        <v>72</v>
      </c>
      <c r="F193" s="5" t="s">
        <v>32</v>
      </c>
      <c r="I193" s="5" t="s">
        <v>73</v>
      </c>
      <c r="L193" s="5" t="s">
        <v>76</v>
      </c>
    </row>
    <row r="194" spans="1:12" x14ac:dyDescent="0.2">
      <c r="A194" s="6">
        <v>14</v>
      </c>
      <c r="B194" s="5" t="s">
        <v>71</v>
      </c>
      <c r="C194" s="7" t="s">
        <v>92</v>
      </c>
      <c r="D194" s="8">
        <v>7</v>
      </c>
      <c r="E194" s="5" t="s">
        <v>82</v>
      </c>
      <c r="F194" s="5" t="s">
        <v>47</v>
      </c>
      <c r="I194" s="5" t="s">
        <v>73</v>
      </c>
      <c r="L194" s="5" t="s">
        <v>27</v>
      </c>
    </row>
    <row r="195" spans="1:12" x14ac:dyDescent="0.2">
      <c r="A195" s="6">
        <v>14</v>
      </c>
      <c r="B195" s="5" t="s">
        <v>74</v>
      </c>
      <c r="C195" s="7" t="s">
        <v>92</v>
      </c>
      <c r="D195" s="8">
        <v>10</v>
      </c>
      <c r="E195" s="5" t="s">
        <v>75</v>
      </c>
      <c r="F195" s="5" t="s">
        <v>60</v>
      </c>
      <c r="I195" s="5" t="s">
        <v>73</v>
      </c>
      <c r="L195" s="5" t="s">
        <v>6</v>
      </c>
    </row>
    <row r="196" spans="1:12" x14ac:dyDescent="0.2">
      <c r="A196" s="6">
        <v>14</v>
      </c>
      <c r="B196" s="5" t="s">
        <v>74</v>
      </c>
      <c r="C196" s="7" t="s">
        <v>92</v>
      </c>
      <c r="D196" s="8">
        <v>10</v>
      </c>
      <c r="E196" s="5" t="s">
        <v>75</v>
      </c>
      <c r="F196" s="5" t="s">
        <v>26</v>
      </c>
      <c r="I196" s="5" t="s">
        <v>73</v>
      </c>
      <c r="L196" s="5" t="s">
        <v>76</v>
      </c>
    </row>
    <row r="197" spans="1:12" x14ac:dyDescent="0.2">
      <c r="A197" s="6">
        <v>14</v>
      </c>
      <c r="B197" s="5" t="s">
        <v>74</v>
      </c>
      <c r="C197" s="7" t="s">
        <v>92</v>
      </c>
      <c r="D197" s="8">
        <v>10</v>
      </c>
      <c r="E197" s="5" t="s">
        <v>75</v>
      </c>
      <c r="F197" s="5" t="s">
        <v>38</v>
      </c>
      <c r="I197" s="5" t="s">
        <v>73</v>
      </c>
      <c r="L197" s="5" t="s">
        <v>31</v>
      </c>
    </row>
    <row r="198" spans="1:12" x14ac:dyDescent="0.2">
      <c r="A198" s="6">
        <v>14</v>
      </c>
      <c r="B198" s="5" t="s">
        <v>74</v>
      </c>
      <c r="C198" s="7" t="s">
        <v>92</v>
      </c>
      <c r="D198" s="8">
        <v>10</v>
      </c>
      <c r="E198" s="5" t="s">
        <v>75</v>
      </c>
      <c r="F198" s="5" t="s">
        <v>23</v>
      </c>
      <c r="I198" s="5" t="s">
        <v>73</v>
      </c>
      <c r="L198" s="5" t="s">
        <v>18</v>
      </c>
    </row>
    <row r="199" spans="1:12" x14ac:dyDescent="0.2">
      <c r="A199" s="6">
        <v>14</v>
      </c>
      <c r="B199" s="5" t="s">
        <v>74</v>
      </c>
      <c r="C199" s="7" t="s">
        <v>92</v>
      </c>
      <c r="D199" s="8">
        <v>10</v>
      </c>
      <c r="E199" s="5" t="s">
        <v>75</v>
      </c>
      <c r="F199" s="5" t="s">
        <v>40</v>
      </c>
      <c r="I199" s="5" t="s">
        <v>73</v>
      </c>
      <c r="L199" s="5" t="s">
        <v>20</v>
      </c>
    </row>
    <row r="200" spans="1:12" x14ac:dyDescent="0.2">
      <c r="A200" s="6">
        <v>14</v>
      </c>
      <c r="B200" s="5" t="s">
        <v>74</v>
      </c>
      <c r="C200" s="7" t="s">
        <v>92</v>
      </c>
      <c r="D200" s="8">
        <v>10</v>
      </c>
      <c r="E200" s="5" t="s">
        <v>75</v>
      </c>
      <c r="F200" s="5" t="s">
        <v>35</v>
      </c>
      <c r="I200" s="5" t="s">
        <v>73</v>
      </c>
      <c r="L200" s="5" t="s">
        <v>21</v>
      </c>
    </row>
    <row r="201" spans="1:12" x14ac:dyDescent="0.2">
      <c r="A201" s="6">
        <v>14</v>
      </c>
      <c r="B201" s="5" t="s">
        <v>74</v>
      </c>
      <c r="C201" s="7" t="s">
        <v>92</v>
      </c>
      <c r="D201" s="8">
        <v>10</v>
      </c>
      <c r="E201" s="5" t="s">
        <v>75</v>
      </c>
      <c r="F201" s="5" t="s">
        <v>46</v>
      </c>
      <c r="I201" s="5" t="s">
        <v>73</v>
      </c>
      <c r="L201" s="5" t="s">
        <v>41</v>
      </c>
    </row>
    <row r="202" spans="1:12" x14ac:dyDescent="0.2">
      <c r="A202" s="6">
        <v>14</v>
      </c>
      <c r="B202" s="5" t="s">
        <v>74</v>
      </c>
      <c r="C202" s="7" t="s">
        <v>92</v>
      </c>
      <c r="D202" s="8">
        <v>10</v>
      </c>
      <c r="E202" s="5" t="s">
        <v>75</v>
      </c>
      <c r="F202" s="5" t="s">
        <v>36</v>
      </c>
      <c r="I202" s="5" t="s">
        <v>73</v>
      </c>
      <c r="L202" s="5" t="s">
        <v>9</v>
      </c>
    </row>
    <row r="203" spans="1:12" x14ac:dyDescent="0.2">
      <c r="A203" s="6">
        <v>14</v>
      </c>
      <c r="B203" s="5" t="s">
        <v>74</v>
      </c>
      <c r="C203" s="7" t="s">
        <v>92</v>
      </c>
      <c r="D203" s="8">
        <v>10</v>
      </c>
      <c r="E203" s="5" t="s">
        <v>77</v>
      </c>
      <c r="F203" s="5" t="s">
        <v>10</v>
      </c>
      <c r="I203" s="5" t="s">
        <v>73</v>
      </c>
      <c r="L203" s="5" t="s">
        <v>49</v>
      </c>
    </row>
    <row r="204" spans="1:12" x14ac:dyDescent="0.2">
      <c r="A204" s="6">
        <v>14</v>
      </c>
      <c r="B204" s="5" t="s">
        <v>74</v>
      </c>
      <c r="C204" s="7" t="s">
        <v>92</v>
      </c>
      <c r="D204" s="8">
        <v>10</v>
      </c>
      <c r="E204" s="5" t="s">
        <v>77</v>
      </c>
      <c r="F204" s="5" t="s">
        <v>15</v>
      </c>
      <c r="I204" s="5" t="s">
        <v>73</v>
      </c>
      <c r="L204" s="5" t="s">
        <v>24</v>
      </c>
    </row>
    <row r="205" spans="1:12" x14ac:dyDescent="0.2">
      <c r="A205" s="6">
        <v>14</v>
      </c>
      <c r="B205" s="5" t="s">
        <v>74</v>
      </c>
      <c r="C205" s="7" t="s">
        <v>92</v>
      </c>
      <c r="D205" s="8">
        <v>10</v>
      </c>
      <c r="E205" s="5" t="s">
        <v>77</v>
      </c>
      <c r="F205" s="5" t="s">
        <v>12</v>
      </c>
      <c r="I205" s="5" t="s">
        <v>73</v>
      </c>
      <c r="L205" s="5" t="s">
        <v>50</v>
      </c>
    </row>
    <row r="206" spans="1:12" x14ac:dyDescent="0.2">
      <c r="A206" s="6">
        <v>14</v>
      </c>
      <c r="B206" s="5" t="s">
        <v>74</v>
      </c>
      <c r="C206" s="7" t="s">
        <v>92</v>
      </c>
      <c r="D206" s="8">
        <v>10</v>
      </c>
      <c r="E206" s="5" t="s">
        <v>78</v>
      </c>
      <c r="F206" s="5" t="s">
        <v>13</v>
      </c>
      <c r="I206" s="5" t="s">
        <v>73</v>
      </c>
      <c r="L206" s="5" t="s">
        <v>34</v>
      </c>
    </row>
    <row r="207" spans="1:12" x14ac:dyDescent="0.2">
      <c r="A207" s="6">
        <v>14</v>
      </c>
      <c r="B207" s="5" t="s">
        <v>74</v>
      </c>
      <c r="C207" s="7" t="s">
        <v>92</v>
      </c>
      <c r="D207" s="8">
        <v>10</v>
      </c>
      <c r="E207" s="5" t="s">
        <v>78</v>
      </c>
      <c r="F207" s="5" t="s">
        <v>43</v>
      </c>
      <c r="I207" s="5" t="s">
        <v>73</v>
      </c>
      <c r="L207" s="5" t="s">
        <v>44</v>
      </c>
    </row>
    <row r="208" spans="1:12" x14ac:dyDescent="0.2">
      <c r="A208" s="6">
        <v>14</v>
      </c>
      <c r="B208" s="5" t="s">
        <v>74</v>
      </c>
      <c r="C208" s="7" t="s">
        <v>92</v>
      </c>
      <c r="D208" s="8">
        <v>10</v>
      </c>
      <c r="E208" s="5" t="s">
        <v>72</v>
      </c>
      <c r="F208" s="5" t="s">
        <v>29</v>
      </c>
      <c r="I208" s="5" t="s">
        <v>73</v>
      </c>
      <c r="L208" s="5" t="s">
        <v>32</v>
      </c>
    </row>
    <row r="209" spans="1:12" x14ac:dyDescent="0.2">
      <c r="A209" s="6">
        <v>14</v>
      </c>
      <c r="B209" s="5" t="s">
        <v>79</v>
      </c>
      <c r="C209" s="7" t="s">
        <v>92</v>
      </c>
      <c r="D209" s="8">
        <v>11</v>
      </c>
      <c r="E209" s="5" t="s">
        <v>72</v>
      </c>
      <c r="F209" s="5" t="s">
        <v>5</v>
      </c>
      <c r="I209" s="5" t="s">
        <v>73</v>
      </c>
      <c r="L209" s="5" t="s">
        <v>17</v>
      </c>
    </row>
    <row r="210" spans="1:12" x14ac:dyDescent="0.2">
      <c r="A210" s="6">
        <v>15</v>
      </c>
      <c r="B210" s="5" t="s">
        <v>71</v>
      </c>
      <c r="C210" s="7" t="s">
        <v>92</v>
      </c>
      <c r="D210" s="8">
        <v>14</v>
      </c>
      <c r="E210" s="5" t="s">
        <v>82</v>
      </c>
      <c r="F210" s="5" t="s">
        <v>49</v>
      </c>
      <c r="I210" s="5" t="s">
        <v>73</v>
      </c>
      <c r="L210" s="5" t="s">
        <v>36</v>
      </c>
    </row>
    <row r="211" spans="1:12" x14ac:dyDescent="0.2">
      <c r="A211" s="6">
        <v>15</v>
      </c>
      <c r="B211" s="5" t="s">
        <v>88</v>
      </c>
      <c r="C211" s="7" t="s">
        <v>92</v>
      </c>
      <c r="D211" s="8">
        <v>16</v>
      </c>
      <c r="E211" s="5" t="s">
        <v>87</v>
      </c>
      <c r="F211" s="5" t="s">
        <v>26</v>
      </c>
      <c r="I211" s="5" t="s">
        <v>73</v>
      </c>
      <c r="L211" s="5" t="s">
        <v>23</v>
      </c>
    </row>
    <row r="212" spans="1:12" x14ac:dyDescent="0.2">
      <c r="A212" s="6">
        <v>15</v>
      </c>
      <c r="B212" s="5" t="s">
        <v>88</v>
      </c>
      <c r="C212" s="7" t="s">
        <v>92</v>
      </c>
      <c r="D212" s="8">
        <v>16</v>
      </c>
      <c r="E212" s="5" t="s">
        <v>82</v>
      </c>
      <c r="F212" s="5" t="s">
        <v>50</v>
      </c>
      <c r="I212" s="5" t="s">
        <v>73</v>
      </c>
      <c r="L212" s="5" t="s">
        <v>6</v>
      </c>
    </row>
    <row r="213" spans="1:12" x14ac:dyDescent="0.2">
      <c r="A213" s="6">
        <v>15</v>
      </c>
      <c r="B213" s="5" t="s">
        <v>74</v>
      </c>
      <c r="C213" s="7" t="s">
        <v>92</v>
      </c>
      <c r="D213" s="8">
        <v>17</v>
      </c>
      <c r="E213" s="5" t="s">
        <v>75</v>
      </c>
      <c r="F213" s="5" t="s">
        <v>38</v>
      </c>
      <c r="I213" s="5" t="s">
        <v>73</v>
      </c>
      <c r="L213" s="5" t="s">
        <v>41</v>
      </c>
    </row>
    <row r="214" spans="1:12" x14ac:dyDescent="0.2">
      <c r="A214" s="6">
        <v>15</v>
      </c>
      <c r="B214" s="5" t="s">
        <v>74</v>
      </c>
      <c r="C214" s="7" t="s">
        <v>92</v>
      </c>
      <c r="D214" s="8">
        <v>17</v>
      </c>
      <c r="E214" s="5" t="s">
        <v>75</v>
      </c>
      <c r="F214" s="5" t="s">
        <v>17</v>
      </c>
      <c r="I214" s="5" t="s">
        <v>73</v>
      </c>
      <c r="L214" s="5" t="s">
        <v>9</v>
      </c>
    </row>
    <row r="215" spans="1:12" x14ac:dyDescent="0.2">
      <c r="A215" s="6">
        <v>15</v>
      </c>
      <c r="B215" s="5" t="s">
        <v>74</v>
      </c>
      <c r="C215" s="7" t="s">
        <v>92</v>
      </c>
      <c r="D215" s="8">
        <v>17</v>
      </c>
      <c r="E215" s="5" t="s">
        <v>75</v>
      </c>
      <c r="F215" s="5" t="s">
        <v>76</v>
      </c>
      <c r="I215" s="5" t="s">
        <v>73</v>
      </c>
      <c r="L215" s="5" t="s">
        <v>46</v>
      </c>
    </row>
    <row r="216" spans="1:12" x14ac:dyDescent="0.2">
      <c r="A216" s="6">
        <v>15</v>
      </c>
      <c r="B216" s="5" t="s">
        <v>74</v>
      </c>
      <c r="C216" s="7" t="s">
        <v>92</v>
      </c>
      <c r="D216" s="8">
        <v>17</v>
      </c>
      <c r="E216" s="5" t="s">
        <v>75</v>
      </c>
      <c r="F216" s="5" t="s">
        <v>20</v>
      </c>
      <c r="I216" s="5" t="s">
        <v>73</v>
      </c>
      <c r="L216" s="5" t="s">
        <v>21</v>
      </c>
    </row>
    <row r="217" spans="1:12" x14ac:dyDescent="0.2">
      <c r="A217" s="6">
        <v>15</v>
      </c>
      <c r="B217" s="5" t="s">
        <v>74</v>
      </c>
      <c r="C217" s="7" t="s">
        <v>92</v>
      </c>
      <c r="D217" s="8">
        <v>17</v>
      </c>
      <c r="E217" s="5" t="s">
        <v>75</v>
      </c>
      <c r="F217" s="5" t="s">
        <v>10</v>
      </c>
      <c r="I217" s="5" t="s">
        <v>73</v>
      </c>
      <c r="L217" s="5" t="s">
        <v>47</v>
      </c>
    </row>
    <row r="218" spans="1:12" x14ac:dyDescent="0.2">
      <c r="A218" s="6">
        <v>15</v>
      </c>
      <c r="B218" s="5" t="s">
        <v>74</v>
      </c>
      <c r="C218" s="7" t="s">
        <v>92</v>
      </c>
      <c r="D218" s="8">
        <v>17</v>
      </c>
      <c r="E218" s="5" t="s">
        <v>75</v>
      </c>
      <c r="F218" s="5" t="s">
        <v>29</v>
      </c>
      <c r="I218" s="5" t="s">
        <v>73</v>
      </c>
      <c r="L218" s="5" t="s">
        <v>31</v>
      </c>
    </row>
    <row r="219" spans="1:12" x14ac:dyDescent="0.2">
      <c r="A219" s="6">
        <v>15</v>
      </c>
      <c r="B219" s="5" t="s">
        <v>74</v>
      </c>
      <c r="C219" s="7" t="s">
        <v>92</v>
      </c>
      <c r="D219" s="8">
        <v>17</v>
      </c>
      <c r="E219" s="5" t="s">
        <v>75</v>
      </c>
      <c r="F219" s="5" t="s">
        <v>13</v>
      </c>
      <c r="I219" s="5" t="s">
        <v>73</v>
      </c>
      <c r="L219" s="5" t="s">
        <v>44</v>
      </c>
    </row>
    <row r="220" spans="1:12" x14ac:dyDescent="0.2">
      <c r="A220" s="6">
        <v>15</v>
      </c>
      <c r="B220" s="5" t="s">
        <v>74</v>
      </c>
      <c r="C220" s="7" t="s">
        <v>92</v>
      </c>
      <c r="D220" s="8">
        <v>17</v>
      </c>
      <c r="E220" s="5" t="s">
        <v>75</v>
      </c>
      <c r="F220" s="5" t="s">
        <v>24</v>
      </c>
      <c r="I220" s="5" t="s">
        <v>73</v>
      </c>
      <c r="L220" s="5" t="s">
        <v>12</v>
      </c>
    </row>
    <row r="221" spans="1:12" x14ac:dyDescent="0.2">
      <c r="A221" s="6">
        <v>15</v>
      </c>
      <c r="B221" s="5" t="s">
        <v>74</v>
      </c>
      <c r="C221" s="7" t="s">
        <v>92</v>
      </c>
      <c r="D221" s="8">
        <v>17</v>
      </c>
      <c r="E221" s="5" t="s">
        <v>77</v>
      </c>
      <c r="F221" s="5" t="s">
        <v>34</v>
      </c>
      <c r="I221" s="5" t="s">
        <v>73</v>
      </c>
      <c r="L221" s="5" t="s">
        <v>35</v>
      </c>
    </row>
    <row r="222" spans="1:12" x14ac:dyDescent="0.2">
      <c r="A222" s="6">
        <v>15</v>
      </c>
      <c r="B222" s="5" t="s">
        <v>74</v>
      </c>
      <c r="C222" s="7" t="s">
        <v>92</v>
      </c>
      <c r="D222" s="8">
        <v>17</v>
      </c>
      <c r="E222" s="5" t="s">
        <v>78</v>
      </c>
      <c r="F222" s="5" t="s">
        <v>15</v>
      </c>
      <c r="I222" s="5" t="s">
        <v>73</v>
      </c>
      <c r="L222" s="5" t="s">
        <v>40</v>
      </c>
    </row>
    <row r="223" spans="1:12" x14ac:dyDescent="0.2">
      <c r="A223" s="6">
        <v>15</v>
      </c>
      <c r="B223" s="5" t="s">
        <v>74</v>
      </c>
      <c r="C223" s="7" t="s">
        <v>92</v>
      </c>
      <c r="D223" s="8">
        <v>17</v>
      </c>
      <c r="E223" s="5" t="s">
        <v>78</v>
      </c>
      <c r="F223" s="5" t="s">
        <v>5</v>
      </c>
      <c r="I223" s="5" t="s">
        <v>73</v>
      </c>
      <c r="L223" s="5" t="s">
        <v>32</v>
      </c>
    </row>
    <row r="224" spans="1:12" x14ac:dyDescent="0.2">
      <c r="A224" s="6">
        <v>15</v>
      </c>
      <c r="B224" s="5" t="s">
        <v>74</v>
      </c>
      <c r="C224" s="7" t="s">
        <v>92</v>
      </c>
      <c r="D224" s="8">
        <v>17</v>
      </c>
      <c r="E224" s="5" t="s">
        <v>72</v>
      </c>
      <c r="F224" s="5" t="s">
        <v>43</v>
      </c>
      <c r="I224" s="5" t="s">
        <v>73</v>
      </c>
      <c r="L224" s="5" t="s">
        <v>60</v>
      </c>
    </row>
    <row r="225" spans="1:12" x14ac:dyDescent="0.2">
      <c r="A225" s="6">
        <v>15</v>
      </c>
      <c r="B225" s="5" t="s">
        <v>79</v>
      </c>
      <c r="C225" s="7" t="s">
        <v>92</v>
      </c>
      <c r="D225" s="8">
        <v>18</v>
      </c>
      <c r="E225" s="5" t="s">
        <v>72</v>
      </c>
      <c r="F225" s="5" t="s">
        <v>27</v>
      </c>
      <c r="I225" s="5" t="s">
        <v>73</v>
      </c>
      <c r="L225" s="5" t="s">
        <v>18</v>
      </c>
    </row>
    <row r="226" spans="1:12" x14ac:dyDescent="0.2">
      <c r="A226" s="6">
        <v>16</v>
      </c>
      <c r="B226" s="5" t="s">
        <v>88</v>
      </c>
      <c r="C226" s="7" t="s">
        <v>92</v>
      </c>
      <c r="D226" s="8">
        <v>23</v>
      </c>
      <c r="E226" s="5" t="s">
        <v>87</v>
      </c>
      <c r="F226" s="5" t="s">
        <v>36</v>
      </c>
      <c r="I226" s="5" t="s">
        <v>73</v>
      </c>
      <c r="L226" s="5" t="s">
        <v>29</v>
      </c>
    </row>
    <row r="227" spans="1:12" x14ac:dyDescent="0.2">
      <c r="A227" s="6">
        <v>16</v>
      </c>
      <c r="B227" s="5" t="s">
        <v>88</v>
      </c>
      <c r="C227" s="7" t="s">
        <v>92</v>
      </c>
      <c r="D227" s="8">
        <v>23</v>
      </c>
      <c r="E227" s="5" t="s">
        <v>72</v>
      </c>
      <c r="F227" s="5" t="s">
        <v>46</v>
      </c>
      <c r="I227" s="5" t="s">
        <v>73</v>
      </c>
      <c r="L227" s="5" t="s">
        <v>38</v>
      </c>
    </row>
    <row r="228" spans="1:12" x14ac:dyDescent="0.2">
      <c r="A228" s="6">
        <v>16</v>
      </c>
      <c r="B228" s="5" t="s">
        <v>74</v>
      </c>
      <c r="C228" s="7" t="s">
        <v>92</v>
      </c>
      <c r="D228" s="8">
        <v>24</v>
      </c>
      <c r="E228" s="5" t="s">
        <v>75</v>
      </c>
      <c r="F228" s="5" t="s">
        <v>9</v>
      </c>
      <c r="I228" s="5" t="s">
        <v>73</v>
      </c>
      <c r="L228" s="5" t="s">
        <v>5</v>
      </c>
    </row>
    <row r="229" spans="1:12" x14ac:dyDescent="0.2">
      <c r="A229" s="6">
        <v>16</v>
      </c>
      <c r="B229" s="5" t="s">
        <v>74</v>
      </c>
      <c r="C229" s="7" t="s">
        <v>92</v>
      </c>
      <c r="D229" s="8">
        <v>24</v>
      </c>
      <c r="E229" s="5" t="s">
        <v>75</v>
      </c>
      <c r="F229" s="5" t="s">
        <v>49</v>
      </c>
      <c r="I229" s="5" t="s">
        <v>73</v>
      </c>
      <c r="L229" s="5" t="s">
        <v>12</v>
      </c>
    </row>
    <row r="230" spans="1:12" x14ac:dyDescent="0.2">
      <c r="A230" s="6">
        <v>16</v>
      </c>
      <c r="B230" s="5" t="s">
        <v>74</v>
      </c>
      <c r="C230" s="7" t="s">
        <v>92</v>
      </c>
      <c r="D230" s="8">
        <v>24</v>
      </c>
      <c r="E230" s="5" t="s">
        <v>75</v>
      </c>
      <c r="F230" s="5" t="s">
        <v>23</v>
      </c>
      <c r="I230" s="5" t="s">
        <v>73</v>
      </c>
      <c r="L230" s="5" t="s">
        <v>76</v>
      </c>
    </row>
    <row r="231" spans="1:12" x14ac:dyDescent="0.2">
      <c r="A231" s="6">
        <v>16</v>
      </c>
      <c r="B231" s="5" t="s">
        <v>74</v>
      </c>
      <c r="C231" s="7" t="s">
        <v>92</v>
      </c>
      <c r="D231" s="8">
        <v>24</v>
      </c>
      <c r="E231" s="5" t="s">
        <v>75</v>
      </c>
      <c r="F231" s="5" t="s">
        <v>27</v>
      </c>
      <c r="I231" s="5" t="s">
        <v>73</v>
      </c>
      <c r="L231" s="5" t="s">
        <v>47</v>
      </c>
    </row>
    <row r="232" spans="1:12" x14ac:dyDescent="0.2">
      <c r="A232" s="6">
        <v>16</v>
      </c>
      <c r="B232" s="5" t="s">
        <v>74</v>
      </c>
      <c r="C232" s="7" t="s">
        <v>92</v>
      </c>
      <c r="D232" s="8">
        <v>24</v>
      </c>
      <c r="E232" s="5" t="s">
        <v>75</v>
      </c>
      <c r="F232" s="5" t="s">
        <v>31</v>
      </c>
      <c r="I232" s="5" t="s">
        <v>73</v>
      </c>
      <c r="L232" s="5" t="s">
        <v>26</v>
      </c>
    </row>
    <row r="233" spans="1:12" x14ac:dyDescent="0.2">
      <c r="A233" s="6">
        <v>16</v>
      </c>
      <c r="B233" s="5" t="s">
        <v>74</v>
      </c>
      <c r="C233" s="7" t="s">
        <v>92</v>
      </c>
      <c r="D233" s="8">
        <v>24</v>
      </c>
      <c r="E233" s="5" t="s">
        <v>75</v>
      </c>
      <c r="F233" s="5" t="s">
        <v>34</v>
      </c>
      <c r="I233" s="5" t="s">
        <v>73</v>
      </c>
      <c r="L233" s="5" t="s">
        <v>15</v>
      </c>
    </row>
    <row r="234" spans="1:12" x14ac:dyDescent="0.2">
      <c r="A234" s="6">
        <v>16</v>
      </c>
      <c r="B234" s="5" t="s">
        <v>74</v>
      </c>
      <c r="C234" s="7" t="s">
        <v>92</v>
      </c>
      <c r="D234" s="8">
        <v>24</v>
      </c>
      <c r="E234" s="5" t="s">
        <v>75</v>
      </c>
      <c r="F234" s="5" t="s">
        <v>17</v>
      </c>
      <c r="I234" s="5" t="s">
        <v>73</v>
      </c>
      <c r="L234" s="5" t="s">
        <v>6</v>
      </c>
    </row>
    <row r="235" spans="1:12" x14ac:dyDescent="0.2">
      <c r="A235" s="6">
        <v>16</v>
      </c>
      <c r="B235" s="5" t="s">
        <v>74</v>
      </c>
      <c r="C235" s="7" t="s">
        <v>92</v>
      </c>
      <c r="D235" s="8">
        <v>24</v>
      </c>
      <c r="E235" s="5" t="s">
        <v>75</v>
      </c>
      <c r="F235" s="5" t="s">
        <v>50</v>
      </c>
      <c r="I235" s="5" t="s">
        <v>73</v>
      </c>
      <c r="L235" s="5" t="s">
        <v>10</v>
      </c>
    </row>
    <row r="236" spans="1:12" x14ac:dyDescent="0.2">
      <c r="A236" s="6">
        <v>16</v>
      </c>
      <c r="B236" s="5" t="s">
        <v>74</v>
      </c>
      <c r="C236" s="7" t="s">
        <v>92</v>
      </c>
      <c r="D236" s="8">
        <v>24</v>
      </c>
      <c r="E236" s="5" t="s">
        <v>75</v>
      </c>
      <c r="F236" s="5" t="s">
        <v>18</v>
      </c>
      <c r="I236" s="5" t="s">
        <v>73</v>
      </c>
      <c r="L236" s="5" t="s">
        <v>41</v>
      </c>
    </row>
    <row r="237" spans="1:12" x14ac:dyDescent="0.2">
      <c r="A237" s="6">
        <v>16</v>
      </c>
      <c r="B237" s="5" t="s">
        <v>74</v>
      </c>
      <c r="C237" s="7" t="s">
        <v>92</v>
      </c>
      <c r="D237" s="8">
        <v>24</v>
      </c>
      <c r="E237" s="5" t="s">
        <v>77</v>
      </c>
      <c r="F237" s="5" t="s">
        <v>21</v>
      </c>
      <c r="I237" s="5" t="s">
        <v>73</v>
      </c>
      <c r="L237" s="5" t="s">
        <v>40</v>
      </c>
    </row>
    <row r="238" spans="1:12" x14ac:dyDescent="0.2">
      <c r="A238" s="6">
        <v>16</v>
      </c>
      <c r="B238" s="5" t="s">
        <v>74</v>
      </c>
      <c r="C238" s="7" t="s">
        <v>92</v>
      </c>
      <c r="D238" s="8">
        <v>24</v>
      </c>
      <c r="E238" s="5" t="s">
        <v>78</v>
      </c>
      <c r="F238" s="5" t="s">
        <v>35</v>
      </c>
      <c r="I238" s="5" t="s">
        <v>73</v>
      </c>
      <c r="L238" s="5" t="s">
        <v>43</v>
      </c>
    </row>
    <row r="239" spans="1:12" x14ac:dyDescent="0.2">
      <c r="A239" s="6">
        <v>16</v>
      </c>
      <c r="B239" s="5" t="s">
        <v>74</v>
      </c>
      <c r="C239" s="7" t="s">
        <v>92</v>
      </c>
      <c r="D239" s="8">
        <v>24</v>
      </c>
      <c r="E239" s="5" t="s">
        <v>78</v>
      </c>
      <c r="F239" s="5" t="s">
        <v>44</v>
      </c>
      <c r="I239" s="5" t="s">
        <v>73</v>
      </c>
      <c r="L239" s="5" t="s">
        <v>24</v>
      </c>
    </row>
    <row r="240" spans="1:12" x14ac:dyDescent="0.2">
      <c r="A240" s="6">
        <v>16</v>
      </c>
      <c r="B240" s="5" t="s">
        <v>79</v>
      </c>
      <c r="C240" s="7" t="s">
        <v>92</v>
      </c>
      <c r="D240" s="8">
        <v>25</v>
      </c>
      <c r="E240" s="5" t="s">
        <v>87</v>
      </c>
      <c r="F240" s="5" t="s">
        <v>32</v>
      </c>
      <c r="I240" s="5" t="s">
        <v>73</v>
      </c>
      <c r="L240" s="5" t="s">
        <v>20</v>
      </c>
    </row>
    <row r="241" spans="1:12" x14ac:dyDescent="0.2">
      <c r="A241" s="6">
        <v>16</v>
      </c>
      <c r="B241" s="5" t="s">
        <v>79</v>
      </c>
      <c r="C241" s="7" t="s">
        <v>92</v>
      </c>
      <c r="D241" s="8">
        <v>25</v>
      </c>
      <c r="E241" s="5" t="s">
        <v>72</v>
      </c>
      <c r="F241" s="5" t="s">
        <v>60</v>
      </c>
      <c r="I241" s="5" t="s">
        <v>73</v>
      </c>
      <c r="L241" s="5" t="s">
        <v>13</v>
      </c>
    </row>
    <row r="242" spans="1:12" x14ac:dyDescent="0.2">
      <c r="A242" s="6">
        <v>17</v>
      </c>
      <c r="B242" s="5" t="s">
        <v>74</v>
      </c>
      <c r="C242" s="7" t="s">
        <v>92</v>
      </c>
      <c r="D242" s="8">
        <v>31</v>
      </c>
      <c r="E242" s="5" t="s">
        <v>75</v>
      </c>
      <c r="F242" s="5" t="s">
        <v>12</v>
      </c>
      <c r="I242" s="5" t="s">
        <v>73</v>
      </c>
      <c r="L242" s="5" t="s">
        <v>44</v>
      </c>
    </row>
    <row r="243" spans="1:12" x14ac:dyDescent="0.2">
      <c r="A243" s="6">
        <v>17</v>
      </c>
      <c r="B243" s="5" t="s">
        <v>74</v>
      </c>
      <c r="C243" s="7" t="s">
        <v>92</v>
      </c>
      <c r="D243" s="8">
        <v>31</v>
      </c>
      <c r="E243" s="5" t="s">
        <v>75</v>
      </c>
      <c r="F243" s="5" t="s">
        <v>43</v>
      </c>
      <c r="I243" s="5" t="s">
        <v>73</v>
      </c>
      <c r="L243" s="5" t="s">
        <v>13</v>
      </c>
    </row>
    <row r="244" spans="1:12" x14ac:dyDescent="0.2">
      <c r="A244" s="6">
        <v>17</v>
      </c>
      <c r="B244" s="5" t="s">
        <v>74</v>
      </c>
      <c r="C244" s="7" t="s">
        <v>92</v>
      </c>
      <c r="D244" s="8">
        <v>31</v>
      </c>
      <c r="E244" s="5" t="s">
        <v>75</v>
      </c>
      <c r="F244" s="5" t="s">
        <v>41</v>
      </c>
      <c r="I244" s="5" t="s">
        <v>73</v>
      </c>
      <c r="L244" s="5" t="s">
        <v>27</v>
      </c>
    </row>
    <row r="245" spans="1:12" x14ac:dyDescent="0.2">
      <c r="A245" s="6">
        <v>17</v>
      </c>
      <c r="B245" s="5" t="s">
        <v>74</v>
      </c>
      <c r="C245" s="7" t="s">
        <v>92</v>
      </c>
      <c r="D245" s="8">
        <v>31</v>
      </c>
      <c r="E245" s="5" t="s">
        <v>75</v>
      </c>
      <c r="F245" s="5" t="s">
        <v>9</v>
      </c>
      <c r="I245" s="5" t="s">
        <v>73</v>
      </c>
      <c r="L245" s="5" t="s">
        <v>17</v>
      </c>
    </row>
    <row r="246" spans="1:12" x14ac:dyDescent="0.2">
      <c r="A246" s="6">
        <v>17</v>
      </c>
      <c r="B246" s="5" t="s">
        <v>74</v>
      </c>
      <c r="C246" s="7" t="s">
        <v>92</v>
      </c>
      <c r="D246" s="8">
        <v>31</v>
      </c>
      <c r="E246" s="5" t="s">
        <v>75</v>
      </c>
      <c r="F246" s="5" t="s">
        <v>26</v>
      </c>
      <c r="I246" s="5" t="s">
        <v>73</v>
      </c>
      <c r="L246" s="5" t="s">
        <v>46</v>
      </c>
    </row>
    <row r="247" spans="1:12" x14ac:dyDescent="0.2">
      <c r="A247" s="6">
        <v>17</v>
      </c>
      <c r="B247" s="5" t="s">
        <v>74</v>
      </c>
      <c r="C247" s="7" t="s">
        <v>92</v>
      </c>
      <c r="D247" s="8">
        <v>31</v>
      </c>
      <c r="E247" s="5" t="s">
        <v>75</v>
      </c>
      <c r="F247" s="5" t="s">
        <v>38</v>
      </c>
      <c r="I247" s="5" t="s">
        <v>73</v>
      </c>
      <c r="L247" s="5" t="s">
        <v>23</v>
      </c>
    </row>
    <row r="248" spans="1:12" x14ac:dyDescent="0.2">
      <c r="A248" s="6">
        <v>17</v>
      </c>
      <c r="B248" s="5" t="s">
        <v>74</v>
      </c>
      <c r="C248" s="7" t="s">
        <v>92</v>
      </c>
      <c r="D248" s="8">
        <v>31</v>
      </c>
      <c r="E248" s="5" t="s">
        <v>75</v>
      </c>
      <c r="F248" s="5" t="s">
        <v>21</v>
      </c>
      <c r="I248" s="5" t="s">
        <v>73</v>
      </c>
      <c r="L248" s="5" t="s">
        <v>15</v>
      </c>
    </row>
    <row r="249" spans="1:12" x14ac:dyDescent="0.2">
      <c r="A249" s="6">
        <v>17</v>
      </c>
      <c r="B249" s="5" t="s">
        <v>74</v>
      </c>
      <c r="C249" s="7" t="s">
        <v>92</v>
      </c>
      <c r="D249" s="8">
        <v>31</v>
      </c>
      <c r="E249" s="5" t="s">
        <v>75</v>
      </c>
      <c r="F249" s="5" t="s">
        <v>76</v>
      </c>
      <c r="I249" s="5" t="s">
        <v>73</v>
      </c>
      <c r="L249" s="5" t="s">
        <v>29</v>
      </c>
    </row>
    <row r="250" spans="1:12" x14ac:dyDescent="0.2">
      <c r="A250" s="6">
        <v>17</v>
      </c>
      <c r="B250" s="5" t="s">
        <v>74</v>
      </c>
      <c r="C250" s="7" t="s">
        <v>92</v>
      </c>
      <c r="D250" s="8">
        <v>31</v>
      </c>
      <c r="E250" s="5" t="s">
        <v>75</v>
      </c>
      <c r="F250" s="5" t="s">
        <v>20</v>
      </c>
      <c r="I250" s="5" t="s">
        <v>73</v>
      </c>
      <c r="L250" s="5" t="s">
        <v>36</v>
      </c>
    </row>
    <row r="251" spans="1:12" x14ac:dyDescent="0.2">
      <c r="A251" s="6">
        <v>17</v>
      </c>
      <c r="B251" s="5" t="s">
        <v>74</v>
      </c>
      <c r="C251" s="7" t="s">
        <v>92</v>
      </c>
      <c r="D251" s="8">
        <v>31</v>
      </c>
      <c r="E251" s="5" t="s">
        <v>75</v>
      </c>
      <c r="F251" s="5" t="s">
        <v>47</v>
      </c>
      <c r="I251" s="5" t="s">
        <v>73</v>
      </c>
      <c r="L251" s="5" t="s">
        <v>18</v>
      </c>
    </row>
    <row r="252" spans="1:12" x14ac:dyDescent="0.2">
      <c r="A252" s="6">
        <v>17</v>
      </c>
      <c r="B252" s="5" t="s">
        <v>74</v>
      </c>
      <c r="C252" s="7" t="s">
        <v>92</v>
      </c>
      <c r="D252" s="8">
        <v>31</v>
      </c>
      <c r="E252" s="5" t="s">
        <v>75</v>
      </c>
      <c r="F252" s="5" t="s">
        <v>10</v>
      </c>
      <c r="I252" s="5" t="s">
        <v>73</v>
      </c>
      <c r="L252" s="5" t="s">
        <v>5</v>
      </c>
    </row>
    <row r="253" spans="1:12" x14ac:dyDescent="0.2">
      <c r="A253" s="6">
        <v>17</v>
      </c>
      <c r="B253" s="5" t="s">
        <v>74</v>
      </c>
      <c r="C253" s="7" t="s">
        <v>92</v>
      </c>
      <c r="D253" s="8">
        <v>31</v>
      </c>
      <c r="E253" s="5" t="s">
        <v>75</v>
      </c>
      <c r="F253" s="5" t="s">
        <v>31</v>
      </c>
      <c r="I253" s="5" t="s">
        <v>73</v>
      </c>
      <c r="L253" s="5" t="s">
        <v>32</v>
      </c>
    </row>
    <row r="254" spans="1:12" x14ac:dyDescent="0.2">
      <c r="A254" s="6">
        <v>17</v>
      </c>
      <c r="B254" s="5" t="s">
        <v>74</v>
      </c>
      <c r="C254" s="7" t="s">
        <v>92</v>
      </c>
      <c r="D254" s="8">
        <v>31</v>
      </c>
      <c r="E254" s="5" t="s">
        <v>78</v>
      </c>
      <c r="F254" s="5" t="s">
        <v>60</v>
      </c>
      <c r="I254" s="5" t="s">
        <v>73</v>
      </c>
      <c r="L254" s="5" t="s">
        <v>50</v>
      </c>
    </row>
    <row r="255" spans="1:12" x14ac:dyDescent="0.2">
      <c r="A255" s="6">
        <v>17</v>
      </c>
      <c r="B255" s="5" t="s">
        <v>74</v>
      </c>
      <c r="C255" s="7" t="s">
        <v>92</v>
      </c>
      <c r="D255" s="8">
        <v>31</v>
      </c>
      <c r="E255" s="5" t="s">
        <v>78</v>
      </c>
      <c r="F255" s="5" t="s">
        <v>40</v>
      </c>
      <c r="I255" s="5" t="s">
        <v>73</v>
      </c>
      <c r="L255" s="5" t="s">
        <v>34</v>
      </c>
    </row>
    <row r="256" spans="1:12" x14ac:dyDescent="0.2">
      <c r="A256" s="6">
        <v>17</v>
      </c>
      <c r="B256" s="5" t="s">
        <v>74</v>
      </c>
      <c r="C256" s="7" t="s">
        <v>92</v>
      </c>
      <c r="D256" s="8">
        <v>31</v>
      </c>
      <c r="E256" s="5" t="s">
        <v>78</v>
      </c>
      <c r="F256" s="5" t="s">
        <v>6</v>
      </c>
      <c r="I256" s="5" t="s">
        <v>73</v>
      </c>
      <c r="L256" s="5" t="s">
        <v>49</v>
      </c>
    </row>
    <row r="257" spans="1:12" x14ac:dyDescent="0.2">
      <c r="A257" s="6">
        <v>17</v>
      </c>
      <c r="B257" s="5" t="s">
        <v>74</v>
      </c>
      <c r="C257" s="7" t="s">
        <v>92</v>
      </c>
      <c r="D257" s="8">
        <v>31</v>
      </c>
      <c r="E257" s="5" t="s">
        <v>78</v>
      </c>
      <c r="F257" s="5" t="s">
        <v>24</v>
      </c>
      <c r="I257" s="5" t="s">
        <v>73</v>
      </c>
      <c r="L257" s="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32" sqref="D32"/>
    </sheetView>
  </sheetViews>
  <sheetFormatPr baseColWidth="10" defaultRowHeight="16" x14ac:dyDescent="0.2"/>
  <sheetData>
    <row r="1" spans="1:2" x14ac:dyDescent="0.2">
      <c r="A1" t="s">
        <v>24</v>
      </c>
      <c r="B1" t="s">
        <v>167</v>
      </c>
    </row>
    <row r="2" spans="1:2" x14ac:dyDescent="0.2">
      <c r="A2" t="s">
        <v>27</v>
      </c>
      <c r="B2" t="s">
        <v>64</v>
      </c>
    </row>
    <row r="3" spans="1:2" x14ac:dyDescent="0.2">
      <c r="A3" t="s">
        <v>29</v>
      </c>
      <c r="B3" t="s">
        <v>52</v>
      </c>
    </row>
    <row r="4" spans="1:2" x14ac:dyDescent="0.2">
      <c r="A4" t="s">
        <v>9</v>
      </c>
      <c r="B4" t="s">
        <v>11</v>
      </c>
    </row>
    <row r="5" spans="1:2" x14ac:dyDescent="0.2">
      <c r="A5" t="s">
        <v>41</v>
      </c>
      <c r="B5" t="s">
        <v>59</v>
      </c>
    </row>
    <row r="6" spans="1:2" x14ac:dyDescent="0.2">
      <c r="A6" t="s">
        <v>26</v>
      </c>
      <c r="B6" t="s">
        <v>28</v>
      </c>
    </row>
    <row r="7" spans="1:2" x14ac:dyDescent="0.2">
      <c r="A7" t="s">
        <v>76</v>
      </c>
      <c r="B7" t="s">
        <v>30</v>
      </c>
    </row>
    <row r="8" spans="1:2" x14ac:dyDescent="0.2">
      <c r="A8" t="s">
        <v>31</v>
      </c>
      <c r="B8" t="s">
        <v>33</v>
      </c>
    </row>
    <row r="9" spans="1:2" x14ac:dyDescent="0.2">
      <c r="A9" t="s">
        <v>43</v>
      </c>
      <c r="B9" t="s">
        <v>45</v>
      </c>
    </row>
    <row r="10" spans="1:2" x14ac:dyDescent="0.2">
      <c r="A10" t="s">
        <v>49</v>
      </c>
      <c r="B10" t="s">
        <v>51</v>
      </c>
    </row>
    <row r="11" spans="1:2" x14ac:dyDescent="0.2">
      <c r="A11" t="s">
        <v>23</v>
      </c>
      <c r="B11" t="s">
        <v>25</v>
      </c>
    </row>
    <row r="12" spans="1:2" x14ac:dyDescent="0.2">
      <c r="A12" t="s">
        <v>38</v>
      </c>
      <c r="B12" t="s">
        <v>39</v>
      </c>
    </row>
    <row r="13" spans="1:2" x14ac:dyDescent="0.2">
      <c r="A13" t="s">
        <v>20</v>
      </c>
      <c r="B13" t="s">
        <v>22</v>
      </c>
    </row>
    <row r="14" spans="1:2" x14ac:dyDescent="0.2">
      <c r="A14" t="s">
        <v>36</v>
      </c>
      <c r="B14" t="s">
        <v>58</v>
      </c>
    </row>
    <row r="15" spans="1:2" x14ac:dyDescent="0.2">
      <c r="A15" t="s">
        <v>21</v>
      </c>
      <c r="B15" t="s">
        <v>57</v>
      </c>
    </row>
    <row r="16" spans="1:2" x14ac:dyDescent="0.2">
      <c r="A16" t="s">
        <v>6</v>
      </c>
      <c r="B16" t="s">
        <v>56</v>
      </c>
    </row>
    <row r="17" spans="1:2" x14ac:dyDescent="0.2">
      <c r="A17" t="s">
        <v>50</v>
      </c>
      <c r="B17" t="s">
        <v>62</v>
      </c>
    </row>
    <row r="18" spans="1:2" x14ac:dyDescent="0.2">
      <c r="A18" t="s">
        <v>34</v>
      </c>
      <c r="B18" t="s">
        <v>37</v>
      </c>
    </row>
    <row r="19" spans="1:2" x14ac:dyDescent="0.2">
      <c r="A19" t="s">
        <v>17</v>
      </c>
      <c r="B19" t="s">
        <v>19</v>
      </c>
    </row>
    <row r="20" spans="1:2" x14ac:dyDescent="0.2">
      <c r="A20" t="s">
        <v>46</v>
      </c>
      <c r="B20" t="s">
        <v>48</v>
      </c>
    </row>
    <row r="21" spans="1:2" x14ac:dyDescent="0.2">
      <c r="A21" t="s">
        <v>5</v>
      </c>
      <c r="B21" t="s">
        <v>8</v>
      </c>
    </row>
    <row r="22" spans="1:2" x14ac:dyDescent="0.2">
      <c r="A22" t="s">
        <v>47</v>
      </c>
      <c r="B22" t="s">
        <v>55</v>
      </c>
    </row>
    <row r="23" spans="1:2" x14ac:dyDescent="0.2">
      <c r="A23" t="s">
        <v>44</v>
      </c>
      <c r="B23" t="s">
        <v>65</v>
      </c>
    </row>
    <row r="24" spans="1:2" x14ac:dyDescent="0.2">
      <c r="A24" t="s">
        <v>10</v>
      </c>
      <c r="B24" t="s">
        <v>65</v>
      </c>
    </row>
    <row r="25" spans="1:2" x14ac:dyDescent="0.2">
      <c r="A25" t="s">
        <v>60</v>
      </c>
      <c r="B25" t="s">
        <v>61</v>
      </c>
    </row>
    <row r="26" spans="1:2" x14ac:dyDescent="0.2">
      <c r="A26" t="s">
        <v>13</v>
      </c>
      <c r="B26" t="s">
        <v>166</v>
      </c>
    </row>
    <row r="27" spans="1:2" x14ac:dyDescent="0.2">
      <c r="A27" t="s">
        <v>32</v>
      </c>
      <c r="B27" t="s">
        <v>54</v>
      </c>
    </row>
    <row r="28" spans="1:2" x14ac:dyDescent="0.2">
      <c r="A28" t="s">
        <v>40</v>
      </c>
      <c r="B28" t="s">
        <v>42</v>
      </c>
    </row>
    <row r="29" spans="1:2" x14ac:dyDescent="0.2">
      <c r="A29" t="s">
        <v>35</v>
      </c>
      <c r="B29" t="s">
        <v>63</v>
      </c>
    </row>
    <row r="30" spans="1:2" x14ac:dyDescent="0.2">
      <c r="A30" t="s">
        <v>18</v>
      </c>
      <c r="B30" t="s">
        <v>53</v>
      </c>
    </row>
    <row r="31" spans="1:2" x14ac:dyDescent="0.2">
      <c r="A31" t="s">
        <v>15</v>
      </c>
      <c r="B31" t="s">
        <v>16</v>
      </c>
    </row>
    <row r="32" spans="1:2" x14ac:dyDescent="0.2">
      <c r="A32" t="s">
        <v>12</v>
      </c>
      <c r="B32" t="s">
        <v>14</v>
      </c>
    </row>
  </sheetData>
  <sortState ref="A1:B35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24</v>
      </c>
      <c r="B1" s="12" t="s">
        <v>176</v>
      </c>
    </row>
    <row r="2" spans="1:2" x14ac:dyDescent="0.2">
      <c r="A2" t="s">
        <v>27</v>
      </c>
      <c r="B2" t="s">
        <v>177</v>
      </c>
    </row>
    <row r="3" spans="1:2" x14ac:dyDescent="0.2">
      <c r="A3" t="s">
        <v>29</v>
      </c>
      <c r="B3" t="s">
        <v>178</v>
      </c>
    </row>
    <row r="4" spans="1:2" x14ac:dyDescent="0.2">
      <c r="A4" t="s">
        <v>9</v>
      </c>
      <c r="B4" t="s">
        <v>179</v>
      </c>
    </row>
    <row r="5" spans="1:2" x14ac:dyDescent="0.2">
      <c r="A5" t="s">
        <v>41</v>
      </c>
      <c r="B5" t="s">
        <v>180</v>
      </c>
    </row>
    <row r="6" spans="1:2" x14ac:dyDescent="0.2">
      <c r="A6" t="s">
        <v>26</v>
      </c>
      <c r="B6" t="s">
        <v>181</v>
      </c>
    </row>
    <row r="7" spans="1:2" x14ac:dyDescent="0.2">
      <c r="A7" t="s">
        <v>76</v>
      </c>
      <c r="B7" t="s">
        <v>182</v>
      </c>
    </row>
    <row r="8" spans="1:2" x14ac:dyDescent="0.2">
      <c r="A8" t="s">
        <v>31</v>
      </c>
      <c r="B8" t="s">
        <v>183</v>
      </c>
    </row>
    <row r="9" spans="1:2" x14ac:dyDescent="0.2">
      <c r="A9" t="s">
        <v>43</v>
      </c>
      <c r="B9" t="s">
        <v>184</v>
      </c>
    </row>
    <row r="10" spans="1:2" x14ac:dyDescent="0.2">
      <c r="A10" t="s">
        <v>49</v>
      </c>
      <c r="B10" t="s">
        <v>185</v>
      </c>
    </row>
    <row r="11" spans="1:2" x14ac:dyDescent="0.2">
      <c r="A11" t="s">
        <v>23</v>
      </c>
      <c r="B11" s="12" t="s">
        <v>186</v>
      </c>
    </row>
    <row r="12" spans="1:2" x14ac:dyDescent="0.2">
      <c r="A12" t="s">
        <v>38</v>
      </c>
      <c r="B12" t="s">
        <v>187</v>
      </c>
    </row>
    <row r="13" spans="1:2" x14ac:dyDescent="0.2">
      <c r="A13" t="s">
        <v>20</v>
      </c>
      <c r="B13" t="s">
        <v>188</v>
      </c>
    </row>
    <row r="14" spans="1:2" x14ac:dyDescent="0.2">
      <c r="A14" t="s">
        <v>36</v>
      </c>
      <c r="B14" t="s">
        <v>189</v>
      </c>
    </row>
    <row r="15" spans="1:2" x14ac:dyDescent="0.2">
      <c r="A15" t="s">
        <v>21</v>
      </c>
      <c r="B15" t="s">
        <v>190</v>
      </c>
    </row>
    <row r="16" spans="1:2" x14ac:dyDescent="0.2">
      <c r="A16" t="s">
        <v>6</v>
      </c>
      <c r="B16" t="s">
        <v>191</v>
      </c>
    </row>
    <row r="17" spans="1:2" x14ac:dyDescent="0.2">
      <c r="A17" t="s">
        <v>50</v>
      </c>
      <c r="B17" t="s">
        <v>192</v>
      </c>
    </row>
    <row r="18" spans="1:2" x14ac:dyDescent="0.2">
      <c r="A18" t="s">
        <v>34</v>
      </c>
      <c r="B18" t="s">
        <v>193</v>
      </c>
    </row>
    <row r="19" spans="1:2" x14ac:dyDescent="0.2">
      <c r="A19" t="s">
        <v>17</v>
      </c>
      <c r="B19" t="s">
        <v>194</v>
      </c>
    </row>
    <row r="20" spans="1:2" x14ac:dyDescent="0.2">
      <c r="A20" t="s">
        <v>46</v>
      </c>
      <c r="B20" t="s">
        <v>195</v>
      </c>
    </row>
    <row r="21" spans="1:2" x14ac:dyDescent="0.2">
      <c r="A21" t="s">
        <v>5</v>
      </c>
      <c r="B21" t="s">
        <v>196</v>
      </c>
    </row>
    <row r="22" spans="1:2" x14ac:dyDescent="0.2">
      <c r="A22" t="s">
        <v>47</v>
      </c>
      <c r="B22" t="s">
        <v>197</v>
      </c>
    </row>
    <row r="23" spans="1:2" x14ac:dyDescent="0.2">
      <c r="A23" t="s">
        <v>44</v>
      </c>
      <c r="B23" t="s">
        <v>198</v>
      </c>
    </row>
    <row r="24" spans="1:2" x14ac:dyDescent="0.2">
      <c r="A24" t="s">
        <v>10</v>
      </c>
      <c r="B24" t="s">
        <v>199</v>
      </c>
    </row>
    <row r="25" spans="1:2" x14ac:dyDescent="0.2">
      <c r="A25" t="s">
        <v>60</v>
      </c>
      <c r="B25" t="s">
        <v>200</v>
      </c>
    </row>
    <row r="26" spans="1:2" x14ac:dyDescent="0.2">
      <c r="A26" t="s">
        <v>13</v>
      </c>
      <c r="B26" t="s">
        <v>201</v>
      </c>
    </row>
    <row r="27" spans="1:2" x14ac:dyDescent="0.2">
      <c r="A27" t="s">
        <v>32</v>
      </c>
      <c r="B27" t="s">
        <v>202</v>
      </c>
    </row>
    <row r="28" spans="1:2" x14ac:dyDescent="0.2">
      <c r="A28" t="s">
        <v>40</v>
      </c>
      <c r="B28" t="s">
        <v>203</v>
      </c>
    </row>
    <row r="29" spans="1:2" x14ac:dyDescent="0.2">
      <c r="A29" t="s">
        <v>35</v>
      </c>
      <c r="B29" t="s">
        <v>204</v>
      </c>
    </row>
    <row r="30" spans="1:2" x14ac:dyDescent="0.2">
      <c r="A30" t="s">
        <v>18</v>
      </c>
      <c r="B30" t="s">
        <v>205</v>
      </c>
    </row>
    <row r="31" spans="1:2" x14ac:dyDescent="0.2">
      <c r="A31" t="s">
        <v>15</v>
      </c>
      <c r="B31" t="s">
        <v>206</v>
      </c>
    </row>
    <row r="32" spans="1:2" x14ac:dyDescent="0.2">
      <c r="A32" t="s">
        <v>12</v>
      </c>
      <c r="B32" t="s">
        <v>207</v>
      </c>
    </row>
  </sheetData>
  <sortState ref="A1:B3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3" sqref="A13"/>
    </sheetView>
  </sheetViews>
  <sheetFormatPr baseColWidth="10" defaultRowHeight="16" x14ac:dyDescent="0.2"/>
  <sheetData>
    <row r="1" spans="1:3" x14ac:dyDescent="0.2">
      <c r="A1" t="s">
        <v>105</v>
      </c>
      <c r="B1" t="s">
        <v>93</v>
      </c>
      <c r="C1">
        <v>1</v>
      </c>
    </row>
    <row r="2" spans="1:3" x14ac:dyDescent="0.2">
      <c r="A2" t="s">
        <v>106</v>
      </c>
      <c r="B2" t="s">
        <v>94</v>
      </c>
      <c r="C2">
        <v>2</v>
      </c>
    </row>
    <row r="3" spans="1:3" x14ac:dyDescent="0.2">
      <c r="A3" t="s">
        <v>107</v>
      </c>
      <c r="B3" t="s">
        <v>95</v>
      </c>
      <c r="C3">
        <v>3</v>
      </c>
    </row>
    <row r="4" spans="1:3" x14ac:dyDescent="0.2">
      <c r="A4" t="s">
        <v>108</v>
      </c>
      <c r="B4" t="s">
        <v>96</v>
      </c>
      <c r="C4">
        <v>4</v>
      </c>
    </row>
    <row r="5" spans="1:3" x14ac:dyDescent="0.2">
      <c r="A5" t="s">
        <v>109</v>
      </c>
      <c r="B5" t="s">
        <v>97</v>
      </c>
      <c r="C5">
        <v>5</v>
      </c>
    </row>
    <row r="6" spans="1:3" x14ac:dyDescent="0.2">
      <c r="A6" t="s">
        <v>110</v>
      </c>
      <c r="B6" t="s">
        <v>98</v>
      </c>
      <c r="C6">
        <v>6</v>
      </c>
    </row>
    <row r="7" spans="1:3" x14ac:dyDescent="0.2">
      <c r="A7" t="s">
        <v>111</v>
      </c>
      <c r="B7" t="s">
        <v>99</v>
      </c>
      <c r="C7">
        <v>7</v>
      </c>
    </row>
    <row r="8" spans="1:3" x14ac:dyDescent="0.2">
      <c r="A8" t="s">
        <v>112</v>
      </c>
      <c r="B8" t="s">
        <v>100</v>
      </c>
      <c r="C8">
        <v>8</v>
      </c>
    </row>
    <row r="9" spans="1:3" x14ac:dyDescent="0.2">
      <c r="A9" t="s">
        <v>89</v>
      </c>
      <c r="B9" t="s">
        <v>101</v>
      </c>
      <c r="C9">
        <v>9</v>
      </c>
    </row>
    <row r="10" spans="1:3" x14ac:dyDescent="0.2">
      <c r="A10" t="s">
        <v>90</v>
      </c>
      <c r="B10" t="s">
        <v>102</v>
      </c>
      <c r="C10">
        <v>10</v>
      </c>
    </row>
    <row r="11" spans="1:3" x14ac:dyDescent="0.2">
      <c r="A11" t="s">
        <v>91</v>
      </c>
      <c r="B11" t="s">
        <v>103</v>
      </c>
      <c r="C11">
        <v>11</v>
      </c>
    </row>
    <row r="12" spans="1:3" x14ac:dyDescent="0.2">
      <c r="A12" t="s">
        <v>92</v>
      </c>
      <c r="B12" t="s">
        <v>104</v>
      </c>
      <c r="C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baseColWidth="10" defaultRowHeight="16" x14ac:dyDescent="0.2"/>
  <sheetData>
    <row r="1" spans="1:4" x14ac:dyDescent="0.2">
      <c r="A1" t="s">
        <v>74</v>
      </c>
      <c r="B1" t="s">
        <v>116</v>
      </c>
      <c r="C1" t="s">
        <v>123</v>
      </c>
      <c r="D1" t="s">
        <v>130</v>
      </c>
    </row>
    <row r="2" spans="1:4" x14ac:dyDescent="0.2">
      <c r="A2" t="s">
        <v>79</v>
      </c>
      <c r="B2" t="s">
        <v>117</v>
      </c>
      <c r="C2" t="s">
        <v>124</v>
      </c>
      <c r="D2" t="s">
        <v>131</v>
      </c>
    </row>
    <row r="3" spans="1:4" x14ac:dyDescent="0.2">
      <c r="A3" t="s">
        <v>113</v>
      </c>
      <c r="B3" t="s">
        <v>118</v>
      </c>
      <c r="C3" t="s">
        <v>125</v>
      </c>
      <c r="D3" t="s">
        <v>132</v>
      </c>
    </row>
    <row r="4" spans="1:4" x14ac:dyDescent="0.2">
      <c r="A4" t="s">
        <v>114</v>
      </c>
      <c r="B4" t="s">
        <v>119</v>
      </c>
      <c r="C4" t="s">
        <v>126</v>
      </c>
      <c r="D4" t="s">
        <v>133</v>
      </c>
    </row>
    <row r="5" spans="1:4" x14ac:dyDescent="0.2">
      <c r="A5" t="s">
        <v>71</v>
      </c>
      <c r="B5" t="s">
        <v>120</v>
      </c>
      <c r="C5" t="s">
        <v>127</v>
      </c>
      <c r="D5" t="s">
        <v>134</v>
      </c>
    </row>
    <row r="6" spans="1:4" x14ac:dyDescent="0.2">
      <c r="A6" t="s">
        <v>115</v>
      </c>
      <c r="B6" t="s">
        <v>121</v>
      </c>
      <c r="C6" t="s">
        <v>128</v>
      </c>
      <c r="D6" t="s">
        <v>135</v>
      </c>
    </row>
    <row r="7" spans="1:4" x14ac:dyDescent="0.2">
      <c r="A7" t="s">
        <v>88</v>
      </c>
      <c r="B7" t="s">
        <v>122</v>
      </c>
      <c r="C7" t="s">
        <v>129</v>
      </c>
      <c r="D7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nfl.csv</vt:lpstr>
      <vt:lpstr>raw_transf</vt:lpstr>
      <vt:lpstr>raw</vt:lpstr>
      <vt:lpstr>index stadium</vt:lpstr>
      <vt:lpstr>index_picture</vt:lpstr>
      <vt:lpstr>index_month</vt:lpstr>
      <vt:lpstr>index_weekday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2017-04-24T03:51:55Z</dcterms:created>
  <dcterms:modified xsi:type="dcterms:W3CDTF">2017-10-11T09:36:59Z</dcterms:modified>
</cp:coreProperties>
</file>