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ancesco SPAGNULO\Documents\Analysis\HBS\Trading\Volumes\data\"/>
    </mc:Choice>
  </mc:AlternateContent>
  <xr:revisionPtr revIDLastSave="0" documentId="13_ncr:1_{84C7790C-89F7-4998-B902-BE2AAD21DD79}" xr6:coauthVersionLast="43" xr6:coauthVersionMax="43" xr10:uidLastSave="{00000000-0000-0000-0000-000000000000}"/>
  <bookViews>
    <workbookView xWindow="-108" yWindow="-108" windowWidth="23256" windowHeight="13176" activeTab="1" xr2:uid="{76DC550F-A520-4895-A445-82AE703C6632}"/>
  </bookViews>
  <sheets>
    <sheet name="Sheet1" sheetId="1" r:id="rId1"/>
    <sheet name="Sheet2" sheetId="2" r:id="rId2"/>
  </sheets>
  <definedNames>
    <definedName name="_xlnm.Print_Area" localSheetId="0">Sheet1!$O$1:$AG$44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35" i="2" l="1"/>
  <c r="Z35" i="2"/>
  <c r="AA34" i="2"/>
  <c r="Z34" i="2"/>
  <c r="AA33" i="2"/>
  <c r="Z33" i="2"/>
  <c r="AA32" i="2"/>
  <c r="Z32" i="2"/>
  <c r="AA31" i="2"/>
  <c r="Z31" i="2"/>
  <c r="AA30" i="2"/>
  <c r="Z30" i="2"/>
  <c r="AA29" i="2"/>
  <c r="Z29" i="2"/>
  <c r="AA28" i="2"/>
  <c r="Z28" i="2"/>
  <c r="Y35" i="2"/>
  <c r="X35" i="2"/>
  <c r="Y34" i="2"/>
  <c r="X34" i="2"/>
  <c r="Y33" i="2"/>
  <c r="X33" i="2"/>
  <c r="Y32" i="2"/>
  <c r="X32" i="2"/>
  <c r="Y31" i="2"/>
  <c r="X31" i="2"/>
  <c r="Y30" i="2"/>
  <c r="X30" i="2"/>
  <c r="Y29" i="2"/>
  <c r="X29" i="2"/>
  <c r="Y28" i="2"/>
  <c r="X28" i="2"/>
  <c r="W35" i="2"/>
  <c r="V35" i="2"/>
  <c r="W34" i="2"/>
  <c r="V34" i="2"/>
  <c r="W33" i="2"/>
  <c r="V33" i="2"/>
  <c r="W32" i="2"/>
  <c r="V32" i="2"/>
  <c r="W31" i="2"/>
  <c r="V31" i="2"/>
  <c r="W30" i="2"/>
  <c r="V30" i="2"/>
  <c r="W29" i="2"/>
  <c r="V29" i="2"/>
  <c r="W28" i="2"/>
  <c r="V28" i="2"/>
  <c r="U35" i="2"/>
  <c r="T35" i="2"/>
  <c r="U34" i="2"/>
  <c r="T34" i="2"/>
  <c r="U33" i="2"/>
  <c r="T33" i="2"/>
  <c r="U32" i="2"/>
  <c r="T32" i="2"/>
  <c r="U31" i="2"/>
  <c r="T31" i="2"/>
  <c r="U30" i="2"/>
  <c r="T30" i="2"/>
  <c r="U29" i="2"/>
  <c r="T29" i="2"/>
  <c r="U28" i="2"/>
  <c r="T28" i="2"/>
  <c r="AA26" i="2"/>
  <c r="AA25" i="2"/>
  <c r="AA24" i="2"/>
  <c r="AA23" i="2"/>
  <c r="AA22" i="2"/>
  <c r="AA21" i="2"/>
  <c r="AA20" i="2"/>
  <c r="AA19" i="2"/>
  <c r="Y26" i="2"/>
  <c r="Y25" i="2"/>
  <c r="Y24" i="2"/>
  <c r="Y23" i="2"/>
  <c r="Y22" i="2"/>
  <c r="Y21" i="2"/>
  <c r="Y20" i="2"/>
  <c r="Y19" i="2"/>
  <c r="W26" i="2"/>
  <c r="W25" i="2"/>
  <c r="W24" i="2"/>
  <c r="W23" i="2"/>
  <c r="W22" i="2"/>
  <c r="W21" i="2"/>
  <c r="W20" i="2"/>
  <c r="W19" i="2"/>
  <c r="U26" i="2"/>
  <c r="U25" i="2"/>
  <c r="U24" i="2"/>
  <c r="U23" i="2"/>
  <c r="U22" i="2"/>
  <c r="U21" i="2"/>
  <c r="U20" i="2"/>
  <c r="U19" i="2"/>
  <c r="Z26" i="2"/>
  <c r="Z25" i="2"/>
  <c r="Z24" i="2"/>
  <c r="Z23" i="2"/>
  <c r="Z22" i="2"/>
  <c r="Z21" i="2"/>
  <c r="Z20" i="2"/>
  <c r="Z19" i="2"/>
  <c r="X26" i="2"/>
  <c r="X25" i="2"/>
  <c r="X24" i="2"/>
  <c r="X23" i="2"/>
  <c r="X22" i="2"/>
  <c r="X21" i="2"/>
  <c r="X20" i="2"/>
  <c r="X19" i="2"/>
  <c r="V26" i="2"/>
  <c r="V25" i="2"/>
  <c r="V24" i="2"/>
  <c r="V23" i="2"/>
  <c r="V22" i="2"/>
  <c r="V21" i="2"/>
  <c r="V20" i="2"/>
  <c r="V19" i="2"/>
  <c r="T26" i="2"/>
  <c r="T25" i="2"/>
  <c r="T24" i="2"/>
  <c r="T23" i="2"/>
  <c r="T22" i="2"/>
  <c r="T21" i="2"/>
  <c r="T20" i="2"/>
  <c r="T19" i="2"/>
  <c r="U12" i="2"/>
  <c r="U11" i="2"/>
  <c r="U10" i="2"/>
  <c r="W11" i="2"/>
  <c r="W10" i="2"/>
  <c r="W12" i="2"/>
  <c r="Y12" i="2"/>
  <c r="Y11" i="2"/>
  <c r="Y10" i="2"/>
  <c r="Y8" i="2"/>
  <c r="Y7" i="2"/>
  <c r="Y6" i="2"/>
  <c r="W6" i="2"/>
  <c r="W7" i="2"/>
  <c r="W8" i="2"/>
  <c r="U8" i="2"/>
  <c r="U7" i="2"/>
  <c r="U6" i="2"/>
  <c r="AA12" i="2"/>
  <c r="AA11" i="2"/>
  <c r="AA10" i="2"/>
  <c r="AA8" i="2"/>
  <c r="AA7" i="2"/>
  <c r="AA6" i="2"/>
  <c r="V6" i="2"/>
  <c r="X6" i="2"/>
  <c r="Z6" i="2"/>
  <c r="T12" i="2"/>
  <c r="V12" i="2"/>
  <c r="X12" i="2"/>
  <c r="Z12" i="2"/>
  <c r="Z11" i="2"/>
  <c r="Z10" i="2"/>
  <c r="X10" i="2"/>
  <c r="X11" i="2"/>
  <c r="V11" i="2"/>
  <c r="V10" i="2"/>
  <c r="T11" i="2"/>
  <c r="T10" i="2"/>
  <c r="Z8" i="2"/>
  <c r="X8" i="2"/>
  <c r="V8" i="2"/>
  <c r="T8" i="2"/>
  <c r="Z7" i="2"/>
  <c r="X7" i="2"/>
  <c r="V7" i="2"/>
  <c r="T7" i="2"/>
  <c r="T6" i="2"/>
  <c r="S44" i="1"/>
  <c r="R44" i="1"/>
  <c r="Q44" i="1"/>
  <c r="AD44" i="1"/>
  <c r="AA44" i="1"/>
  <c r="X44" i="1"/>
  <c r="AE43" i="1"/>
  <c r="AE42" i="1"/>
  <c r="AE41" i="1"/>
  <c r="AE40" i="1"/>
  <c r="AE39" i="1"/>
  <c r="AE38" i="1"/>
  <c r="AE37" i="1"/>
  <c r="AE36" i="1"/>
  <c r="AE35" i="1"/>
  <c r="AE34" i="1"/>
  <c r="AB43" i="1"/>
  <c r="AB42" i="1"/>
  <c r="AB41" i="1"/>
  <c r="AB40" i="1"/>
  <c r="AB39" i="1"/>
  <c r="AB38" i="1"/>
  <c r="AB37" i="1"/>
  <c r="AB36" i="1"/>
  <c r="AB35" i="1"/>
  <c r="AB34" i="1"/>
  <c r="AD43" i="1"/>
  <c r="AD42" i="1"/>
  <c r="AD41" i="1"/>
  <c r="AD40" i="1"/>
  <c r="AD39" i="1"/>
  <c r="AD38" i="1"/>
  <c r="AD37" i="1"/>
  <c r="AD36" i="1"/>
  <c r="AD35" i="1"/>
  <c r="AD34" i="1"/>
  <c r="AA43" i="1"/>
  <c r="AA42" i="1"/>
  <c r="AA41" i="1"/>
  <c r="AA40" i="1"/>
  <c r="AA39" i="1"/>
  <c r="AA38" i="1"/>
  <c r="AA37" i="1"/>
  <c r="AA36" i="1"/>
  <c r="AA35" i="1"/>
  <c r="AA34" i="1"/>
  <c r="Y43" i="1"/>
  <c r="Y42" i="1"/>
  <c r="Y41" i="1"/>
  <c r="Y40" i="1"/>
  <c r="Y39" i="1"/>
  <c r="Y38" i="1"/>
  <c r="Y37" i="1"/>
  <c r="Y36" i="1"/>
  <c r="Y35" i="1"/>
  <c r="Y34" i="1"/>
  <c r="X43" i="1"/>
  <c r="X42" i="1"/>
  <c r="X41" i="1"/>
  <c r="X40" i="1"/>
  <c r="X39" i="1"/>
  <c r="X38" i="1"/>
  <c r="X37" i="1"/>
  <c r="X36" i="1"/>
  <c r="X35" i="1"/>
  <c r="X34" i="1"/>
  <c r="V43" i="1"/>
  <c r="V42" i="1"/>
  <c r="V41" i="1"/>
  <c r="V40" i="1"/>
  <c r="V39" i="1"/>
  <c r="V38" i="1"/>
  <c r="V37" i="1"/>
  <c r="V36" i="1"/>
  <c r="V35" i="1"/>
  <c r="AO51" i="1"/>
  <c r="AT35" i="1"/>
  <c r="AT36" i="1"/>
  <c r="AT37" i="1"/>
  <c r="AT38" i="1"/>
  <c r="AO38" i="1" s="1"/>
  <c r="AT39" i="1"/>
  <c r="AO39" i="1" s="1"/>
  <c r="AT40" i="1"/>
  <c r="AO40" i="1" s="1"/>
  <c r="AT41" i="1"/>
  <c r="AO41" i="1" s="1"/>
  <c r="AT42" i="1"/>
  <c r="AO42" i="1" s="1"/>
  <c r="AT43" i="1"/>
  <c r="AO48" i="1" s="1"/>
  <c r="AT46" i="1"/>
  <c r="AO46" i="1" s="1"/>
  <c r="AT47" i="1"/>
  <c r="AT48" i="1"/>
  <c r="AT49" i="1"/>
  <c r="AT50" i="1"/>
  <c r="AT51" i="1"/>
  <c r="AT52" i="1"/>
  <c r="AO52" i="1" s="1"/>
  <c r="AT34" i="1"/>
  <c r="AO34" i="1" s="1"/>
  <c r="V15" i="1"/>
  <c r="V16" i="1"/>
  <c r="V18" i="1"/>
  <c r="V20" i="1"/>
  <c r="V22" i="1"/>
  <c r="V24" i="1"/>
  <c r="V26" i="1"/>
  <c r="V28" i="1"/>
  <c r="V14" i="1"/>
  <c r="T28" i="1"/>
  <c r="S28" i="1"/>
  <c r="R28" i="1"/>
  <c r="Q28" i="1"/>
  <c r="T27" i="1"/>
  <c r="S27" i="1"/>
  <c r="R27" i="1"/>
  <c r="Q27" i="1"/>
  <c r="V27" i="1" s="1"/>
  <c r="T26" i="1"/>
  <c r="S26" i="1"/>
  <c r="R26" i="1"/>
  <c r="Q26" i="1"/>
  <c r="T25" i="1"/>
  <c r="S25" i="1"/>
  <c r="R25" i="1"/>
  <c r="Q25" i="1"/>
  <c r="V25" i="1" s="1"/>
  <c r="T24" i="1"/>
  <c r="S24" i="1"/>
  <c r="R24" i="1"/>
  <c r="Q24" i="1"/>
  <c r="T23" i="1"/>
  <c r="S23" i="1"/>
  <c r="R23" i="1"/>
  <c r="Q23" i="1"/>
  <c r="V23" i="1" s="1"/>
  <c r="T22" i="1"/>
  <c r="S22" i="1"/>
  <c r="R22" i="1"/>
  <c r="Q22" i="1"/>
  <c r="U21" i="1"/>
  <c r="T21" i="1"/>
  <c r="S21" i="1"/>
  <c r="R21" i="1"/>
  <c r="Q21" i="1"/>
  <c r="V21" i="1" s="1"/>
  <c r="U20" i="1"/>
  <c r="T20" i="1"/>
  <c r="S20" i="1"/>
  <c r="R20" i="1"/>
  <c r="Q20" i="1"/>
  <c r="T19" i="1"/>
  <c r="S19" i="1"/>
  <c r="R19" i="1"/>
  <c r="Q19" i="1"/>
  <c r="V19" i="1" s="1"/>
  <c r="T18" i="1"/>
  <c r="S18" i="1"/>
  <c r="R18" i="1"/>
  <c r="Q18" i="1"/>
  <c r="T17" i="1"/>
  <c r="S17" i="1"/>
  <c r="R17" i="1"/>
  <c r="Q17" i="1"/>
  <c r="V17" i="1" s="1"/>
  <c r="T16" i="1"/>
  <c r="S16" i="1"/>
  <c r="R16" i="1"/>
  <c r="Q16" i="1"/>
  <c r="T15" i="1"/>
  <c r="S15" i="1"/>
  <c r="R15" i="1"/>
  <c r="Q15" i="1"/>
  <c r="T14" i="1"/>
  <c r="S14" i="1"/>
  <c r="R14" i="1"/>
  <c r="Q14" i="1"/>
  <c r="A43" i="1"/>
  <c r="F44" i="1"/>
  <c r="A53" i="1" s="1"/>
  <c r="F45" i="1"/>
  <c r="A77" i="1" s="1"/>
  <c r="F46" i="1"/>
  <c r="A46" i="1" s="1"/>
  <c r="F47" i="1"/>
  <c r="A47" i="1" s="1"/>
  <c r="F48" i="1"/>
  <c r="F49" i="1"/>
  <c r="A49" i="1" s="1"/>
  <c r="F50" i="1"/>
  <c r="F51" i="1"/>
  <c r="F52" i="1"/>
  <c r="F53" i="1"/>
  <c r="F54" i="1"/>
  <c r="A54" i="1" s="1"/>
  <c r="F55" i="1"/>
  <c r="A55" i="1" s="1"/>
  <c r="F56" i="1"/>
  <c r="A56" i="1" s="1"/>
  <c r="F57" i="1"/>
  <c r="A57" i="1" s="1"/>
  <c r="F58" i="1"/>
  <c r="A58" i="1" s="1"/>
  <c r="F59" i="1"/>
  <c r="A59" i="1" s="1"/>
  <c r="F60" i="1"/>
  <c r="F61" i="1"/>
  <c r="A61" i="1" s="1"/>
  <c r="F62" i="1"/>
  <c r="F63" i="1"/>
  <c r="F64" i="1"/>
  <c r="F65" i="1"/>
  <c r="F66" i="1"/>
  <c r="A66" i="1" s="1"/>
  <c r="F67" i="1"/>
  <c r="A67" i="1" s="1"/>
  <c r="F68" i="1"/>
  <c r="A68" i="1" s="1"/>
  <c r="F69" i="1"/>
  <c r="A69" i="1" s="1"/>
  <c r="F70" i="1"/>
  <c r="A70" i="1" s="1"/>
  <c r="F71" i="1"/>
  <c r="A71" i="1" s="1"/>
  <c r="F72" i="1"/>
  <c r="F73" i="1"/>
  <c r="A73" i="1" s="1"/>
  <c r="F74" i="1"/>
  <c r="F75" i="1"/>
  <c r="F76" i="1"/>
  <c r="F77" i="1"/>
  <c r="F78" i="1"/>
  <c r="A78" i="1" s="1"/>
  <c r="F79" i="1"/>
  <c r="A79" i="1" s="1"/>
  <c r="F80" i="1"/>
  <c r="A80" i="1" s="1"/>
  <c r="F81" i="1"/>
  <c r="A81" i="1" s="1"/>
  <c r="F82" i="1"/>
  <c r="A82" i="1" s="1"/>
  <c r="F83" i="1"/>
  <c r="A83" i="1" s="1"/>
  <c r="F84" i="1"/>
  <c r="F85" i="1"/>
  <c r="A85" i="1" s="1"/>
  <c r="F86" i="1"/>
  <c r="F87" i="1"/>
  <c r="F88" i="1"/>
  <c r="F89" i="1"/>
  <c r="F90" i="1"/>
  <c r="A90" i="1" s="1"/>
  <c r="F91" i="1"/>
  <c r="A91" i="1" s="1"/>
  <c r="F92" i="1"/>
  <c r="A92" i="1" s="1"/>
  <c r="F93" i="1"/>
  <c r="A93" i="1" s="1"/>
  <c r="F94" i="1"/>
  <c r="A94" i="1" s="1"/>
  <c r="F95" i="1"/>
  <c r="A95" i="1" s="1"/>
  <c r="F96" i="1"/>
  <c r="F97" i="1"/>
  <c r="A97" i="1" s="1"/>
  <c r="F98" i="1"/>
  <c r="F43" i="1"/>
  <c r="G22" i="1"/>
  <c r="U14" i="1" s="1"/>
  <c r="G37" i="1"/>
  <c r="G36" i="1"/>
  <c r="U28" i="1" s="1"/>
  <c r="G35" i="1"/>
  <c r="U27" i="1" s="1"/>
  <c r="G34" i="1"/>
  <c r="U26" i="1" s="1"/>
  <c r="G33" i="1"/>
  <c r="U25" i="1" s="1"/>
  <c r="G32" i="1"/>
  <c r="U24" i="1" s="1"/>
  <c r="G31" i="1"/>
  <c r="U23" i="1" s="1"/>
  <c r="G30" i="1"/>
  <c r="U22" i="1" s="1"/>
  <c r="G29" i="1"/>
  <c r="G28" i="1"/>
  <c r="G27" i="1"/>
  <c r="U19" i="1" s="1"/>
  <c r="G26" i="1"/>
  <c r="U18" i="1" s="1"/>
  <c r="G25" i="1"/>
  <c r="U17" i="1" s="1"/>
  <c r="G24" i="1"/>
  <c r="U16" i="1" s="1"/>
  <c r="G23" i="1"/>
  <c r="U15" i="1" s="1"/>
  <c r="AF7" i="1"/>
  <c r="AE7" i="1"/>
  <c r="AD7" i="1"/>
  <c r="AC7" i="1"/>
  <c r="AB7" i="1"/>
  <c r="AA7" i="1"/>
  <c r="Z7" i="1"/>
  <c r="Y7" i="1"/>
  <c r="X7" i="1"/>
  <c r="AF6" i="1"/>
  <c r="AE6" i="1"/>
  <c r="AD6" i="1"/>
  <c r="AC6" i="1"/>
  <c r="AB6" i="1"/>
  <c r="AA6" i="1"/>
  <c r="Z6" i="1"/>
  <c r="Y6" i="1"/>
  <c r="X6" i="1"/>
  <c r="AF5" i="1"/>
  <c r="AE5" i="1"/>
  <c r="AD5" i="1"/>
  <c r="AC5" i="1"/>
  <c r="AB5" i="1"/>
  <c r="AA5" i="1"/>
  <c r="Z5" i="1"/>
  <c r="Y5" i="1"/>
  <c r="X5" i="1"/>
  <c r="AF4" i="1"/>
  <c r="AE4" i="1"/>
  <c r="AD4" i="1"/>
  <c r="AC4" i="1"/>
  <c r="AB4" i="1"/>
  <c r="AA4" i="1"/>
  <c r="Z4" i="1"/>
  <c r="Y4" i="1"/>
  <c r="X4" i="1"/>
  <c r="S7" i="1"/>
  <c r="R7" i="1"/>
  <c r="Q7" i="1"/>
  <c r="S6" i="1"/>
  <c r="R6" i="1"/>
  <c r="Q6" i="1"/>
  <c r="S5" i="1"/>
  <c r="R5" i="1"/>
  <c r="Q5" i="1"/>
  <c r="S4" i="1"/>
  <c r="R4" i="1"/>
  <c r="Q4" i="1"/>
  <c r="AF35" i="1" l="1"/>
  <c r="AF34" i="1"/>
  <c r="Z34" i="1"/>
  <c r="AF40" i="1"/>
  <c r="AF38" i="1"/>
  <c r="AF41" i="1"/>
  <c r="AF39" i="1"/>
  <c r="AF43" i="1"/>
  <c r="AF42" i="1"/>
  <c r="AF36" i="1"/>
  <c r="AF37" i="1"/>
  <c r="AC34" i="1"/>
  <c r="AC38" i="1"/>
  <c r="AC37" i="1"/>
  <c r="AC40" i="1"/>
  <c r="AC39" i="1"/>
  <c r="AC42" i="1"/>
  <c r="AC43" i="1"/>
  <c r="Z42" i="1"/>
  <c r="AC41" i="1"/>
  <c r="Z43" i="1"/>
  <c r="Z35" i="1"/>
  <c r="AC35" i="1"/>
  <c r="Z37" i="1"/>
  <c r="Z38" i="1"/>
  <c r="Z39" i="1"/>
  <c r="Z40" i="1"/>
  <c r="AC36" i="1"/>
  <c r="Z41" i="1"/>
  <c r="Z36" i="1"/>
  <c r="AL34" i="1"/>
  <c r="AK39" i="1"/>
  <c r="AM41" i="1"/>
  <c r="AK42" i="1"/>
  <c r="AM37" i="1"/>
  <c r="AL42" i="1"/>
  <c r="AM42" i="1"/>
  <c r="AL40" i="1"/>
  <c r="AI43" i="1"/>
  <c r="AI42" i="1"/>
  <c r="AM36" i="1"/>
  <c r="AJ42" i="1"/>
  <c r="AM38" i="1"/>
  <c r="AO50" i="1"/>
  <c r="AO35" i="1"/>
  <c r="AJ35" i="1" s="1"/>
  <c r="AO43" i="1"/>
  <c r="AO49" i="1"/>
  <c r="AK36" i="1" s="1"/>
  <c r="AO47" i="1"/>
  <c r="AO37" i="1"/>
  <c r="AO36" i="1"/>
  <c r="A88" i="1"/>
  <c r="A76" i="1"/>
  <c r="A64" i="1"/>
  <c r="A52" i="1"/>
  <c r="A87" i="1"/>
  <c r="A51" i="1"/>
  <c r="A98" i="1"/>
  <c r="A50" i="1"/>
  <c r="A62" i="1"/>
  <c r="A48" i="1"/>
  <c r="A75" i="1"/>
  <c r="A60" i="1"/>
  <c r="A72" i="1"/>
  <c r="A74" i="1"/>
  <c r="A63" i="1"/>
  <c r="A96" i="1"/>
  <c r="A44" i="1"/>
  <c r="A86" i="1"/>
  <c r="A45" i="1"/>
  <c r="A84" i="1"/>
  <c r="A89" i="1"/>
  <c r="A65" i="1"/>
  <c r="AF8" i="1"/>
  <c r="X8" i="1"/>
  <c r="AB8" i="1"/>
  <c r="AC8" i="1"/>
  <c r="AE8" i="1"/>
  <c r="Y8" i="1"/>
  <c r="S8" i="1"/>
  <c r="AD8" i="1"/>
  <c r="R8" i="1"/>
  <c r="Z8" i="1"/>
  <c r="AA8" i="1"/>
  <c r="Q8" i="1"/>
  <c r="AI40" i="1" l="1"/>
  <c r="AJ38" i="1"/>
  <c r="AL35" i="1"/>
  <c r="AM39" i="1"/>
  <c r="AL36" i="1"/>
  <c r="AK37" i="1"/>
  <c r="AM43" i="1"/>
  <c r="AJ43" i="1"/>
  <c r="AJ37" i="1"/>
  <c r="AK41" i="1"/>
  <c r="AM40" i="1"/>
  <c r="AK40" i="1"/>
  <c r="AM35" i="1"/>
  <c r="AL37" i="1"/>
  <c r="AL38" i="1"/>
  <c r="AL41" i="1"/>
  <c r="AJ36" i="1"/>
  <c r="AI39" i="1"/>
  <c r="AK38" i="1"/>
  <c r="AI38" i="1"/>
  <c r="AI37" i="1"/>
  <c r="AJ34" i="1"/>
  <c r="AL39" i="1"/>
  <c r="AI36" i="1"/>
  <c r="AK35" i="1"/>
  <c r="AI35" i="1"/>
  <c r="AK43" i="1"/>
  <c r="AI34" i="1"/>
  <c r="V34" i="1" s="1"/>
  <c r="AJ39" i="1"/>
  <c r="AL43" i="1"/>
  <c r="AK34" i="1"/>
  <c r="AM34" i="1"/>
  <c r="AJ41" i="1"/>
  <c r="AI41" i="1"/>
  <c r="AJ40" i="1"/>
  <c r="Q38" i="1"/>
  <c r="R37" i="1"/>
  <c r="Q40" i="1"/>
  <c r="S40" i="1"/>
  <c r="Q36" i="1"/>
  <c r="S35" i="1"/>
  <c r="S42" i="1"/>
  <c r="P43" i="1"/>
  <c r="S38" i="1"/>
  <c r="Q42" i="1"/>
  <c r="Q34" i="1"/>
  <c r="S34" i="1"/>
  <c r="P41" i="1"/>
  <c r="S43" i="1"/>
  <c r="R43" i="1"/>
  <c r="P35" i="1"/>
  <c r="P34" i="1"/>
  <c r="Q35" i="1"/>
  <c r="Q39" i="1"/>
  <c r="P40" i="1"/>
  <c r="P38" i="1"/>
  <c r="P36" i="1"/>
  <c r="S41" i="1"/>
  <c r="P42" i="1"/>
  <c r="R42" i="1"/>
  <c r="R40" i="1"/>
  <c r="R38" i="1"/>
  <c r="S39" i="1"/>
  <c r="S36" i="1"/>
  <c r="R35" i="1"/>
  <c r="R36" i="1"/>
  <c r="Q41" i="1"/>
  <c r="S37" i="1"/>
  <c r="P37" i="1"/>
  <c r="R34" i="1"/>
  <c r="Q43" i="1"/>
  <c r="Q37" i="1"/>
  <c r="P39" i="1"/>
  <c r="R41" i="1"/>
  <c r="R39" i="1"/>
</calcChain>
</file>

<file path=xl/sharedStrings.xml><?xml version="1.0" encoding="utf-8"?>
<sst xmlns="http://schemas.openxmlformats.org/spreadsheetml/2006/main" count="199" uniqueCount="107">
  <si>
    <t>ccy</t>
  </si>
  <si>
    <t>CNY</t>
  </si>
  <si>
    <t>EUR</t>
  </si>
  <si>
    <t>GBP</t>
  </si>
  <si>
    <t>USD</t>
  </si>
  <si>
    <t>17Q1</t>
  </si>
  <si>
    <t>17Q2</t>
  </si>
  <si>
    <t>17Q3</t>
  </si>
  <si>
    <t>17Q4</t>
  </si>
  <si>
    <t>18Q1</t>
  </si>
  <si>
    <t>18Q2</t>
  </si>
  <si>
    <t>18Q3</t>
  </si>
  <si>
    <t>18Q4</t>
  </si>
  <si>
    <t>19Q1</t>
  </si>
  <si>
    <t>month</t>
  </si>
  <si>
    <t>ratio</t>
  </si>
  <si>
    <t>country</t>
  </si>
  <si>
    <t>AE</t>
  </si>
  <si>
    <t>AR</t>
  </si>
  <si>
    <t>AT</t>
  </si>
  <si>
    <t>AU</t>
  </si>
  <si>
    <t>AZ</t>
  </si>
  <si>
    <t>BE</t>
  </si>
  <si>
    <t>BG</t>
  </si>
  <si>
    <t>BH</t>
  </si>
  <si>
    <t>CA</t>
  </si>
  <si>
    <t>CH</t>
  </si>
  <si>
    <t>CN</t>
  </si>
  <si>
    <t>CY</t>
  </si>
  <si>
    <t>CZ</t>
  </si>
  <si>
    <t>DE</t>
  </si>
  <si>
    <t>DK</t>
  </si>
  <si>
    <t>EE</t>
  </si>
  <si>
    <t>ES</t>
  </si>
  <si>
    <t>FI</t>
  </si>
  <si>
    <t>FR</t>
  </si>
  <si>
    <t>GB</t>
  </si>
  <si>
    <t>GE</t>
  </si>
  <si>
    <t>GR</t>
  </si>
  <si>
    <t>HK</t>
  </si>
  <si>
    <t>HR</t>
  </si>
  <si>
    <t>IE</t>
  </si>
  <si>
    <t>IN</t>
  </si>
  <si>
    <t>IR</t>
  </si>
  <si>
    <t>IS</t>
  </si>
  <si>
    <t>IT</t>
  </si>
  <si>
    <t>JE</t>
  </si>
  <si>
    <t>KH</t>
  </si>
  <si>
    <t>LI</t>
  </si>
  <si>
    <t>LT</t>
  </si>
  <si>
    <t>LU</t>
  </si>
  <si>
    <t>LV</t>
  </si>
  <si>
    <t>MA</t>
  </si>
  <si>
    <t>MC</t>
  </si>
  <si>
    <t>ME</t>
  </si>
  <si>
    <t>MT</t>
  </si>
  <si>
    <t>MU</t>
  </si>
  <si>
    <t>MX</t>
  </si>
  <si>
    <t>MY</t>
  </si>
  <si>
    <t>NL</t>
  </si>
  <si>
    <t>NO</t>
  </si>
  <si>
    <t>PA</t>
  </si>
  <si>
    <t>PL</t>
  </si>
  <si>
    <t>PT</t>
  </si>
  <si>
    <t>RO</t>
  </si>
  <si>
    <t>RU</t>
  </si>
  <si>
    <t>SB</t>
  </si>
  <si>
    <t>SE</t>
  </si>
  <si>
    <t>SG</t>
  </si>
  <si>
    <t>SI</t>
  </si>
  <si>
    <t>SK</t>
  </si>
  <si>
    <t>TR</t>
  </si>
  <si>
    <t>US</t>
  </si>
  <si>
    <t>count</t>
  </si>
  <si>
    <t>total</t>
  </si>
  <si>
    <t>ABSGAEAD</t>
  </si>
  <si>
    <t>BARCGB22</t>
  </si>
  <si>
    <t>BCGECHGG</t>
  </si>
  <si>
    <t>BKBPIRTH</t>
  </si>
  <si>
    <t>BKPAIRTH</t>
  </si>
  <si>
    <t>BNDCCAMMINT</t>
  </si>
  <si>
    <t>INDBINBB</t>
  </si>
  <si>
    <t>INDBINBBGRD</t>
  </si>
  <si>
    <t>KBIDIRTH</t>
  </si>
  <si>
    <t>KREDBEBB</t>
  </si>
  <si>
    <t>NWBKGB2L</t>
  </si>
  <si>
    <t>RZBAATWW</t>
  </si>
  <si>
    <t>SABCIRTH</t>
  </si>
  <si>
    <t>SIS</t>
  </si>
  <si>
    <t>SNB</t>
  </si>
  <si>
    <t>UNBEAEAA</t>
  </si>
  <si>
    <t>ZV</t>
  </si>
  <si>
    <t>rank</t>
  </si>
  <si>
    <t>Counterpart</t>
  </si>
  <si>
    <t>RBI: currency by year</t>
  </si>
  <si>
    <t>RBI: currency by quarter</t>
  </si>
  <si>
    <t>RBI: month by currency</t>
  </si>
  <si>
    <t>RBI: country  by year</t>
  </si>
  <si>
    <t>ALL: counterpart by year</t>
  </si>
  <si>
    <t>RBI: EUR, USD, GBP and ratio</t>
  </si>
  <si>
    <t>CHF</t>
  </si>
  <si>
    <t>ZAR</t>
  </si>
  <si>
    <t>AED</t>
  </si>
  <si>
    <t>AUD</t>
  </si>
  <si>
    <t>CAD</t>
  </si>
  <si>
    <t>Deposits</t>
  </si>
  <si>
    <t>Loans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</si>
</sst>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0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4" tint="0.3999755851924192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rgb="FF00B0F0"/>
      </left>
      <right/>
      <top/>
      <bottom/>
      <diagonal/>
    </border>
    <border>
      <left/>
      <right/>
      <top/>
      <bottom style="thin">
        <color theme="3" tint="0.39994506668294322"/>
      </bottom>
      <diagonal/>
    </border>
    <border>
      <left style="thin">
        <color rgb="FF00B0F0"/>
      </left>
      <right/>
      <top/>
      <bottom style="thin">
        <color theme="3" tint="0.39994506668294322"/>
      </bottom>
      <diagonal/>
    </border>
    <border>
      <left/>
      <right style="thin">
        <color rgb="FF00B0F0"/>
      </right>
      <top/>
      <bottom/>
      <diagonal/>
    </border>
    <border>
      <left/>
      <right style="thin">
        <color rgb="FF00B0F0"/>
      </right>
      <top/>
      <bottom style="thin">
        <color theme="3" tint="0.39994506668294322"/>
      </bottom>
      <diagonal/>
    </border>
    <border>
      <left/>
      <right style="thin">
        <color rgb="FF00B0F0"/>
      </right>
      <top/>
      <bottom style="thin">
        <color theme="0" tint="-4.9989318521683403E-2"/>
      </bottom>
      <diagonal/>
    </border>
    <border>
      <left/>
      <right/>
      <top/>
      <bottom style="thin">
        <color theme="0" tint="-4.9989318521683403E-2"/>
      </bottom>
      <diagonal/>
    </border>
    <border>
      <left style="thin">
        <color rgb="FF00B0F0"/>
      </left>
      <right/>
      <top/>
      <bottom style="thin">
        <color theme="0" tint="-4.9989318521683403E-2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/>
    <xf numFmtId="0" fontId="0" fillId="4" borderId="0" xfId="0" applyFill="1"/>
    <xf numFmtId="0" fontId="0" fillId="4" borderId="0" xfId="0" applyFill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4" borderId="1" xfId="0" applyFill="1" applyBorder="1"/>
    <xf numFmtId="0" fontId="0" fillId="3" borderId="1" xfId="0" applyFill="1" applyBorder="1"/>
    <xf numFmtId="0" fontId="0" fillId="3" borderId="2" xfId="0" applyFill="1" applyBorder="1" applyAlignment="1">
      <alignment horizontal="center"/>
    </xf>
    <xf numFmtId="0" fontId="0" fillId="3" borderId="3" xfId="0" applyFill="1" applyBorder="1"/>
    <xf numFmtId="0" fontId="0" fillId="3" borderId="2" xfId="0" applyFill="1" applyBorder="1"/>
    <xf numFmtId="0" fontId="2" fillId="2" borderId="0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0" fillId="4" borderId="0" xfId="0" applyFill="1" applyBorder="1"/>
    <xf numFmtId="0" fontId="0" fillId="4" borderId="4" xfId="0" applyFill="1" applyBorder="1"/>
    <xf numFmtId="0" fontId="0" fillId="3" borderId="0" xfId="0" applyFill="1" applyBorder="1"/>
    <xf numFmtId="0" fontId="0" fillId="3" borderId="4" xfId="0" applyFill="1" applyBorder="1"/>
    <xf numFmtId="0" fontId="2" fillId="2" borderId="1" xfId="0" applyFont="1" applyFill="1" applyBorder="1" applyAlignment="1">
      <alignment horizontal="right"/>
    </xf>
    <xf numFmtId="0" fontId="2" fillId="2" borderId="0" xfId="0" applyFont="1" applyFill="1" applyBorder="1" applyAlignment="1">
      <alignment horizontal="right"/>
    </xf>
    <xf numFmtId="0" fontId="2" fillId="2" borderId="4" xfId="0" applyFont="1" applyFill="1" applyBorder="1" applyAlignment="1">
      <alignment horizontal="right"/>
    </xf>
    <xf numFmtId="0" fontId="2" fillId="2" borderId="0" xfId="0" applyFont="1" applyFill="1" applyAlignment="1">
      <alignment horizontal="right"/>
    </xf>
    <xf numFmtId="0" fontId="0" fillId="3" borderId="5" xfId="0" applyFill="1" applyBorder="1"/>
    <xf numFmtId="166" fontId="0" fillId="4" borderId="0" xfId="0" applyNumberFormat="1" applyFill="1" applyAlignment="1">
      <alignment horizontal="center"/>
    </xf>
    <xf numFmtId="166" fontId="3" fillId="4" borderId="0" xfId="0" applyNumberFormat="1" applyFont="1" applyFill="1" applyAlignment="1">
      <alignment horizontal="center"/>
    </xf>
    <xf numFmtId="166" fontId="3" fillId="3" borderId="0" xfId="0" applyNumberFormat="1" applyFont="1" applyFill="1" applyAlignment="1">
      <alignment horizontal="center"/>
    </xf>
    <xf numFmtId="0" fontId="4" fillId="4" borderId="0" xfId="0" applyFont="1" applyFill="1"/>
    <xf numFmtId="0" fontId="4" fillId="3" borderId="0" xfId="0" applyFont="1" applyFill="1"/>
    <xf numFmtId="9" fontId="0" fillId="4" borderId="0" xfId="1" applyFont="1" applyFill="1"/>
    <xf numFmtId="0" fontId="5" fillId="4" borderId="0" xfId="0" applyFont="1" applyFill="1" applyAlignment="1">
      <alignment horizontal="left"/>
    </xf>
    <xf numFmtId="9" fontId="0" fillId="3" borderId="0" xfId="1" applyFont="1" applyFill="1"/>
    <xf numFmtId="0" fontId="5" fillId="3" borderId="0" xfId="0" applyFont="1" applyFill="1" applyAlignment="1">
      <alignment horizontal="left"/>
    </xf>
    <xf numFmtId="0" fontId="2" fillId="2" borderId="0" xfId="0" applyFont="1" applyFill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9" fontId="0" fillId="4" borderId="0" xfId="1" applyFont="1" applyFill="1" applyBorder="1"/>
    <xf numFmtId="0" fontId="5" fillId="4" borderId="4" xfId="0" applyFont="1" applyFill="1" applyBorder="1" applyAlignment="1">
      <alignment horizontal="left"/>
    </xf>
    <xf numFmtId="9" fontId="0" fillId="3" borderId="0" xfId="1" applyFont="1" applyFill="1" applyBorder="1"/>
    <xf numFmtId="0" fontId="5" fillId="3" borderId="4" xfId="0" applyFont="1" applyFill="1" applyBorder="1" applyAlignment="1">
      <alignment horizontal="left"/>
    </xf>
    <xf numFmtId="0" fontId="6" fillId="4" borderId="0" xfId="0" applyFont="1" applyFill="1"/>
    <xf numFmtId="0" fontId="7" fillId="2" borderId="0" xfId="0" applyFont="1" applyFill="1" applyAlignment="1">
      <alignment horizontal="center"/>
    </xf>
    <xf numFmtId="0" fontId="8" fillId="4" borderId="0" xfId="0" applyFont="1" applyFill="1"/>
    <xf numFmtId="0" fontId="9" fillId="4" borderId="0" xfId="0" applyFont="1" applyFill="1"/>
    <xf numFmtId="0" fontId="11" fillId="5" borderId="0" xfId="0" applyFont="1" applyFill="1" applyAlignment="1">
      <alignment horizontal="center"/>
    </xf>
    <xf numFmtId="3" fontId="0" fillId="4" borderId="1" xfId="0" applyNumberFormat="1" applyFill="1" applyBorder="1"/>
    <xf numFmtId="0" fontId="10" fillId="4" borderId="4" xfId="0" applyFont="1" applyFill="1" applyBorder="1" applyAlignment="1">
      <alignment horizontal="left"/>
    </xf>
    <xf numFmtId="0" fontId="0" fillId="4" borderId="7" xfId="0" applyFill="1" applyBorder="1"/>
    <xf numFmtId="3" fontId="0" fillId="4" borderId="8" xfId="0" applyNumberFormat="1" applyFill="1" applyBorder="1"/>
    <xf numFmtId="0" fontId="10" fillId="4" borderId="6" xfId="0" applyFont="1" applyFill="1" applyBorder="1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2311435587860398E-2"/>
          <c:y val="8.3776586972630782E-2"/>
          <c:w val="0.86947591605535579"/>
          <c:h val="0.7079693302930421"/>
        </c:manualLayout>
      </c:layout>
      <c:lineChart>
        <c:grouping val="standard"/>
        <c:varyColors val="0"/>
        <c:ser>
          <c:idx val="0"/>
          <c:order val="0"/>
          <c:tx>
            <c:strRef>
              <c:f>Sheet1!$Q$13</c:f>
              <c:strCache>
                <c:ptCount val="1"/>
                <c:pt idx="0">
                  <c:v>EUR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Sheet1!$P$14:$P$29</c15:sqref>
                  </c15:fullRef>
                </c:ext>
              </c:extLst>
              <c:f>Sheet1!$P$14:$P$28</c:f>
              <c:numCache>
                <c:formatCode>General</c:formatCode>
                <c:ptCount val="15"/>
                <c:pt idx="0">
                  <c:v>201801</c:v>
                </c:pt>
                <c:pt idx="1">
                  <c:v>201802</c:v>
                </c:pt>
                <c:pt idx="2">
                  <c:v>201803</c:v>
                </c:pt>
                <c:pt idx="3">
                  <c:v>201804</c:v>
                </c:pt>
                <c:pt idx="4">
                  <c:v>201805</c:v>
                </c:pt>
                <c:pt idx="5">
                  <c:v>201806</c:v>
                </c:pt>
                <c:pt idx="6">
                  <c:v>201807</c:v>
                </c:pt>
                <c:pt idx="7">
                  <c:v>201808</c:v>
                </c:pt>
                <c:pt idx="8">
                  <c:v>201809</c:v>
                </c:pt>
                <c:pt idx="9">
                  <c:v>201810</c:v>
                </c:pt>
                <c:pt idx="10">
                  <c:v>201811</c:v>
                </c:pt>
                <c:pt idx="11">
                  <c:v>201812</c:v>
                </c:pt>
                <c:pt idx="12">
                  <c:v>201901</c:v>
                </c:pt>
                <c:pt idx="13">
                  <c:v>201902</c:v>
                </c:pt>
                <c:pt idx="14">
                  <c:v>201903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Sheet1!$Q$14:$Q$29</c15:sqref>
                  </c15:fullRef>
                </c:ext>
              </c:extLst>
              <c:f>Sheet1!$Q$14:$Q$28</c:f>
              <c:numCache>
                <c:formatCode>General</c:formatCode>
                <c:ptCount val="15"/>
                <c:pt idx="0">
                  <c:v>0</c:v>
                </c:pt>
                <c:pt idx="1">
                  <c:v>16</c:v>
                </c:pt>
                <c:pt idx="2">
                  <c:v>32</c:v>
                </c:pt>
                <c:pt idx="3">
                  <c:v>25</c:v>
                </c:pt>
                <c:pt idx="4">
                  <c:v>27</c:v>
                </c:pt>
                <c:pt idx="5">
                  <c:v>29</c:v>
                </c:pt>
                <c:pt idx="6">
                  <c:v>31</c:v>
                </c:pt>
                <c:pt idx="7">
                  <c:v>17</c:v>
                </c:pt>
                <c:pt idx="8">
                  <c:v>27</c:v>
                </c:pt>
                <c:pt idx="9">
                  <c:v>63</c:v>
                </c:pt>
                <c:pt idx="10">
                  <c:v>85</c:v>
                </c:pt>
                <c:pt idx="11">
                  <c:v>38</c:v>
                </c:pt>
                <c:pt idx="12">
                  <c:v>68</c:v>
                </c:pt>
                <c:pt idx="13">
                  <c:v>51</c:v>
                </c:pt>
                <c:pt idx="14">
                  <c:v>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CA-422C-B438-43374A54EDCE}"/>
            </c:ext>
          </c:extLst>
        </c:ser>
        <c:ser>
          <c:idx val="1"/>
          <c:order val="1"/>
          <c:tx>
            <c:strRef>
              <c:f>Sheet1!$R$13</c:f>
              <c:strCache>
                <c:ptCount val="1"/>
                <c:pt idx="0">
                  <c:v>USD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Sheet1!$P$14:$P$29</c15:sqref>
                  </c15:fullRef>
                </c:ext>
              </c:extLst>
              <c:f>Sheet1!$P$14:$P$28</c:f>
              <c:numCache>
                <c:formatCode>General</c:formatCode>
                <c:ptCount val="15"/>
                <c:pt idx="0">
                  <c:v>201801</c:v>
                </c:pt>
                <c:pt idx="1">
                  <c:v>201802</c:v>
                </c:pt>
                <c:pt idx="2">
                  <c:v>201803</c:v>
                </c:pt>
                <c:pt idx="3">
                  <c:v>201804</c:v>
                </c:pt>
                <c:pt idx="4">
                  <c:v>201805</c:v>
                </c:pt>
                <c:pt idx="5">
                  <c:v>201806</c:v>
                </c:pt>
                <c:pt idx="6">
                  <c:v>201807</c:v>
                </c:pt>
                <c:pt idx="7">
                  <c:v>201808</c:v>
                </c:pt>
                <c:pt idx="8">
                  <c:v>201809</c:v>
                </c:pt>
                <c:pt idx="9">
                  <c:v>201810</c:v>
                </c:pt>
                <c:pt idx="10">
                  <c:v>201811</c:v>
                </c:pt>
                <c:pt idx="11">
                  <c:v>201812</c:v>
                </c:pt>
                <c:pt idx="12">
                  <c:v>201901</c:v>
                </c:pt>
                <c:pt idx="13">
                  <c:v>201902</c:v>
                </c:pt>
                <c:pt idx="14">
                  <c:v>201903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Sheet1!$R$14:$R$29</c15:sqref>
                  </c15:fullRef>
                </c:ext>
              </c:extLst>
              <c:f>Sheet1!$R$14:$R$28</c:f>
              <c:numCache>
                <c:formatCode>General</c:formatCode>
                <c:ptCount val="15"/>
                <c:pt idx="0">
                  <c:v>69</c:v>
                </c:pt>
                <c:pt idx="1">
                  <c:v>51</c:v>
                </c:pt>
                <c:pt idx="2">
                  <c:v>58</c:v>
                </c:pt>
                <c:pt idx="3">
                  <c:v>53</c:v>
                </c:pt>
                <c:pt idx="4">
                  <c:v>39</c:v>
                </c:pt>
                <c:pt idx="5">
                  <c:v>61</c:v>
                </c:pt>
                <c:pt idx="6">
                  <c:v>29</c:v>
                </c:pt>
                <c:pt idx="7">
                  <c:v>26</c:v>
                </c:pt>
                <c:pt idx="8">
                  <c:v>38</c:v>
                </c:pt>
                <c:pt idx="9">
                  <c:v>34</c:v>
                </c:pt>
                <c:pt idx="10">
                  <c:v>36</c:v>
                </c:pt>
                <c:pt idx="11">
                  <c:v>26</c:v>
                </c:pt>
                <c:pt idx="12">
                  <c:v>46</c:v>
                </c:pt>
                <c:pt idx="13">
                  <c:v>33</c:v>
                </c:pt>
                <c:pt idx="14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CA-422C-B438-43374A54EDCE}"/>
            </c:ext>
          </c:extLst>
        </c:ser>
        <c:ser>
          <c:idx val="2"/>
          <c:order val="2"/>
          <c:tx>
            <c:strRef>
              <c:f>Sheet1!$S$13</c:f>
              <c:strCache>
                <c:ptCount val="1"/>
                <c:pt idx="0">
                  <c:v>GBP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Sheet1!$P$14:$P$29</c15:sqref>
                  </c15:fullRef>
                </c:ext>
              </c:extLst>
              <c:f>Sheet1!$P$14:$P$28</c:f>
              <c:numCache>
                <c:formatCode>General</c:formatCode>
                <c:ptCount val="15"/>
                <c:pt idx="0">
                  <c:v>201801</c:v>
                </c:pt>
                <c:pt idx="1">
                  <c:v>201802</c:v>
                </c:pt>
                <c:pt idx="2">
                  <c:v>201803</c:v>
                </c:pt>
                <c:pt idx="3">
                  <c:v>201804</c:v>
                </c:pt>
                <c:pt idx="4">
                  <c:v>201805</c:v>
                </c:pt>
                <c:pt idx="5">
                  <c:v>201806</c:v>
                </c:pt>
                <c:pt idx="6">
                  <c:v>201807</c:v>
                </c:pt>
                <c:pt idx="7">
                  <c:v>201808</c:v>
                </c:pt>
                <c:pt idx="8">
                  <c:v>201809</c:v>
                </c:pt>
                <c:pt idx="9">
                  <c:v>201810</c:v>
                </c:pt>
                <c:pt idx="10">
                  <c:v>201811</c:v>
                </c:pt>
                <c:pt idx="11">
                  <c:v>201812</c:v>
                </c:pt>
                <c:pt idx="12">
                  <c:v>201901</c:v>
                </c:pt>
                <c:pt idx="13">
                  <c:v>201902</c:v>
                </c:pt>
                <c:pt idx="14">
                  <c:v>201903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Sheet1!$S$14:$S$29</c15:sqref>
                  </c15:fullRef>
                </c:ext>
              </c:extLst>
              <c:f>Sheet1!$S$14:$S$28</c:f>
              <c:numCache>
                <c:formatCode>General</c:formatCode>
                <c:ptCount val="15"/>
                <c:pt idx="0">
                  <c:v>0</c:v>
                </c:pt>
                <c:pt idx="1">
                  <c:v>7</c:v>
                </c:pt>
                <c:pt idx="2">
                  <c:v>16</c:v>
                </c:pt>
                <c:pt idx="3">
                  <c:v>17</c:v>
                </c:pt>
                <c:pt idx="4">
                  <c:v>17</c:v>
                </c:pt>
                <c:pt idx="5">
                  <c:v>16</c:v>
                </c:pt>
                <c:pt idx="6">
                  <c:v>15</c:v>
                </c:pt>
                <c:pt idx="7">
                  <c:v>15</c:v>
                </c:pt>
                <c:pt idx="8">
                  <c:v>25</c:v>
                </c:pt>
                <c:pt idx="9">
                  <c:v>15</c:v>
                </c:pt>
                <c:pt idx="10">
                  <c:v>15</c:v>
                </c:pt>
                <c:pt idx="11">
                  <c:v>23</c:v>
                </c:pt>
                <c:pt idx="12">
                  <c:v>21</c:v>
                </c:pt>
                <c:pt idx="13">
                  <c:v>13</c:v>
                </c:pt>
                <c:pt idx="14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CA-422C-B438-43374A54ED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8151288"/>
        <c:axId val="598151608"/>
      </c:lineChart>
      <c:lineChart>
        <c:grouping val="standard"/>
        <c:varyColors val="0"/>
        <c:ser>
          <c:idx val="4"/>
          <c:order val="3"/>
          <c:tx>
            <c:strRef>
              <c:f>Sheet1!$U$13</c:f>
              <c:strCache>
                <c:ptCount val="1"/>
                <c:pt idx="0">
                  <c:v>ratio</c:v>
                </c:pt>
              </c:strCache>
            </c:strRef>
          </c:tx>
          <c:spPr>
            <a:ln w="19050" cap="rnd">
              <a:solidFill>
                <a:srgbClr val="C00000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Sheet1!$P$14:$P$29</c15:sqref>
                  </c15:fullRef>
                </c:ext>
              </c:extLst>
              <c:f>Sheet1!$P$14:$P$28</c:f>
              <c:numCache>
                <c:formatCode>General</c:formatCode>
                <c:ptCount val="15"/>
                <c:pt idx="0">
                  <c:v>201801</c:v>
                </c:pt>
                <c:pt idx="1">
                  <c:v>201802</c:v>
                </c:pt>
                <c:pt idx="2">
                  <c:v>201803</c:v>
                </c:pt>
                <c:pt idx="3">
                  <c:v>201804</c:v>
                </c:pt>
                <c:pt idx="4">
                  <c:v>201805</c:v>
                </c:pt>
                <c:pt idx="5">
                  <c:v>201806</c:v>
                </c:pt>
                <c:pt idx="6">
                  <c:v>201807</c:v>
                </c:pt>
                <c:pt idx="7">
                  <c:v>201808</c:v>
                </c:pt>
                <c:pt idx="8">
                  <c:v>201809</c:v>
                </c:pt>
                <c:pt idx="9">
                  <c:v>201810</c:v>
                </c:pt>
                <c:pt idx="10">
                  <c:v>201811</c:v>
                </c:pt>
                <c:pt idx="11">
                  <c:v>201812</c:v>
                </c:pt>
                <c:pt idx="12">
                  <c:v>201901</c:v>
                </c:pt>
                <c:pt idx="13">
                  <c:v>201902</c:v>
                </c:pt>
                <c:pt idx="14">
                  <c:v>201903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Sheet1!$U$14:$U$29</c15:sqref>
                  </c15:fullRef>
                </c:ext>
              </c:extLst>
              <c:f>Sheet1!$U$14:$U$28</c:f>
              <c:numCache>
                <c:formatCode>0.0</c:formatCode>
                <c:ptCount val="15"/>
                <c:pt idx="0">
                  <c:v>0</c:v>
                </c:pt>
                <c:pt idx="1">
                  <c:v>0.31372549019607843</c:v>
                </c:pt>
                <c:pt idx="2">
                  <c:v>0.55172413793103448</c:v>
                </c:pt>
                <c:pt idx="3">
                  <c:v>0.47169811320754718</c:v>
                </c:pt>
                <c:pt idx="4">
                  <c:v>0.69230769230769229</c:v>
                </c:pt>
                <c:pt idx="5">
                  <c:v>0.47540983606557374</c:v>
                </c:pt>
                <c:pt idx="6">
                  <c:v>1.0689655172413792</c:v>
                </c:pt>
                <c:pt idx="7">
                  <c:v>0.65384615384615385</c:v>
                </c:pt>
                <c:pt idx="8">
                  <c:v>0.71052631578947367</c:v>
                </c:pt>
                <c:pt idx="9">
                  <c:v>1.8529411764705883</c:v>
                </c:pt>
                <c:pt idx="10">
                  <c:v>2.3611111111111112</c:v>
                </c:pt>
                <c:pt idx="11">
                  <c:v>1.4615384615384615</c:v>
                </c:pt>
                <c:pt idx="12">
                  <c:v>1.4782608695652173</c:v>
                </c:pt>
                <c:pt idx="13">
                  <c:v>1.5454545454545454</c:v>
                </c:pt>
                <c:pt idx="14">
                  <c:v>2.7692307692307692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CCA-422C-B438-43374A54ED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8161208"/>
        <c:axId val="598158968"/>
      </c:lineChart>
      <c:catAx>
        <c:axId val="598151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151608"/>
        <c:crosses val="autoZero"/>
        <c:auto val="1"/>
        <c:lblAlgn val="ctr"/>
        <c:lblOffset val="100"/>
        <c:noMultiLvlLbl val="0"/>
      </c:catAx>
      <c:valAx>
        <c:axId val="598151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151288"/>
        <c:crosses val="autoZero"/>
        <c:crossBetween val="between"/>
      </c:valAx>
      <c:valAx>
        <c:axId val="598158968"/>
        <c:scaling>
          <c:orientation val="minMax"/>
        </c:scaling>
        <c:delete val="0"/>
        <c:axPos val="r"/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161208"/>
        <c:crosses val="max"/>
        <c:crossBetween val="between"/>
      </c:valAx>
      <c:catAx>
        <c:axId val="5981612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9815896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1039791683852693"/>
          <c:y val="2.3104684295455237E-2"/>
          <c:w val="0.16325944927882138"/>
          <c:h val="0.262799645794977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338666</xdr:colOff>
      <xdr:row>11</xdr:row>
      <xdr:rowOff>110066</xdr:rowOff>
    </xdr:from>
    <xdr:to>
      <xdr:col>32</xdr:col>
      <xdr:colOff>194733</xdr:colOff>
      <xdr:row>29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EE79DF-B249-4D56-A609-C2813C8848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E7BF6-B595-4DA4-B15F-CE6484123DDB}">
  <sheetPr>
    <pageSetUpPr fitToPage="1"/>
  </sheetPr>
  <dimension ref="A1:AT98"/>
  <sheetViews>
    <sheetView topLeftCell="J6" zoomScale="90" zoomScaleNormal="90" workbookViewId="0">
      <selection activeCell="Z35" sqref="Z35"/>
    </sheetView>
  </sheetViews>
  <sheetFormatPr defaultRowHeight="14.4" x14ac:dyDescent="0.3"/>
  <cols>
    <col min="35" max="35" width="14.88671875" bestFit="1" customWidth="1"/>
    <col min="42" max="42" width="14.88671875" bestFit="1" customWidth="1"/>
  </cols>
  <sheetData>
    <row r="1" spans="2:33" x14ac:dyDescent="0.3"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</row>
    <row r="2" spans="2:33" x14ac:dyDescent="0.3">
      <c r="O2" s="7"/>
      <c r="P2" s="46" t="s">
        <v>94</v>
      </c>
      <c r="Q2" s="7"/>
      <c r="R2" s="7"/>
      <c r="S2" s="7"/>
      <c r="T2" s="7"/>
      <c r="U2" s="7"/>
      <c r="V2" s="7"/>
      <c r="W2" s="46" t="s">
        <v>95</v>
      </c>
      <c r="X2" s="7"/>
      <c r="Y2" s="7"/>
      <c r="Z2" s="7"/>
      <c r="AA2" s="7"/>
      <c r="AB2" s="7"/>
      <c r="AC2" s="7"/>
      <c r="AD2" s="7"/>
      <c r="AE2" s="7"/>
      <c r="AF2" s="7"/>
      <c r="AG2" s="7"/>
    </row>
    <row r="3" spans="2:33" x14ac:dyDescent="0.3">
      <c r="C3" t="s">
        <v>0</v>
      </c>
      <c r="D3">
        <v>2017</v>
      </c>
      <c r="E3">
        <v>2018</v>
      </c>
      <c r="F3">
        <v>2019</v>
      </c>
      <c r="O3" s="7"/>
      <c r="P3" s="3"/>
      <c r="Q3" s="9">
        <v>2017</v>
      </c>
      <c r="R3" s="4">
        <v>2018</v>
      </c>
      <c r="S3" s="4">
        <v>2019</v>
      </c>
      <c r="T3" s="7"/>
      <c r="U3" s="7"/>
      <c r="V3" s="7"/>
      <c r="W3" s="4"/>
      <c r="X3" s="21" t="s">
        <v>5</v>
      </c>
      <c r="Y3" s="22" t="s">
        <v>6</v>
      </c>
      <c r="Z3" s="22" t="s">
        <v>7</v>
      </c>
      <c r="AA3" s="23" t="s">
        <v>8</v>
      </c>
      <c r="AB3" s="21" t="s">
        <v>9</v>
      </c>
      <c r="AC3" s="22" t="s">
        <v>10</v>
      </c>
      <c r="AD3" s="22" t="s">
        <v>11</v>
      </c>
      <c r="AE3" s="23" t="s">
        <v>12</v>
      </c>
      <c r="AF3" s="24" t="s">
        <v>13</v>
      </c>
      <c r="AG3" s="7"/>
    </row>
    <row r="4" spans="2:33" x14ac:dyDescent="0.3">
      <c r="C4" t="s">
        <v>1</v>
      </c>
      <c r="D4">
        <v>0</v>
      </c>
      <c r="E4">
        <v>1</v>
      </c>
      <c r="F4">
        <v>2</v>
      </c>
      <c r="O4" s="7"/>
      <c r="P4" s="8" t="s">
        <v>2</v>
      </c>
      <c r="Q4" s="10">
        <f>VLOOKUP($P4,$C$4:$F$7,MATCH(Q$3,$D$3:$F$3)+1,FALSE)</f>
        <v>0</v>
      </c>
      <c r="R4" s="7">
        <f>VLOOKUP($P4,$C$4:$F$7,MATCH(R$3,$D$3:$F$3)+1,FALSE)</f>
        <v>390</v>
      </c>
      <c r="S4" s="7">
        <f>VLOOKUP($P4,$C$4:$F$7,MATCH(S$3,$D$3:$F$3)+1,FALSE)</f>
        <v>191</v>
      </c>
      <c r="T4" s="7"/>
      <c r="U4" s="7"/>
      <c r="V4" s="7"/>
      <c r="W4" s="8" t="s">
        <v>2</v>
      </c>
      <c r="X4" s="10">
        <f>VLOOKUP($W4,$B$13:$K$16,MATCH(X$3,$C$12:$K$12)+1,FALSE)</f>
        <v>0</v>
      </c>
      <c r="Y4" s="17">
        <f>VLOOKUP($W4,$B$13:$K$16,MATCH(Y$3,$C$12:$K$12)+1,FALSE)</f>
        <v>0</v>
      </c>
      <c r="Z4" s="17">
        <f>VLOOKUP($W4,$B$13:$K$16,MATCH(Z$3,$C$12:$K$12)+1,FALSE)</f>
        <v>0</v>
      </c>
      <c r="AA4" s="18">
        <f>VLOOKUP($W4,$B$13:$K$16,MATCH(AA$3,$C$12:$K$12)+1,FALSE)</f>
        <v>0</v>
      </c>
      <c r="AB4" s="10">
        <f>VLOOKUP($W4,$B$13:$K$16,MATCH(AB$3,$C$12:$K$12)+1,FALSE)</f>
        <v>48</v>
      </c>
      <c r="AC4" s="17">
        <f>VLOOKUP($W4,$B$13:$K$16,MATCH(AC$3,$C$12:$K$12)+1,FALSE)</f>
        <v>81</v>
      </c>
      <c r="AD4" s="17">
        <f>VLOOKUP($W4,$B$13:$K$16,MATCH(AD$3,$C$12:$K$12)+1,FALSE)</f>
        <v>75</v>
      </c>
      <c r="AE4" s="18">
        <f>VLOOKUP($W4,$B$13:$K$16,MATCH(AE$3,$C$12:$K$12)+1,FALSE)</f>
        <v>186</v>
      </c>
      <c r="AF4" s="7">
        <f>VLOOKUP($W4,$B$13:$K$16,MATCH(AF$3,$C$12:$K$12)+1,FALSE)</f>
        <v>191</v>
      </c>
      <c r="AG4" s="7"/>
    </row>
    <row r="5" spans="2:33" x14ac:dyDescent="0.3">
      <c r="C5" t="s">
        <v>2</v>
      </c>
      <c r="D5">
        <v>0</v>
      </c>
      <c r="E5">
        <v>390</v>
      </c>
      <c r="F5">
        <v>191</v>
      </c>
      <c r="O5" s="7"/>
      <c r="P5" s="5" t="s">
        <v>4</v>
      </c>
      <c r="Q5" s="11">
        <f>VLOOKUP($P5,$C$4:$F$7,MATCH(Q$3,$D$3:$F$3)+1,FALSE)</f>
        <v>792</v>
      </c>
      <c r="R5" s="6">
        <f>VLOOKUP($P5,$C$4:$F$7,MATCH(R$3,$D$3:$F$3)+1,FALSE)</f>
        <v>520</v>
      </c>
      <c r="S5" s="6">
        <f>VLOOKUP($P5,$C$4:$F$7,MATCH(S$3,$D$3:$F$3)+1,FALSE)</f>
        <v>105</v>
      </c>
      <c r="T5" s="7"/>
      <c r="U5" s="7"/>
      <c r="V5" s="7"/>
      <c r="W5" s="5" t="s">
        <v>4</v>
      </c>
      <c r="X5" s="11">
        <f>VLOOKUP($W5,$B$13:$K$16,MATCH(X$3,$C$12:$K$12)+1,FALSE)</f>
        <v>226</v>
      </c>
      <c r="Y5" s="19">
        <f>VLOOKUP($W5,$B$13:$K$16,MATCH(Y$3,$C$12:$K$12)+1,FALSE)</f>
        <v>190</v>
      </c>
      <c r="Z5" s="19">
        <f>VLOOKUP($W5,$B$13:$K$16,MATCH(Z$3,$C$12:$K$12)+1,FALSE)</f>
        <v>183</v>
      </c>
      <c r="AA5" s="20">
        <f>VLOOKUP($W5,$B$13:$K$16,MATCH(AA$3,$C$12:$K$12)+1,FALSE)</f>
        <v>193</v>
      </c>
      <c r="AB5" s="11">
        <f>VLOOKUP($W5,$B$13:$K$16,MATCH(AB$3,$C$12:$K$12)+1,FALSE)</f>
        <v>178</v>
      </c>
      <c r="AC5" s="19">
        <f>VLOOKUP($W5,$B$13:$K$16,MATCH(AC$3,$C$12:$K$12)+1,FALSE)</f>
        <v>153</v>
      </c>
      <c r="AD5" s="19">
        <f>VLOOKUP($W5,$B$13:$K$16,MATCH(AD$3,$C$12:$K$12)+1,FALSE)</f>
        <v>93</v>
      </c>
      <c r="AE5" s="20">
        <f>VLOOKUP($W5,$B$13:$K$16,MATCH(AE$3,$C$12:$K$12)+1,FALSE)</f>
        <v>96</v>
      </c>
      <c r="AF5" s="6">
        <f>VLOOKUP($W5,$B$13:$K$16,MATCH(AF$3,$C$12:$K$12)+1,FALSE)</f>
        <v>105</v>
      </c>
      <c r="AG5" s="7"/>
    </row>
    <row r="6" spans="2:33" x14ac:dyDescent="0.3">
      <c r="C6" t="s">
        <v>3</v>
      </c>
      <c r="D6">
        <v>0</v>
      </c>
      <c r="E6">
        <v>181</v>
      </c>
      <c r="F6">
        <v>52</v>
      </c>
      <c r="O6" s="7"/>
      <c r="P6" s="8" t="s">
        <v>3</v>
      </c>
      <c r="Q6" s="10">
        <f>VLOOKUP($P6,$C$4:$F$7,MATCH(Q$3,$D$3:$F$3)+1,FALSE)</f>
        <v>0</v>
      </c>
      <c r="R6" s="7">
        <f>VLOOKUP($P6,$C$4:$F$7,MATCH(R$3,$D$3:$F$3)+1,FALSE)</f>
        <v>181</v>
      </c>
      <c r="S6" s="7">
        <f>VLOOKUP($P6,$C$4:$F$7,MATCH(S$3,$D$3:$F$3)+1,FALSE)</f>
        <v>52</v>
      </c>
      <c r="T6" s="7"/>
      <c r="U6" s="7"/>
      <c r="V6" s="7"/>
      <c r="W6" s="8" t="s">
        <v>3</v>
      </c>
      <c r="X6" s="10">
        <f>VLOOKUP($W6,$B$13:$K$16,MATCH(X$3,$C$12:$K$12)+1,FALSE)</f>
        <v>0</v>
      </c>
      <c r="Y6" s="17">
        <f>VLOOKUP($W6,$B$13:$K$16,MATCH(Y$3,$C$12:$K$12)+1,FALSE)</f>
        <v>0</v>
      </c>
      <c r="Z6" s="17">
        <f>VLOOKUP($W6,$B$13:$K$16,MATCH(Z$3,$C$12:$K$12)+1,FALSE)</f>
        <v>0</v>
      </c>
      <c r="AA6" s="18">
        <f>VLOOKUP($W6,$B$13:$K$16,MATCH(AA$3,$C$12:$K$12)+1,FALSE)</f>
        <v>0</v>
      </c>
      <c r="AB6" s="10">
        <f>VLOOKUP($W6,$B$13:$K$16,MATCH(AB$3,$C$12:$K$12)+1,FALSE)</f>
        <v>23</v>
      </c>
      <c r="AC6" s="17">
        <f>VLOOKUP($W6,$B$13:$K$16,MATCH(AC$3,$C$12:$K$12)+1,FALSE)</f>
        <v>50</v>
      </c>
      <c r="AD6" s="17">
        <f>VLOOKUP($W6,$B$13:$K$16,MATCH(AD$3,$C$12:$K$12)+1,FALSE)</f>
        <v>55</v>
      </c>
      <c r="AE6" s="18">
        <f>VLOOKUP($W6,$B$13:$K$16,MATCH(AE$3,$C$12:$K$12)+1,FALSE)</f>
        <v>53</v>
      </c>
      <c r="AF6" s="7">
        <f>VLOOKUP($W6,$B$13:$K$16,MATCH(AF$3,$C$12:$K$12)+1,FALSE)</f>
        <v>52</v>
      </c>
      <c r="AG6" s="7"/>
    </row>
    <row r="7" spans="2:33" x14ac:dyDescent="0.3">
      <c r="C7" t="s">
        <v>4</v>
      </c>
      <c r="D7">
        <v>792</v>
      </c>
      <c r="E7">
        <v>520</v>
      </c>
      <c r="F7">
        <v>105</v>
      </c>
      <c r="O7" s="7"/>
      <c r="P7" s="12" t="s">
        <v>1</v>
      </c>
      <c r="Q7" s="13">
        <f>VLOOKUP($P7,$C$4:$F$7,MATCH(Q$3,$D$3:$F$3)+1,FALSE)</f>
        <v>0</v>
      </c>
      <c r="R7" s="14">
        <f>VLOOKUP($P7,$C$4:$F$7,MATCH(R$3,$D$3:$F$3)+1,FALSE)</f>
        <v>1</v>
      </c>
      <c r="S7" s="14">
        <f>VLOOKUP($P7,$C$4:$F$7,MATCH(S$3,$D$3:$F$3)+1,FALSE)</f>
        <v>2</v>
      </c>
      <c r="T7" s="7"/>
      <c r="U7" s="7"/>
      <c r="V7" s="7"/>
      <c r="W7" s="12" t="s">
        <v>1</v>
      </c>
      <c r="X7" s="13">
        <f>VLOOKUP($W7,$B$13:$K$16,MATCH(X$3,$C$12:$K$12)+1,FALSE)</f>
        <v>0</v>
      </c>
      <c r="Y7" s="14">
        <f>VLOOKUP($W7,$B$13:$K$16,MATCH(Y$3,$C$12:$K$12)+1,FALSE)</f>
        <v>0</v>
      </c>
      <c r="Z7" s="14">
        <f>VLOOKUP($W7,$B$13:$K$16,MATCH(Z$3,$C$12:$K$12)+1,FALSE)</f>
        <v>0</v>
      </c>
      <c r="AA7" s="25">
        <f>VLOOKUP($W7,$B$13:$K$16,MATCH(AA$3,$C$12:$K$12)+1,FALSE)</f>
        <v>0</v>
      </c>
      <c r="AB7" s="13">
        <f>VLOOKUP($W7,$B$13:$K$16,MATCH(AB$3,$C$12:$K$12)+1,FALSE)</f>
        <v>0</v>
      </c>
      <c r="AC7" s="14">
        <f>VLOOKUP($W7,$B$13:$K$16,MATCH(AC$3,$C$12:$K$12)+1,FALSE)</f>
        <v>0</v>
      </c>
      <c r="AD7" s="14">
        <f>VLOOKUP($W7,$B$13:$K$16,MATCH(AD$3,$C$12:$K$12)+1,FALSE)</f>
        <v>0</v>
      </c>
      <c r="AE7" s="25">
        <f>VLOOKUP($W7,$B$13:$K$16,MATCH(AE$3,$C$12:$K$12)+1,FALSE)</f>
        <v>1</v>
      </c>
      <c r="AF7" s="14">
        <f>VLOOKUP($W7,$B$13:$K$16,MATCH(AF$3,$C$12:$K$12)+1,FALSE)</f>
        <v>2</v>
      </c>
      <c r="AG7" s="7"/>
    </row>
    <row r="8" spans="2:33" x14ac:dyDescent="0.3">
      <c r="O8" s="7"/>
      <c r="P8" s="7"/>
      <c r="Q8" s="10">
        <f>SUM(Q4:Q7)</f>
        <v>792</v>
      </c>
      <c r="R8" s="7">
        <f>SUM(R4:R7)</f>
        <v>1092</v>
      </c>
      <c r="S8" s="7">
        <f>SUM(S4:S7)</f>
        <v>350</v>
      </c>
      <c r="T8" s="7"/>
      <c r="U8" s="7"/>
      <c r="V8" s="7"/>
      <c r="W8" s="7"/>
      <c r="X8" s="10">
        <f>SUM(X4:X7)</f>
        <v>226</v>
      </c>
      <c r="Y8" s="17">
        <f t="shared" ref="Y8:AF8" si="0">SUM(Y4:Y7)</f>
        <v>190</v>
      </c>
      <c r="Z8" s="17">
        <f t="shared" si="0"/>
        <v>183</v>
      </c>
      <c r="AA8" s="18">
        <f t="shared" si="0"/>
        <v>193</v>
      </c>
      <c r="AB8" s="10">
        <f t="shared" si="0"/>
        <v>249</v>
      </c>
      <c r="AC8" s="17">
        <f t="shared" si="0"/>
        <v>284</v>
      </c>
      <c r="AD8" s="17">
        <f t="shared" si="0"/>
        <v>223</v>
      </c>
      <c r="AE8" s="18">
        <f t="shared" si="0"/>
        <v>336</v>
      </c>
      <c r="AF8" s="7">
        <f t="shared" si="0"/>
        <v>350</v>
      </c>
      <c r="AG8" s="7"/>
    </row>
    <row r="9" spans="2:33" x14ac:dyDescent="0.3">
      <c r="O9" s="7"/>
      <c r="P9" s="45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</row>
    <row r="10" spans="2:33" x14ac:dyDescent="0.3"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</row>
    <row r="11" spans="2:33" x14ac:dyDescent="0.3">
      <c r="O11" s="7"/>
      <c r="P11" s="7"/>
      <c r="Q11" s="7"/>
      <c r="R11" s="7"/>
      <c r="S11" s="7"/>
      <c r="T11" s="7"/>
      <c r="U11" s="7"/>
      <c r="V11" s="7"/>
      <c r="W11" s="7"/>
      <c r="X11" s="46" t="s">
        <v>99</v>
      </c>
      <c r="Y11" s="7"/>
      <c r="Z11" s="7"/>
      <c r="AA11" s="7"/>
      <c r="AB11" s="7"/>
      <c r="AC11" s="7"/>
      <c r="AD11" s="7"/>
      <c r="AE11" s="7"/>
      <c r="AF11" s="7"/>
      <c r="AG11" s="7"/>
    </row>
    <row r="12" spans="2:33" x14ac:dyDescent="0.3">
      <c r="B12" t="s">
        <v>0</v>
      </c>
      <c r="C12" t="s">
        <v>5</v>
      </c>
      <c r="D12" t="s">
        <v>6</v>
      </c>
      <c r="E12" t="s">
        <v>7</v>
      </c>
      <c r="F12" t="s">
        <v>8</v>
      </c>
      <c r="G12" t="s">
        <v>9</v>
      </c>
      <c r="H12" t="s">
        <v>10</v>
      </c>
      <c r="I12" t="s">
        <v>11</v>
      </c>
      <c r="J12" t="s">
        <v>12</v>
      </c>
      <c r="K12" t="s">
        <v>13</v>
      </c>
      <c r="O12" s="7"/>
      <c r="P12" s="46" t="s">
        <v>96</v>
      </c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</row>
    <row r="13" spans="2:33" x14ac:dyDescent="0.3">
      <c r="B13" t="s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1</v>
      </c>
      <c r="K13">
        <v>2</v>
      </c>
      <c r="O13" s="7"/>
      <c r="P13" s="3"/>
      <c r="Q13" s="9" t="s">
        <v>2</v>
      </c>
      <c r="R13" s="15" t="s">
        <v>4</v>
      </c>
      <c r="S13" s="15" t="s">
        <v>3</v>
      </c>
      <c r="T13" s="16" t="s">
        <v>1</v>
      </c>
      <c r="U13" s="4" t="s">
        <v>15</v>
      </c>
      <c r="V13" s="4" t="s">
        <v>74</v>
      </c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</row>
    <row r="14" spans="2:33" x14ac:dyDescent="0.3">
      <c r="B14" t="s">
        <v>2</v>
      </c>
      <c r="C14">
        <v>0</v>
      </c>
      <c r="D14">
        <v>0</v>
      </c>
      <c r="E14">
        <v>0</v>
      </c>
      <c r="F14">
        <v>0</v>
      </c>
      <c r="G14">
        <v>48</v>
      </c>
      <c r="H14">
        <v>81</v>
      </c>
      <c r="I14">
        <v>75</v>
      </c>
      <c r="J14">
        <v>186</v>
      </c>
      <c r="K14">
        <v>191</v>
      </c>
      <c r="O14" s="7"/>
      <c r="P14" s="8">
        <v>201801</v>
      </c>
      <c r="Q14" s="10">
        <f>VLOOKUP($P14,$B$22:$G$37,MATCH(Q$13,$C$21:$G$21, )+1,FALSE)</f>
        <v>0</v>
      </c>
      <c r="R14" s="17">
        <f>VLOOKUP($P14,$B$22:$G$37,MATCH(R$13,$C$21:$G$21, )+1,FALSE)</f>
        <v>69</v>
      </c>
      <c r="S14" s="17">
        <f>VLOOKUP($P14,$B$22:$G$37,MATCH(S$13,$C$21:$G$21, )+1,FALSE)</f>
        <v>0</v>
      </c>
      <c r="T14" s="18">
        <f>VLOOKUP($P14,$B$22:$G$37,MATCH(T$13,$C$21:$G$21, )+1,FALSE)</f>
        <v>0</v>
      </c>
      <c r="U14" s="27">
        <f>VLOOKUP($P14,$B$22:$G$37,MATCH(U$13,$C$21:$G$21, )+1,FALSE)</f>
        <v>0</v>
      </c>
      <c r="V14" s="29">
        <f>SUM(Q14:T14)</f>
        <v>69</v>
      </c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</row>
    <row r="15" spans="2:33" x14ac:dyDescent="0.3">
      <c r="B15" t="s">
        <v>3</v>
      </c>
      <c r="C15">
        <v>0</v>
      </c>
      <c r="D15">
        <v>0</v>
      </c>
      <c r="E15">
        <v>0</v>
      </c>
      <c r="F15">
        <v>0</v>
      </c>
      <c r="G15">
        <v>23</v>
      </c>
      <c r="H15">
        <v>50</v>
      </c>
      <c r="I15">
        <v>55</v>
      </c>
      <c r="J15">
        <v>53</v>
      </c>
      <c r="K15">
        <v>52</v>
      </c>
      <c r="O15" s="7"/>
      <c r="P15" s="5">
        <v>201802</v>
      </c>
      <c r="Q15" s="11">
        <f>VLOOKUP($P15,$B$22:$G$37,MATCH(Q$13,$C$21:$G$21, )+1,FALSE)</f>
        <v>16</v>
      </c>
      <c r="R15" s="19">
        <f>VLOOKUP($P15,$B$22:$G$37,MATCH(R$13,$C$21:$G$21, )+1,FALSE)</f>
        <v>51</v>
      </c>
      <c r="S15" s="19">
        <f>VLOOKUP($P15,$B$22:$G$37,MATCH(S$13,$C$21:$G$21, )+1,FALSE)</f>
        <v>7</v>
      </c>
      <c r="T15" s="20">
        <f>VLOOKUP($P15,$B$22:$G$37,MATCH(T$13,$C$21:$G$21, )+1,FALSE)</f>
        <v>0</v>
      </c>
      <c r="U15" s="28">
        <f>VLOOKUP($P15,$B$22:$G$37,MATCH(U$13,$C$21:$G$21, )+1,FALSE)</f>
        <v>0.31372549019607843</v>
      </c>
      <c r="V15" s="30">
        <f t="shared" ref="V15:V28" si="1">SUM(Q15:T15)</f>
        <v>74</v>
      </c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</row>
    <row r="16" spans="2:33" x14ac:dyDescent="0.3">
      <c r="B16" t="s">
        <v>4</v>
      </c>
      <c r="C16">
        <v>226</v>
      </c>
      <c r="D16">
        <v>190</v>
      </c>
      <c r="E16">
        <v>183</v>
      </c>
      <c r="F16">
        <v>193</v>
      </c>
      <c r="G16">
        <v>178</v>
      </c>
      <c r="H16">
        <v>153</v>
      </c>
      <c r="I16">
        <v>93</v>
      </c>
      <c r="J16">
        <v>96</v>
      </c>
      <c r="K16">
        <v>105</v>
      </c>
      <c r="O16" s="7"/>
      <c r="P16" s="8">
        <v>201803</v>
      </c>
      <c r="Q16" s="10">
        <f>VLOOKUP($P16,$B$22:$G$37,MATCH(Q$13,$C$21:$G$21, )+1,FALSE)</f>
        <v>32</v>
      </c>
      <c r="R16" s="17">
        <f>VLOOKUP($P16,$B$22:$G$37,MATCH(R$13,$C$21:$G$21, )+1,FALSE)</f>
        <v>58</v>
      </c>
      <c r="S16" s="17">
        <f>VLOOKUP($P16,$B$22:$G$37,MATCH(S$13,$C$21:$G$21, )+1,FALSE)</f>
        <v>16</v>
      </c>
      <c r="T16" s="18">
        <f>VLOOKUP($P16,$B$22:$G$37,MATCH(T$13,$C$21:$G$21, )+1,FALSE)</f>
        <v>0</v>
      </c>
      <c r="U16" s="27">
        <f>VLOOKUP($P16,$B$22:$G$37,MATCH(U$13,$C$21:$G$21, )+1,FALSE)</f>
        <v>0.55172413793103448</v>
      </c>
      <c r="V16" s="29">
        <f t="shared" si="1"/>
        <v>106</v>
      </c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</row>
    <row r="17" spans="2:33" x14ac:dyDescent="0.3">
      <c r="O17" s="7"/>
      <c r="P17" s="5">
        <v>201804</v>
      </c>
      <c r="Q17" s="11">
        <f>VLOOKUP($P17,$B$22:$G$37,MATCH(Q$13,$C$21:$G$21, )+1,FALSE)</f>
        <v>25</v>
      </c>
      <c r="R17" s="19">
        <f>VLOOKUP($P17,$B$22:$G$37,MATCH(R$13,$C$21:$G$21, )+1,FALSE)</f>
        <v>53</v>
      </c>
      <c r="S17" s="19">
        <f>VLOOKUP($P17,$B$22:$G$37,MATCH(S$13,$C$21:$G$21, )+1,FALSE)</f>
        <v>17</v>
      </c>
      <c r="T17" s="20">
        <f>VLOOKUP($P17,$B$22:$G$37,MATCH(T$13,$C$21:$G$21, )+1,FALSE)</f>
        <v>0</v>
      </c>
      <c r="U17" s="28">
        <f>VLOOKUP($P17,$B$22:$G$37,MATCH(U$13,$C$21:$G$21, )+1,FALSE)</f>
        <v>0.47169811320754718</v>
      </c>
      <c r="V17" s="30">
        <f t="shared" si="1"/>
        <v>95</v>
      </c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</row>
    <row r="18" spans="2:33" x14ac:dyDescent="0.3">
      <c r="O18" s="7"/>
      <c r="P18" s="8">
        <v>201805</v>
      </c>
      <c r="Q18" s="10">
        <f>VLOOKUP($P18,$B$22:$G$37,MATCH(Q$13,$C$21:$G$21, )+1,FALSE)</f>
        <v>27</v>
      </c>
      <c r="R18" s="17">
        <f>VLOOKUP($P18,$B$22:$G$37,MATCH(R$13,$C$21:$G$21, )+1,FALSE)</f>
        <v>39</v>
      </c>
      <c r="S18" s="17">
        <f>VLOOKUP($P18,$B$22:$G$37,MATCH(S$13,$C$21:$G$21, )+1,FALSE)</f>
        <v>17</v>
      </c>
      <c r="T18" s="18">
        <f>VLOOKUP($P18,$B$22:$G$37,MATCH(T$13,$C$21:$G$21, )+1,FALSE)</f>
        <v>0</v>
      </c>
      <c r="U18" s="27">
        <f>VLOOKUP($P18,$B$22:$G$37,MATCH(U$13,$C$21:$G$21, )+1,FALSE)</f>
        <v>0.69230769230769229</v>
      </c>
      <c r="V18" s="29">
        <f t="shared" si="1"/>
        <v>83</v>
      </c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</row>
    <row r="19" spans="2:33" x14ac:dyDescent="0.3">
      <c r="O19" s="7"/>
      <c r="P19" s="5">
        <v>201806</v>
      </c>
      <c r="Q19" s="11">
        <f>VLOOKUP($P19,$B$22:$G$37,MATCH(Q$13,$C$21:$G$21, )+1,FALSE)</f>
        <v>29</v>
      </c>
      <c r="R19" s="19">
        <f>VLOOKUP($P19,$B$22:$G$37,MATCH(R$13,$C$21:$G$21, )+1,FALSE)</f>
        <v>61</v>
      </c>
      <c r="S19" s="19">
        <f>VLOOKUP($P19,$B$22:$G$37,MATCH(S$13,$C$21:$G$21, )+1,FALSE)</f>
        <v>16</v>
      </c>
      <c r="T19" s="20">
        <f>VLOOKUP($P19,$B$22:$G$37,MATCH(T$13,$C$21:$G$21, )+1,FALSE)</f>
        <v>0</v>
      </c>
      <c r="U19" s="28">
        <f>VLOOKUP($P19,$B$22:$G$37,MATCH(U$13,$C$21:$G$21, )+1,FALSE)</f>
        <v>0.47540983606557374</v>
      </c>
      <c r="V19" s="30">
        <f t="shared" si="1"/>
        <v>106</v>
      </c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</row>
    <row r="20" spans="2:33" x14ac:dyDescent="0.3">
      <c r="O20" s="7"/>
      <c r="P20" s="8">
        <v>201807</v>
      </c>
      <c r="Q20" s="10">
        <f>VLOOKUP($P20,$B$22:$G$37,MATCH(Q$13,$C$21:$G$21, )+1,FALSE)</f>
        <v>31</v>
      </c>
      <c r="R20" s="17">
        <f>VLOOKUP($P20,$B$22:$G$37,MATCH(R$13,$C$21:$G$21, )+1,FALSE)</f>
        <v>29</v>
      </c>
      <c r="S20" s="17">
        <f>VLOOKUP($P20,$B$22:$G$37,MATCH(S$13,$C$21:$G$21, )+1,FALSE)</f>
        <v>15</v>
      </c>
      <c r="T20" s="18">
        <f>VLOOKUP($P20,$B$22:$G$37,MATCH(T$13,$C$21:$G$21, )+1,FALSE)</f>
        <v>0</v>
      </c>
      <c r="U20" s="27">
        <f>VLOOKUP($P20,$B$22:$G$37,MATCH(U$13,$C$21:$G$21, )+1,FALSE)</f>
        <v>1.0689655172413792</v>
      </c>
      <c r="V20" s="29">
        <f t="shared" si="1"/>
        <v>75</v>
      </c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</row>
    <row r="21" spans="2:33" x14ac:dyDescent="0.3">
      <c r="B21" t="s">
        <v>14</v>
      </c>
      <c r="C21" t="s">
        <v>1</v>
      </c>
      <c r="D21" t="s">
        <v>2</v>
      </c>
      <c r="E21" t="s">
        <v>3</v>
      </c>
      <c r="F21" t="s">
        <v>4</v>
      </c>
      <c r="G21" s="1" t="s">
        <v>15</v>
      </c>
      <c r="O21" s="7"/>
      <c r="P21" s="5">
        <v>201808</v>
      </c>
      <c r="Q21" s="11">
        <f>VLOOKUP($P21,$B$22:$G$37,MATCH(Q$13,$C$21:$G$21, )+1,FALSE)</f>
        <v>17</v>
      </c>
      <c r="R21" s="19">
        <f>VLOOKUP($P21,$B$22:$G$37,MATCH(R$13,$C$21:$G$21, )+1,FALSE)</f>
        <v>26</v>
      </c>
      <c r="S21" s="19">
        <f>VLOOKUP($P21,$B$22:$G$37,MATCH(S$13,$C$21:$G$21, )+1,FALSE)</f>
        <v>15</v>
      </c>
      <c r="T21" s="20">
        <f>VLOOKUP($P21,$B$22:$G$37,MATCH(T$13,$C$21:$G$21, )+1,FALSE)</f>
        <v>0</v>
      </c>
      <c r="U21" s="28">
        <f>VLOOKUP($P21,$B$22:$G$37,MATCH(U$13,$C$21:$G$21, )+1,FALSE)</f>
        <v>0.65384615384615385</v>
      </c>
      <c r="V21" s="30">
        <f t="shared" si="1"/>
        <v>58</v>
      </c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</row>
    <row r="22" spans="2:33" x14ac:dyDescent="0.3">
      <c r="B22">
        <v>201801</v>
      </c>
      <c r="C22">
        <v>0</v>
      </c>
      <c r="D22">
        <v>0</v>
      </c>
      <c r="E22">
        <v>0</v>
      </c>
      <c r="F22">
        <v>69</v>
      </c>
      <c r="G22">
        <f>+D22/F22</f>
        <v>0</v>
      </c>
      <c r="O22" s="7"/>
      <c r="P22" s="8">
        <v>201809</v>
      </c>
      <c r="Q22" s="10">
        <f>VLOOKUP($P22,$B$22:$G$37,MATCH(Q$13,$C$21:$G$21, )+1,FALSE)</f>
        <v>27</v>
      </c>
      <c r="R22" s="17">
        <f>VLOOKUP($P22,$B$22:$G$37,MATCH(R$13,$C$21:$G$21, )+1,FALSE)</f>
        <v>38</v>
      </c>
      <c r="S22" s="17">
        <f>VLOOKUP($P22,$B$22:$G$37,MATCH(S$13,$C$21:$G$21, )+1,FALSE)</f>
        <v>25</v>
      </c>
      <c r="T22" s="18">
        <f>VLOOKUP($P22,$B$22:$G$37,MATCH(T$13,$C$21:$G$21, )+1,FALSE)</f>
        <v>0</v>
      </c>
      <c r="U22" s="27">
        <f>VLOOKUP($P22,$B$22:$G$37,MATCH(U$13,$C$21:$G$21, )+1,FALSE)</f>
        <v>0.71052631578947367</v>
      </c>
      <c r="V22" s="29">
        <f t="shared" si="1"/>
        <v>90</v>
      </c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</row>
    <row r="23" spans="2:33" x14ac:dyDescent="0.3">
      <c r="B23">
        <v>201802</v>
      </c>
      <c r="C23">
        <v>0</v>
      </c>
      <c r="D23">
        <v>16</v>
      </c>
      <c r="E23">
        <v>7</v>
      </c>
      <c r="F23">
        <v>51</v>
      </c>
      <c r="G23">
        <f>+D23/F23</f>
        <v>0.31372549019607843</v>
      </c>
      <c r="O23" s="7"/>
      <c r="P23" s="5">
        <v>201810</v>
      </c>
      <c r="Q23" s="11">
        <f>VLOOKUP($P23,$B$22:$G$37,MATCH(Q$13,$C$21:$G$21, )+1,FALSE)</f>
        <v>63</v>
      </c>
      <c r="R23" s="19">
        <f>VLOOKUP($P23,$B$22:$G$37,MATCH(R$13,$C$21:$G$21, )+1,FALSE)</f>
        <v>34</v>
      </c>
      <c r="S23" s="19">
        <f>VLOOKUP($P23,$B$22:$G$37,MATCH(S$13,$C$21:$G$21, )+1,FALSE)</f>
        <v>15</v>
      </c>
      <c r="T23" s="20">
        <f>VLOOKUP($P23,$B$22:$G$37,MATCH(T$13,$C$21:$G$21, )+1,FALSE)</f>
        <v>0</v>
      </c>
      <c r="U23" s="28">
        <f>VLOOKUP($P23,$B$22:$G$37,MATCH(U$13,$C$21:$G$21, )+1,FALSE)</f>
        <v>1.8529411764705883</v>
      </c>
      <c r="V23" s="30">
        <f t="shared" si="1"/>
        <v>112</v>
      </c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</row>
    <row r="24" spans="2:33" x14ac:dyDescent="0.3">
      <c r="B24">
        <v>201803</v>
      </c>
      <c r="C24">
        <v>0</v>
      </c>
      <c r="D24">
        <v>32</v>
      </c>
      <c r="E24">
        <v>16</v>
      </c>
      <c r="F24">
        <v>58</v>
      </c>
      <c r="G24">
        <f t="shared" ref="G24:G37" si="2">+D24/F24</f>
        <v>0.55172413793103448</v>
      </c>
      <c r="O24" s="7"/>
      <c r="P24" s="8">
        <v>201811</v>
      </c>
      <c r="Q24" s="10">
        <f>VLOOKUP($P24,$B$22:$G$37,MATCH(Q$13,$C$21:$G$21, )+1,FALSE)</f>
        <v>85</v>
      </c>
      <c r="R24" s="17">
        <f>VLOOKUP($P24,$B$22:$G$37,MATCH(R$13,$C$21:$G$21, )+1,FALSE)</f>
        <v>36</v>
      </c>
      <c r="S24" s="17">
        <f>VLOOKUP($P24,$B$22:$G$37,MATCH(S$13,$C$21:$G$21, )+1,FALSE)</f>
        <v>15</v>
      </c>
      <c r="T24" s="18">
        <f>VLOOKUP($P24,$B$22:$G$37,MATCH(T$13,$C$21:$G$21, )+1,FALSE)</f>
        <v>0</v>
      </c>
      <c r="U24" s="27">
        <f>VLOOKUP($P24,$B$22:$G$37,MATCH(U$13,$C$21:$G$21, )+1,FALSE)</f>
        <v>2.3611111111111112</v>
      </c>
      <c r="V24" s="29">
        <f t="shared" si="1"/>
        <v>136</v>
      </c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</row>
    <row r="25" spans="2:33" x14ac:dyDescent="0.3">
      <c r="B25">
        <v>201804</v>
      </c>
      <c r="C25">
        <v>0</v>
      </c>
      <c r="D25">
        <v>25</v>
      </c>
      <c r="E25">
        <v>17</v>
      </c>
      <c r="F25">
        <v>53</v>
      </c>
      <c r="G25">
        <f t="shared" si="2"/>
        <v>0.47169811320754718</v>
      </c>
      <c r="O25" s="7"/>
      <c r="P25" s="5">
        <v>201812</v>
      </c>
      <c r="Q25" s="11">
        <f>VLOOKUP($P25,$B$22:$G$37,MATCH(Q$13,$C$21:$G$21, )+1,FALSE)</f>
        <v>38</v>
      </c>
      <c r="R25" s="19">
        <f>VLOOKUP($P25,$B$22:$G$37,MATCH(R$13,$C$21:$G$21, )+1,FALSE)</f>
        <v>26</v>
      </c>
      <c r="S25" s="19">
        <f>VLOOKUP($P25,$B$22:$G$37,MATCH(S$13,$C$21:$G$21, )+1,FALSE)</f>
        <v>23</v>
      </c>
      <c r="T25" s="20">
        <f>VLOOKUP($P25,$B$22:$G$37,MATCH(T$13,$C$21:$G$21, )+1,FALSE)</f>
        <v>1</v>
      </c>
      <c r="U25" s="28">
        <f>VLOOKUP($P25,$B$22:$G$37,MATCH(U$13,$C$21:$G$21, )+1,FALSE)</f>
        <v>1.4615384615384615</v>
      </c>
      <c r="V25" s="30">
        <f t="shared" si="1"/>
        <v>88</v>
      </c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</row>
    <row r="26" spans="2:33" x14ac:dyDescent="0.3">
      <c r="B26">
        <v>201805</v>
      </c>
      <c r="C26">
        <v>0</v>
      </c>
      <c r="D26">
        <v>27</v>
      </c>
      <c r="E26">
        <v>17</v>
      </c>
      <c r="F26">
        <v>39</v>
      </c>
      <c r="G26">
        <f t="shared" si="2"/>
        <v>0.69230769230769229</v>
      </c>
      <c r="O26" s="7"/>
      <c r="P26" s="8">
        <v>201901</v>
      </c>
      <c r="Q26" s="10">
        <f>VLOOKUP($P26,$B$22:$G$37,MATCH(Q$13,$C$21:$G$21, )+1,FALSE)</f>
        <v>68</v>
      </c>
      <c r="R26" s="17">
        <f>VLOOKUP($P26,$B$22:$G$37,MATCH(R$13,$C$21:$G$21, )+1,FALSE)</f>
        <v>46</v>
      </c>
      <c r="S26" s="17">
        <f>VLOOKUP($P26,$B$22:$G$37,MATCH(S$13,$C$21:$G$21, )+1,FALSE)</f>
        <v>21</v>
      </c>
      <c r="T26" s="18">
        <f>VLOOKUP($P26,$B$22:$G$37,MATCH(T$13,$C$21:$G$21, )+1,FALSE)</f>
        <v>0</v>
      </c>
      <c r="U26" s="27">
        <f>VLOOKUP($P26,$B$22:$G$37,MATCH(U$13,$C$21:$G$21, )+1,FALSE)</f>
        <v>1.4782608695652173</v>
      </c>
      <c r="V26" s="29">
        <f t="shared" si="1"/>
        <v>135</v>
      </c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</row>
    <row r="27" spans="2:33" x14ac:dyDescent="0.3">
      <c r="B27">
        <v>201806</v>
      </c>
      <c r="C27">
        <v>0</v>
      </c>
      <c r="D27">
        <v>29</v>
      </c>
      <c r="E27">
        <v>16</v>
      </c>
      <c r="F27">
        <v>61</v>
      </c>
      <c r="G27">
        <f t="shared" si="2"/>
        <v>0.47540983606557374</v>
      </c>
      <c r="O27" s="7"/>
      <c r="P27" s="5">
        <v>201902</v>
      </c>
      <c r="Q27" s="11">
        <f>VLOOKUP($P27,$B$22:$G$37,MATCH(Q$13,$C$21:$G$21, )+1,FALSE)</f>
        <v>51</v>
      </c>
      <c r="R27" s="19">
        <f>VLOOKUP($P27,$B$22:$G$37,MATCH(R$13,$C$21:$G$21, )+1,FALSE)</f>
        <v>33</v>
      </c>
      <c r="S27" s="19">
        <f>VLOOKUP($P27,$B$22:$G$37,MATCH(S$13,$C$21:$G$21, )+1,FALSE)</f>
        <v>13</v>
      </c>
      <c r="T27" s="20">
        <f>VLOOKUP($P27,$B$22:$G$37,MATCH(T$13,$C$21:$G$21, )+1,FALSE)</f>
        <v>1</v>
      </c>
      <c r="U27" s="28">
        <f>VLOOKUP($P27,$B$22:$G$37,MATCH(U$13,$C$21:$G$21, )+1,FALSE)</f>
        <v>1.5454545454545454</v>
      </c>
      <c r="V27" s="30">
        <f t="shared" si="1"/>
        <v>98</v>
      </c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</row>
    <row r="28" spans="2:33" x14ac:dyDescent="0.3">
      <c r="B28">
        <v>201807</v>
      </c>
      <c r="C28">
        <v>0</v>
      </c>
      <c r="D28">
        <v>31</v>
      </c>
      <c r="E28">
        <v>15</v>
      </c>
      <c r="F28">
        <v>29</v>
      </c>
      <c r="G28">
        <f t="shared" si="2"/>
        <v>1.0689655172413792</v>
      </c>
      <c r="O28" s="7"/>
      <c r="P28" s="8">
        <v>201903</v>
      </c>
      <c r="Q28" s="10">
        <f>VLOOKUP($P28,$B$22:$G$37,MATCH(Q$13,$C$21:$G$21, )+1,FALSE)</f>
        <v>72</v>
      </c>
      <c r="R28" s="17">
        <f>VLOOKUP($P28,$B$22:$G$37,MATCH(R$13,$C$21:$G$21, )+1,FALSE)</f>
        <v>26</v>
      </c>
      <c r="S28" s="17">
        <f>VLOOKUP($P28,$B$22:$G$37,MATCH(S$13,$C$21:$G$21, )+1,FALSE)</f>
        <v>18</v>
      </c>
      <c r="T28" s="18">
        <f>VLOOKUP($P28,$B$22:$G$37,MATCH(T$13,$C$21:$G$21, )+1,FALSE)</f>
        <v>1</v>
      </c>
      <c r="U28" s="27">
        <f>VLOOKUP($P28,$B$22:$G$37,MATCH(U$13,$C$21:$G$21, )+1,FALSE)</f>
        <v>2.7692307692307692</v>
      </c>
      <c r="V28" s="29">
        <f t="shared" si="1"/>
        <v>117</v>
      </c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</row>
    <row r="29" spans="2:33" x14ac:dyDescent="0.3">
      <c r="B29">
        <v>201808</v>
      </c>
      <c r="C29">
        <v>0</v>
      </c>
      <c r="D29">
        <v>17</v>
      </c>
      <c r="E29">
        <v>15</v>
      </c>
      <c r="F29">
        <v>26</v>
      </c>
      <c r="G29">
        <f t="shared" si="2"/>
        <v>0.65384615384615385</v>
      </c>
      <c r="O29" s="7"/>
      <c r="P29" s="7"/>
      <c r="Q29" s="7"/>
      <c r="R29" s="7"/>
      <c r="S29" s="7"/>
      <c r="T29" s="7"/>
      <c r="U29" s="26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</row>
    <row r="30" spans="2:33" x14ac:dyDescent="0.3">
      <c r="B30">
        <v>201809</v>
      </c>
      <c r="C30">
        <v>0</v>
      </c>
      <c r="D30">
        <v>27</v>
      </c>
      <c r="E30">
        <v>25</v>
      </c>
      <c r="F30">
        <v>38</v>
      </c>
      <c r="G30">
        <f t="shared" si="2"/>
        <v>0.71052631578947367</v>
      </c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</row>
    <row r="31" spans="2:33" x14ac:dyDescent="0.3">
      <c r="B31">
        <v>201810</v>
      </c>
      <c r="C31">
        <v>0</v>
      </c>
      <c r="D31">
        <v>63</v>
      </c>
      <c r="E31">
        <v>15</v>
      </c>
      <c r="F31">
        <v>34</v>
      </c>
      <c r="G31">
        <f t="shared" si="2"/>
        <v>1.8529411764705883</v>
      </c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</row>
    <row r="32" spans="2:33" x14ac:dyDescent="0.3">
      <c r="B32">
        <v>201811</v>
      </c>
      <c r="C32">
        <v>0</v>
      </c>
      <c r="D32">
        <v>85</v>
      </c>
      <c r="E32">
        <v>15</v>
      </c>
      <c r="F32">
        <v>36</v>
      </c>
      <c r="G32">
        <f t="shared" si="2"/>
        <v>2.3611111111111112</v>
      </c>
      <c r="O32" s="7"/>
      <c r="P32" s="46" t="s">
        <v>97</v>
      </c>
      <c r="Q32" s="7"/>
      <c r="R32" s="7"/>
      <c r="S32" s="7"/>
      <c r="T32" s="7"/>
      <c r="U32" s="7"/>
      <c r="V32" s="46" t="s">
        <v>98</v>
      </c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</row>
    <row r="33" spans="1:46" x14ac:dyDescent="0.3">
      <c r="B33">
        <v>201812</v>
      </c>
      <c r="C33">
        <v>1</v>
      </c>
      <c r="D33">
        <v>38</v>
      </c>
      <c r="E33">
        <v>23</v>
      </c>
      <c r="F33">
        <v>26</v>
      </c>
      <c r="G33">
        <f t="shared" si="2"/>
        <v>1.4615384615384615</v>
      </c>
      <c r="O33" s="7"/>
      <c r="P33" s="44" t="s">
        <v>16</v>
      </c>
      <c r="Q33" s="9">
        <v>2017</v>
      </c>
      <c r="R33" s="15">
        <v>2018</v>
      </c>
      <c r="S33" s="16">
        <v>2019</v>
      </c>
      <c r="T33" s="7"/>
      <c r="U33" s="7"/>
      <c r="V33" s="3"/>
      <c r="W33" s="3"/>
      <c r="X33" s="36">
        <v>2017</v>
      </c>
      <c r="Y33" s="37"/>
      <c r="Z33" s="38"/>
      <c r="AA33" s="35">
        <v>2018</v>
      </c>
      <c r="AB33" s="35"/>
      <c r="AC33" s="35"/>
      <c r="AD33" s="36">
        <v>2019</v>
      </c>
      <c r="AE33" s="37"/>
      <c r="AF33" s="38"/>
      <c r="AG33" s="7"/>
      <c r="AI33" t="s">
        <v>93</v>
      </c>
      <c r="AJ33" s="2">
        <v>2017</v>
      </c>
      <c r="AK33" s="2">
        <v>2018</v>
      </c>
      <c r="AL33" s="2">
        <v>2019</v>
      </c>
      <c r="AM33" t="s">
        <v>73</v>
      </c>
      <c r="AO33" t="s">
        <v>92</v>
      </c>
      <c r="AP33" t="s">
        <v>93</v>
      </c>
      <c r="AQ33" s="2">
        <v>2017</v>
      </c>
      <c r="AR33" s="2">
        <v>2018</v>
      </c>
      <c r="AS33" s="2">
        <v>2019</v>
      </c>
      <c r="AT33" t="s">
        <v>73</v>
      </c>
    </row>
    <row r="34" spans="1:46" x14ac:dyDescent="0.3">
      <c r="B34">
        <v>201901</v>
      </c>
      <c r="C34">
        <v>0</v>
      </c>
      <c r="D34">
        <v>68</v>
      </c>
      <c r="E34">
        <v>21</v>
      </c>
      <c r="F34">
        <v>46</v>
      </c>
      <c r="G34">
        <f t="shared" si="2"/>
        <v>1.4782608695652173</v>
      </c>
      <c r="O34" s="7"/>
      <c r="P34" s="8" t="str">
        <f>VLOOKUP($I43,$A$43:$F$98,MATCH(P$33,$B$42:$F$42, )+1,FALSE)</f>
        <v>DE</v>
      </c>
      <c r="Q34" s="10">
        <f>VLOOKUP($I43,$A$43:$F$98,MATCH(Q$33,$B$42:$F$42, )+1,FALSE)</f>
        <v>498</v>
      </c>
      <c r="R34" s="17">
        <f>VLOOKUP($I43,$A$43:$F$98,MATCH(R$33,$B$42:$F$42, )+1,FALSE)</f>
        <v>220</v>
      </c>
      <c r="S34" s="18">
        <f>VLOOKUP($I43,$A$43:$F$98,MATCH(S$33,$B$42:$F$42, )+1,FALSE)</f>
        <v>58</v>
      </c>
      <c r="T34" s="7"/>
      <c r="U34" s="7"/>
      <c r="V34" s="7" t="str">
        <f>+AI34</f>
        <v>RZBAATWW</v>
      </c>
      <c r="W34" s="7"/>
      <c r="X34" s="10">
        <f>+AJ34</f>
        <v>792</v>
      </c>
      <c r="Y34" s="39">
        <f>+X34/SUM($X$34:$X$43)</f>
        <v>0.22372881355932203</v>
      </c>
      <c r="Z34" s="40">
        <f>RANK(Y34,$Y$34:$Y$43)</f>
        <v>2</v>
      </c>
      <c r="AA34" s="7">
        <f>+AK34</f>
        <v>1092</v>
      </c>
      <c r="AB34" s="31">
        <f>+AA34/SUM($AA$34:$AA$43)</f>
        <v>0.74692202462380297</v>
      </c>
      <c r="AC34" s="32">
        <f>RANK(AB34,$AB$34:$AB$43)</f>
        <v>1</v>
      </c>
      <c r="AD34" s="10">
        <f>+AL34</f>
        <v>359</v>
      </c>
      <c r="AE34" s="39">
        <f>+AD34/SUM($AD$34:$AD$43)</f>
        <v>0.88206388206388209</v>
      </c>
      <c r="AF34" s="40">
        <f>RANK(AE34,$AE$34:$AE$43)</f>
        <v>1</v>
      </c>
      <c r="AG34" s="7"/>
      <c r="AH34">
        <v>1</v>
      </c>
      <c r="AI34" s="2" t="str">
        <f>VLOOKUP($AH34,$AO$34:$AT$52,MATCH(AI$33,$AP$33:$AT$33, )+1,FALSE)</f>
        <v>RZBAATWW</v>
      </c>
      <c r="AJ34" s="2">
        <f>VLOOKUP($AH34,$AO$34:$AT$52,MATCH(AJ$33,$AP$33:$AT$33, )+1,FALSE)</f>
        <v>792</v>
      </c>
      <c r="AK34" s="2">
        <f>VLOOKUP($AH34,$AO$34:$AT$52,MATCH(AK$33,$AP$33:$AT$33, )+1,FALSE)</f>
        <v>1092</v>
      </c>
      <c r="AL34" s="2">
        <f>VLOOKUP($AH34,$AO$34:$AT$52,MATCH(AL$33,$AP$33:$AT$33, )+1,FALSE)</f>
        <v>359</v>
      </c>
      <c r="AM34" s="2">
        <f>VLOOKUP($AH34,$AO$34:$AT$52,MATCH(AM$33,$AP$33:$AT$33, )+1,FALSE)</f>
        <v>2243</v>
      </c>
      <c r="AO34">
        <f>RANK(AT34,$AT$34:$AT$52)</f>
        <v>9</v>
      </c>
      <c r="AP34" t="s">
        <v>75</v>
      </c>
      <c r="AQ34" s="2">
        <v>5</v>
      </c>
      <c r="AR34" s="2">
        <v>22</v>
      </c>
      <c r="AS34" s="2">
        <v>2</v>
      </c>
      <c r="AT34">
        <f>SUM(AQ34:AS34)</f>
        <v>29</v>
      </c>
    </row>
    <row r="35" spans="1:46" x14ac:dyDescent="0.3">
      <c r="B35">
        <v>201902</v>
      </c>
      <c r="C35">
        <v>1</v>
      </c>
      <c r="D35">
        <v>51</v>
      </c>
      <c r="E35">
        <v>13</v>
      </c>
      <c r="F35">
        <v>33</v>
      </c>
      <c r="G35">
        <f t="shared" si="2"/>
        <v>1.5454545454545454</v>
      </c>
      <c r="O35" s="7"/>
      <c r="P35" s="5" t="str">
        <f>VLOOKUP($I44,$A$43:$F$98,MATCH(P$33,$B$42:$F$42, )+1,FALSE)</f>
        <v>CH</v>
      </c>
      <c r="Q35" s="11">
        <f>VLOOKUP($I44,$A$43:$F$98,MATCH(Q$33,$B$42:$F$42, )+1,FALSE)</f>
        <v>575</v>
      </c>
      <c r="R35" s="19">
        <f>VLOOKUP($I44,$A$43:$F$98,MATCH(R$33,$B$42:$F$42, )+1,FALSE)</f>
        <v>24</v>
      </c>
      <c r="S35" s="20">
        <f>VLOOKUP($I44,$A$43:$F$98,MATCH(S$33,$B$42:$F$42, )+1,FALSE)</f>
        <v>23</v>
      </c>
      <c r="T35" s="7"/>
      <c r="U35" s="7"/>
      <c r="V35" s="6" t="str">
        <f>+AI35</f>
        <v>KREDBEBB</v>
      </c>
      <c r="W35" s="6"/>
      <c r="X35" s="11">
        <f>+AJ35</f>
        <v>1425</v>
      </c>
      <c r="Y35" s="41">
        <f>+X35/SUM($X$34:$X$43)</f>
        <v>0.40254237288135591</v>
      </c>
      <c r="Z35" s="42">
        <f>RANK(Y35,$Y$34:$Y$43)</f>
        <v>1</v>
      </c>
      <c r="AA35" s="6">
        <f>+AK35</f>
        <v>94</v>
      </c>
      <c r="AB35" s="33">
        <f t="shared" ref="AB35:AB43" si="3">+AA35/SUM($AA$34:$AA$43)</f>
        <v>6.429548563611491E-2</v>
      </c>
      <c r="AC35" s="34">
        <f>RANK(AB35,$AB$34:$AB$43)</f>
        <v>2</v>
      </c>
      <c r="AD35" s="11">
        <f t="shared" ref="AD35:AD43" si="4">+AL35</f>
        <v>18</v>
      </c>
      <c r="AE35" s="41">
        <f t="shared" ref="AE35:AE43" si="5">+AD35/SUM($AD$34:$AD$43)</f>
        <v>4.4226044226044224E-2</v>
      </c>
      <c r="AF35" s="42">
        <f t="shared" ref="AF35:AF43" si="6">RANK(AE35,$AE$34:$AE$43)</f>
        <v>2</v>
      </c>
      <c r="AG35" s="7"/>
      <c r="AH35">
        <v>2</v>
      </c>
      <c r="AI35" s="2" t="str">
        <f>VLOOKUP($AH35,$AO$34:$AT$52,MATCH(AI$33,$AP$33:$AT$33, )+1,FALSE)</f>
        <v>KREDBEBB</v>
      </c>
      <c r="AJ35" s="2">
        <f>VLOOKUP($AH35,$AO$34:$AT$52,MATCH(AJ$33,$AP$33:$AT$33, )+1,FALSE)</f>
        <v>1425</v>
      </c>
      <c r="AK35" s="2">
        <f>VLOOKUP($AH35,$AO$34:$AT$52,MATCH(AK$33,$AP$33:$AT$33, )+1,FALSE)</f>
        <v>94</v>
      </c>
      <c r="AL35" s="2">
        <f>VLOOKUP($AH35,$AO$34:$AT$52,MATCH(AL$33,$AP$33:$AT$33, )+1,FALSE)</f>
        <v>18</v>
      </c>
      <c r="AM35" s="2">
        <f>VLOOKUP($AH35,$AO$34:$AT$52,MATCH(AM$33,$AP$33:$AT$33, )+1,FALSE)</f>
        <v>1537</v>
      </c>
      <c r="AO35">
        <f>RANK(AT35,$AT$34:$AT$52)</f>
        <v>4</v>
      </c>
      <c r="AP35" t="s">
        <v>76</v>
      </c>
      <c r="AQ35" s="2">
        <v>252</v>
      </c>
      <c r="AR35" s="2">
        <v>27</v>
      </c>
      <c r="AS35" s="2">
        <v>0</v>
      </c>
      <c r="AT35">
        <f>SUM(AQ35:AS35)</f>
        <v>279</v>
      </c>
    </row>
    <row r="36" spans="1:46" x14ac:dyDescent="0.3">
      <c r="B36">
        <v>201903</v>
      </c>
      <c r="C36">
        <v>1</v>
      </c>
      <c r="D36">
        <v>72</v>
      </c>
      <c r="E36">
        <v>18</v>
      </c>
      <c r="F36">
        <v>26</v>
      </c>
      <c r="G36">
        <f t="shared" si="2"/>
        <v>2.7692307692307692</v>
      </c>
      <c r="O36" s="7"/>
      <c r="P36" s="8" t="str">
        <f>VLOOKUP($I45,$A$43:$F$98,MATCH(P$33,$B$42:$F$42, )+1,FALSE)</f>
        <v>IR</v>
      </c>
      <c r="Q36" s="10">
        <f>VLOOKUP($I45,$A$43:$F$98,MATCH(Q$33,$B$42:$F$42, )+1,FALSE)</f>
        <v>119</v>
      </c>
      <c r="R36" s="17">
        <f>VLOOKUP($I45,$A$43:$F$98,MATCH(R$33,$B$42:$F$42, )+1,FALSE)</f>
        <v>97</v>
      </c>
      <c r="S36" s="18">
        <f>VLOOKUP($I45,$A$43:$F$98,MATCH(S$33,$B$42:$F$42, )+1,FALSE)</f>
        <v>0</v>
      </c>
      <c r="T36" s="7"/>
      <c r="U36" s="7"/>
      <c r="V36" s="7" t="str">
        <f>+AI36</f>
        <v>ZV</v>
      </c>
      <c r="W36" s="7"/>
      <c r="X36" s="10">
        <f>+AJ36</f>
        <v>678</v>
      </c>
      <c r="Y36" s="39">
        <f>+X36/SUM($X$34:$X$43)</f>
        <v>0.19152542372881357</v>
      </c>
      <c r="Z36" s="40">
        <f>RANK(Y36,$Y$34:$Y$43)</f>
        <v>3</v>
      </c>
      <c r="AA36" s="7">
        <f>+AK36</f>
        <v>64</v>
      </c>
      <c r="AB36" s="31">
        <f t="shared" si="3"/>
        <v>4.3775649794801641E-2</v>
      </c>
      <c r="AC36" s="32">
        <f>RANK(AB36,$AB$34:$AB$43)</f>
        <v>4</v>
      </c>
      <c r="AD36" s="10">
        <f t="shared" si="4"/>
        <v>11</v>
      </c>
      <c r="AE36" s="39">
        <f t="shared" si="5"/>
        <v>2.7027027027027029E-2</v>
      </c>
      <c r="AF36" s="40">
        <f t="shared" si="6"/>
        <v>4</v>
      </c>
      <c r="AG36" s="7"/>
      <c r="AH36">
        <v>3</v>
      </c>
      <c r="AI36" s="2" t="str">
        <f>VLOOKUP($AH36,$AO$34:$AT$52,MATCH(AI$33,$AP$33:$AT$33, )+1,FALSE)</f>
        <v>ZV</v>
      </c>
      <c r="AJ36" s="2">
        <f>VLOOKUP($AH36,$AO$34:$AT$52,MATCH(AJ$33,$AP$33:$AT$33, )+1,FALSE)</f>
        <v>678</v>
      </c>
      <c r="AK36" s="2">
        <f>VLOOKUP($AH36,$AO$34:$AT$52,MATCH(AK$33,$AP$33:$AT$33, )+1,FALSE)</f>
        <v>64</v>
      </c>
      <c r="AL36" s="2">
        <f>VLOOKUP($AH36,$AO$34:$AT$52,MATCH(AL$33,$AP$33:$AT$33, )+1,FALSE)</f>
        <v>11</v>
      </c>
      <c r="AM36" s="2">
        <f>VLOOKUP($AH36,$AO$34:$AT$52,MATCH(AM$33,$AP$33:$AT$33, )+1,FALSE)</f>
        <v>753</v>
      </c>
      <c r="AO36">
        <f>RANK(AT36,$AT$34:$AT$52)</f>
        <v>16</v>
      </c>
      <c r="AP36" t="s">
        <v>77</v>
      </c>
      <c r="AQ36">
        <v>0</v>
      </c>
      <c r="AR36">
        <v>1</v>
      </c>
      <c r="AS36">
        <v>0</v>
      </c>
      <c r="AT36">
        <f>SUM(AQ36:AS36)</f>
        <v>1</v>
      </c>
    </row>
    <row r="37" spans="1:46" x14ac:dyDescent="0.3">
      <c r="B37">
        <v>201904</v>
      </c>
      <c r="C37">
        <v>0</v>
      </c>
      <c r="D37">
        <v>1</v>
      </c>
      <c r="E37">
        <v>5</v>
      </c>
      <c r="F37">
        <v>3</v>
      </c>
      <c r="G37">
        <f t="shared" si="2"/>
        <v>0.33333333333333331</v>
      </c>
      <c r="O37" s="7"/>
      <c r="P37" s="5" t="str">
        <f>VLOOKUP($I46,$A$43:$F$98,MATCH(P$33,$B$42:$F$42, )+1,FALSE)</f>
        <v>IT</v>
      </c>
      <c r="Q37" s="11">
        <f>VLOOKUP($I46,$A$43:$F$98,MATCH(Q$33,$B$42:$F$42, )+1,FALSE)</f>
        <v>154</v>
      </c>
      <c r="R37" s="19">
        <f>VLOOKUP($I46,$A$43:$F$98,MATCH(R$33,$B$42:$F$42, )+1,FALSE)</f>
        <v>26</v>
      </c>
      <c r="S37" s="20">
        <f>VLOOKUP($I46,$A$43:$F$98,MATCH(S$33,$B$42:$F$42, )+1,FALSE)</f>
        <v>13</v>
      </c>
      <c r="T37" s="7"/>
      <c r="U37" s="7"/>
      <c r="V37" s="6" t="str">
        <f>+AI37</f>
        <v>BARCGB22</v>
      </c>
      <c r="W37" s="6"/>
      <c r="X37" s="11">
        <f>+AJ37</f>
        <v>252</v>
      </c>
      <c r="Y37" s="41">
        <f>+X37/SUM($X$34:$X$43)</f>
        <v>7.1186440677966104E-2</v>
      </c>
      <c r="Z37" s="42">
        <f>RANK(Y37,$Y$34:$Y$43)</f>
        <v>4</v>
      </c>
      <c r="AA37" s="6">
        <f>+AK37</f>
        <v>27</v>
      </c>
      <c r="AB37" s="33">
        <f t="shared" si="3"/>
        <v>1.8467852257181942E-2</v>
      </c>
      <c r="AC37" s="34">
        <f>RANK(AB37,$AB$34:$AB$43)</f>
        <v>7</v>
      </c>
      <c r="AD37" s="11">
        <f t="shared" si="4"/>
        <v>0</v>
      </c>
      <c r="AE37" s="41">
        <f t="shared" si="5"/>
        <v>0</v>
      </c>
      <c r="AF37" s="42">
        <f t="shared" si="6"/>
        <v>6</v>
      </c>
      <c r="AG37" s="7"/>
      <c r="AH37">
        <v>4</v>
      </c>
      <c r="AI37" s="2" t="str">
        <f>VLOOKUP($AH37,$AO$34:$AT$52,MATCH(AI$33,$AP$33:$AT$33, )+1,FALSE)</f>
        <v>BARCGB22</v>
      </c>
      <c r="AJ37" s="2">
        <f>VLOOKUP($AH37,$AO$34:$AT$52,MATCH(AJ$33,$AP$33:$AT$33, )+1,FALSE)</f>
        <v>252</v>
      </c>
      <c r="AK37" s="2">
        <f>VLOOKUP($AH37,$AO$34:$AT$52,MATCH(AK$33,$AP$33:$AT$33, )+1,FALSE)</f>
        <v>27</v>
      </c>
      <c r="AL37" s="2">
        <f>VLOOKUP($AH37,$AO$34:$AT$52,MATCH(AL$33,$AP$33:$AT$33, )+1,FALSE)</f>
        <v>0</v>
      </c>
      <c r="AM37" s="2">
        <f>VLOOKUP($AH37,$AO$34:$AT$52,MATCH(AM$33,$AP$33:$AT$33, )+1,FALSE)</f>
        <v>279</v>
      </c>
      <c r="AO37">
        <f>RANK(AT37,$AT$34:$AT$52)</f>
        <v>11</v>
      </c>
      <c r="AP37" t="s">
        <v>78</v>
      </c>
      <c r="AQ37">
        <v>4</v>
      </c>
      <c r="AR37">
        <v>5</v>
      </c>
      <c r="AS37">
        <v>0</v>
      </c>
      <c r="AT37">
        <f>SUM(AQ37:AS37)</f>
        <v>9</v>
      </c>
    </row>
    <row r="38" spans="1:46" x14ac:dyDescent="0.3">
      <c r="O38" s="7"/>
      <c r="P38" s="8" t="str">
        <f>VLOOKUP($I47,$A$43:$F$98,MATCH(P$33,$B$42:$F$42, )+1,FALSE)</f>
        <v>FR</v>
      </c>
      <c r="Q38" s="10">
        <f>VLOOKUP($I47,$A$43:$F$98,MATCH(Q$33,$B$42:$F$42, )+1,FALSE)</f>
        <v>97</v>
      </c>
      <c r="R38" s="17">
        <f>VLOOKUP($I47,$A$43:$F$98,MATCH(R$33,$B$42:$F$42, )+1,FALSE)</f>
        <v>42</v>
      </c>
      <c r="S38" s="18">
        <f>VLOOKUP($I47,$A$43:$F$98,MATCH(S$33,$B$42:$F$42, )+1,FALSE)</f>
        <v>18</v>
      </c>
      <c r="T38" s="7"/>
      <c r="U38" s="7"/>
      <c r="V38" s="7" t="str">
        <f>+AI38</f>
        <v>SABCIRTH</v>
      </c>
      <c r="W38" s="7"/>
      <c r="X38" s="10">
        <f>+AJ38</f>
        <v>112</v>
      </c>
      <c r="Y38" s="39">
        <f>+X38/SUM($X$34:$X$43)</f>
        <v>3.1638418079096044E-2</v>
      </c>
      <c r="Z38" s="40">
        <f>RANK(Y38,$Y$34:$Y$43)</f>
        <v>6</v>
      </c>
      <c r="AA38" s="7">
        <f>+AK38</f>
        <v>87</v>
      </c>
      <c r="AB38" s="31">
        <f t="shared" si="3"/>
        <v>5.9507523939808481E-2</v>
      </c>
      <c r="AC38" s="32">
        <f>RANK(AB38,$AB$34:$AB$43)</f>
        <v>3</v>
      </c>
      <c r="AD38" s="10">
        <f t="shared" si="4"/>
        <v>0</v>
      </c>
      <c r="AE38" s="39">
        <f t="shared" si="5"/>
        <v>0</v>
      </c>
      <c r="AF38" s="40">
        <f t="shared" si="6"/>
        <v>6</v>
      </c>
      <c r="AG38" s="7"/>
      <c r="AH38">
        <v>5</v>
      </c>
      <c r="AI38" s="2" t="str">
        <f>VLOOKUP($AH38,$AO$34:$AT$52,MATCH(AI$33,$AP$33:$AT$33, )+1,FALSE)</f>
        <v>SABCIRTH</v>
      </c>
      <c r="AJ38" s="2">
        <f>VLOOKUP($AH38,$AO$34:$AT$52,MATCH(AJ$33,$AP$33:$AT$33, )+1,FALSE)</f>
        <v>112</v>
      </c>
      <c r="AK38" s="2">
        <f>VLOOKUP($AH38,$AO$34:$AT$52,MATCH(AK$33,$AP$33:$AT$33, )+1,FALSE)</f>
        <v>87</v>
      </c>
      <c r="AL38" s="2">
        <f>VLOOKUP($AH38,$AO$34:$AT$52,MATCH(AL$33,$AP$33:$AT$33, )+1,FALSE)</f>
        <v>0</v>
      </c>
      <c r="AM38" s="2">
        <f>VLOOKUP($AH38,$AO$34:$AT$52,MATCH(AM$33,$AP$33:$AT$33, )+1,FALSE)</f>
        <v>199</v>
      </c>
      <c r="AO38">
        <f>RANK(AT38,$AT$34:$AT$52)</f>
        <v>14</v>
      </c>
      <c r="AP38" t="s">
        <v>79</v>
      </c>
      <c r="AQ38">
        <v>2</v>
      </c>
      <c r="AR38">
        <v>1</v>
      </c>
      <c r="AS38">
        <v>0</v>
      </c>
      <c r="AT38">
        <f>SUM(AQ38:AS38)</f>
        <v>3</v>
      </c>
    </row>
    <row r="39" spans="1:46" x14ac:dyDescent="0.3">
      <c r="O39" s="7"/>
      <c r="P39" s="5" t="str">
        <f>VLOOKUP($I48,$A$43:$F$98,MATCH(P$33,$B$42:$F$42, )+1,FALSE)</f>
        <v>IN</v>
      </c>
      <c r="Q39" s="11">
        <f>VLOOKUP($I48,$A$43:$F$98,MATCH(Q$33,$B$42:$F$42, )+1,FALSE)</f>
        <v>28</v>
      </c>
      <c r="R39" s="19">
        <f>VLOOKUP($I48,$A$43:$F$98,MATCH(R$33,$B$42:$F$42, )+1,FALSE)</f>
        <v>56</v>
      </c>
      <c r="S39" s="20">
        <f>VLOOKUP($I48,$A$43:$F$98,MATCH(S$33,$B$42:$F$42, )+1,FALSE)</f>
        <v>65</v>
      </c>
      <c r="T39" s="7"/>
      <c r="U39" s="7"/>
      <c r="V39" s="6" t="str">
        <f>+AI39</f>
        <v>INDBINBBGRD</v>
      </c>
      <c r="W39" s="6"/>
      <c r="X39" s="11">
        <f>+AJ39</f>
        <v>86</v>
      </c>
      <c r="Y39" s="41">
        <f>+X39/SUM($X$34:$X$43)</f>
        <v>2.4293785310734464E-2</v>
      </c>
      <c r="Z39" s="42">
        <f>RANK(Y39,$Y$34:$Y$43)</f>
        <v>7</v>
      </c>
      <c r="AA39" s="6">
        <f>+AK39</f>
        <v>47</v>
      </c>
      <c r="AB39" s="33">
        <f t="shared" si="3"/>
        <v>3.2147742818057455E-2</v>
      </c>
      <c r="AC39" s="34">
        <f>RANK(AB39,$AB$34:$AB$43)</f>
        <v>5</v>
      </c>
      <c r="AD39" s="11">
        <f t="shared" si="4"/>
        <v>17</v>
      </c>
      <c r="AE39" s="41">
        <f t="shared" si="5"/>
        <v>4.1769041769041768E-2</v>
      </c>
      <c r="AF39" s="42">
        <f t="shared" si="6"/>
        <v>3</v>
      </c>
      <c r="AG39" s="7"/>
      <c r="AH39">
        <v>6</v>
      </c>
      <c r="AI39" s="2" t="str">
        <f>VLOOKUP($AH39,$AO$34:$AT$52,MATCH(AI$33,$AP$33:$AT$33, )+1,FALSE)</f>
        <v>INDBINBBGRD</v>
      </c>
      <c r="AJ39" s="2">
        <f>VLOOKUP($AH39,$AO$34:$AT$52,MATCH(AJ$33,$AP$33:$AT$33, )+1,FALSE)</f>
        <v>86</v>
      </c>
      <c r="AK39" s="2">
        <f>VLOOKUP($AH39,$AO$34:$AT$52,MATCH(AK$33,$AP$33:$AT$33, )+1,FALSE)</f>
        <v>47</v>
      </c>
      <c r="AL39" s="2">
        <f>VLOOKUP($AH39,$AO$34:$AT$52,MATCH(AL$33,$AP$33:$AT$33, )+1,FALSE)</f>
        <v>17</v>
      </c>
      <c r="AM39" s="2">
        <f>VLOOKUP($AH39,$AO$34:$AT$52,MATCH(AM$33,$AP$33:$AT$33, )+1,FALSE)</f>
        <v>150</v>
      </c>
      <c r="AO39">
        <f>RANK(AT39,$AT$34:$AT$52)</f>
        <v>8</v>
      </c>
      <c r="AP39" t="s">
        <v>80</v>
      </c>
      <c r="AQ39">
        <v>55</v>
      </c>
      <c r="AR39">
        <v>29</v>
      </c>
      <c r="AS39">
        <v>0</v>
      </c>
      <c r="AT39">
        <f>SUM(AQ39:AS39)</f>
        <v>84</v>
      </c>
    </row>
    <row r="40" spans="1:46" x14ac:dyDescent="0.3">
      <c r="O40" s="7"/>
      <c r="P40" s="8" t="str">
        <f>VLOOKUP($I49,$A$43:$F$98,MATCH(P$33,$B$42:$F$42, )+1,FALSE)</f>
        <v>ES</v>
      </c>
      <c r="Q40" s="10">
        <f>VLOOKUP($I49,$A$43:$F$98,MATCH(Q$33,$B$42:$F$42, )+1,FALSE)</f>
        <v>32</v>
      </c>
      <c r="R40" s="17">
        <f>VLOOKUP($I49,$A$43:$F$98,MATCH(R$33,$B$42:$F$42, )+1,FALSE)</f>
        <v>9</v>
      </c>
      <c r="S40" s="18">
        <f>VLOOKUP($I49,$A$43:$F$98,MATCH(S$33,$B$42:$F$42, )+1,FALSE)</f>
        <v>2</v>
      </c>
      <c r="T40" s="7"/>
      <c r="U40" s="7"/>
      <c r="V40" s="7" t="str">
        <f>+AI40</f>
        <v>UNBEAEAA</v>
      </c>
      <c r="W40" s="7"/>
      <c r="X40" s="10">
        <f>+AJ40</f>
        <v>121</v>
      </c>
      <c r="Y40" s="39">
        <f>+X40/SUM($X$34:$X$43)</f>
        <v>3.4180790960451977E-2</v>
      </c>
      <c r="Z40" s="40">
        <f>RANK(Y40,$Y$34:$Y$43)</f>
        <v>5</v>
      </c>
      <c r="AA40" s="7">
        <f>+AK40</f>
        <v>0</v>
      </c>
      <c r="AB40" s="31">
        <f t="shared" si="3"/>
        <v>0</v>
      </c>
      <c r="AC40" s="32">
        <f>RANK(AB40,$AB$34:$AB$43)</f>
        <v>9</v>
      </c>
      <c r="AD40" s="10">
        <f t="shared" si="4"/>
        <v>0</v>
      </c>
      <c r="AE40" s="39">
        <f t="shared" si="5"/>
        <v>0</v>
      </c>
      <c r="AF40" s="40">
        <f t="shared" si="6"/>
        <v>6</v>
      </c>
      <c r="AG40" s="7"/>
      <c r="AH40">
        <v>7</v>
      </c>
      <c r="AI40" s="2" t="str">
        <f>VLOOKUP($AH40,$AO$34:$AT$52,MATCH(AI$33,$AP$33:$AT$33, )+1,FALSE)</f>
        <v>UNBEAEAA</v>
      </c>
      <c r="AJ40" s="2">
        <f>VLOOKUP($AH40,$AO$34:$AT$52,MATCH(AJ$33,$AP$33:$AT$33, )+1,FALSE)</f>
        <v>121</v>
      </c>
      <c r="AK40" s="2">
        <f>VLOOKUP($AH40,$AO$34:$AT$52,MATCH(AK$33,$AP$33:$AT$33, )+1,FALSE)</f>
        <v>0</v>
      </c>
      <c r="AL40" s="2">
        <f>VLOOKUP($AH40,$AO$34:$AT$52,MATCH(AL$33,$AP$33:$AT$33, )+1,FALSE)</f>
        <v>0</v>
      </c>
      <c r="AM40" s="2">
        <f>VLOOKUP($AH40,$AO$34:$AT$52,MATCH(AM$33,$AP$33:$AT$33, )+1,FALSE)</f>
        <v>121</v>
      </c>
      <c r="AO40">
        <f>RANK(AT40,$AT$34:$AT$52)</f>
        <v>11</v>
      </c>
      <c r="AP40" t="s">
        <v>81</v>
      </c>
      <c r="AQ40">
        <v>3</v>
      </c>
      <c r="AR40">
        <v>3</v>
      </c>
      <c r="AS40">
        <v>3</v>
      </c>
      <c r="AT40">
        <f>SUM(AQ40:AS40)</f>
        <v>9</v>
      </c>
    </row>
    <row r="41" spans="1:46" x14ac:dyDescent="0.3">
      <c r="O41" s="7"/>
      <c r="P41" s="5" t="str">
        <f>VLOOKUP($I50,$A$43:$F$98,MATCH(P$33,$B$42:$F$42, )+1,FALSE)</f>
        <v>GB</v>
      </c>
      <c r="Q41" s="11">
        <f>VLOOKUP($I50,$A$43:$F$98,MATCH(Q$33,$B$42:$F$42, )+1,FALSE)</f>
        <v>39</v>
      </c>
      <c r="R41" s="19">
        <f>VLOOKUP($I50,$A$43:$F$98,MATCH(R$33,$B$42:$F$42, )+1,FALSE)</f>
        <v>0</v>
      </c>
      <c r="S41" s="20">
        <f>VLOOKUP($I50,$A$43:$F$98,MATCH(S$33,$B$42:$F$42, )+1,FALSE)</f>
        <v>0</v>
      </c>
      <c r="T41" s="7"/>
      <c r="U41" s="7"/>
      <c r="V41" s="6" t="str">
        <f>+AI41</f>
        <v>BNDCCAMMINT</v>
      </c>
      <c r="W41" s="6"/>
      <c r="X41" s="11">
        <f>+AJ41</f>
        <v>55</v>
      </c>
      <c r="Y41" s="41">
        <f>+X41/SUM($X$34:$X$43)</f>
        <v>1.5536723163841809E-2</v>
      </c>
      <c r="Z41" s="42">
        <f>RANK(Y41,$Y$34:$Y$43)</f>
        <v>8</v>
      </c>
      <c r="AA41" s="6">
        <f>+AK41</f>
        <v>29</v>
      </c>
      <c r="AB41" s="33">
        <f t="shared" si="3"/>
        <v>1.9835841313269494E-2</v>
      </c>
      <c r="AC41" s="34">
        <f>RANK(AB41,$AB$34:$AB$43)</f>
        <v>6</v>
      </c>
      <c r="AD41" s="11">
        <f t="shared" si="4"/>
        <v>0</v>
      </c>
      <c r="AE41" s="41">
        <f t="shared" si="5"/>
        <v>0</v>
      </c>
      <c r="AF41" s="42">
        <f t="shared" si="6"/>
        <v>6</v>
      </c>
      <c r="AG41" s="7"/>
      <c r="AH41">
        <v>8</v>
      </c>
      <c r="AI41" s="2" t="str">
        <f>VLOOKUP($AH41,$AO$34:$AT$52,MATCH(AI$33,$AP$33:$AT$33, )+1,FALSE)</f>
        <v>BNDCCAMMINT</v>
      </c>
      <c r="AJ41" s="2">
        <f>VLOOKUP($AH41,$AO$34:$AT$52,MATCH(AJ$33,$AP$33:$AT$33, )+1,FALSE)</f>
        <v>55</v>
      </c>
      <c r="AK41" s="2">
        <f>VLOOKUP($AH41,$AO$34:$AT$52,MATCH(AK$33,$AP$33:$AT$33, )+1,FALSE)</f>
        <v>29</v>
      </c>
      <c r="AL41" s="2">
        <f>VLOOKUP($AH41,$AO$34:$AT$52,MATCH(AL$33,$AP$33:$AT$33, )+1,FALSE)</f>
        <v>0</v>
      </c>
      <c r="AM41" s="2">
        <f>VLOOKUP($AH41,$AO$34:$AT$52,MATCH(AM$33,$AP$33:$AT$33, )+1,FALSE)</f>
        <v>84</v>
      </c>
      <c r="AO41">
        <f>RANK(AT41,$AT$34:$AT$52)</f>
        <v>6</v>
      </c>
      <c r="AP41" t="s">
        <v>82</v>
      </c>
      <c r="AQ41">
        <v>86</v>
      </c>
      <c r="AR41">
        <v>47</v>
      </c>
      <c r="AS41">
        <v>17</v>
      </c>
      <c r="AT41">
        <f>SUM(AQ41:AS41)</f>
        <v>150</v>
      </c>
    </row>
    <row r="42" spans="1:46" x14ac:dyDescent="0.3">
      <c r="B42" t="s">
        <v>16</v>
      </c>
      <c r="C42">
        <v>2017</v>
      </c>
      <c r="D42">
        <v>2018</v>
      </c>
      <c r="E42">
        <v>2019</v>
      </c>
      <c r="F42" s="1" t="s">
        <v>73</v>
      </c>
      <c r="O42" s="7"/>
      <c r="P42" s="8" t="str">
        <f>VLOOKUP($I51,$A$43:$F$98,MATCH(P$33,$B$42:$F$42, )+1,FALSE)</f>
        <v>NL</v>
      </c>
      <c r="Q42" s="10">
        <f>VLOOKUP($I51,$A$43:$F$98,MATCH(Q$33,$B$42:$F$42, )+1,FALSE)</f>
        <v>25</v>
      </c>
      <c r="R42" s="17">
        <f>VLOOKUP($I51,$A$43:$F$98,MATCH(R$33,$B$42:$F$42, )+1,FALSE)</f>
        <v>0</v>
      </c>
      <c r="S42" s="18">
        <f>VLOOKUP($I51,$A$43:$F$98,MATCH(S$33,$B$42:$F$42, )+1,FALSE)</f>
        <v>4</v>
      </c>
      <c r="T42" s="7"/>
      <c r="U42" s="7"/>
      <c r="V42" s="7" t="str">
        <f>+AI42</f>
        <v>ABSGAEAD</v>
      </c>
      <c r="W42" s="7"/>
      <c r="X42" s="10">
        <f>+AJ42</f>
        <v>5</v>
      </c>
      <c r="Y42" s="39">
        <f>+X42/SUM($X$34:$X$43)</f>
        <v>1.4124293785310734E-3</v>
      </c>
      <c r="Z42" s="40">
        <f>RANK(Y42,$Y$34:$Y$43)</f>
        <v>10</v>
      </c>
      <c r="AA42" s="7">
        <f>+AK42</f>
        <v>22</v>
      </c>
      <c r="AB42" s="31">
        <f t="shared" si="3"/>
        <v>1.5047879616963064E-2</v>
      </c>
      <c r="AC42" s="32">
        <f>RANK(AB42,$AB$34:$AB$43)</f>
        <v>8</v>
      </c>
      <c r="AD42" s="10">
        <f t="shared" si="4"/>
        <v>2</v>
      </c>
      <c r="AE42" s="39">
        <f t="shared" si="5"/>
        <v>4.9140049140049139E-3</v>
      </c>
      <c r="AF42" s="40">
        <f t="shared" si="6"/>
        <v>5</v>
      </c>
      <c r="AG42" s="7"/>
      <c r="AH42">
        <v>9</v>
      </c>
      <c r="AI42" s="2" t="str">
        <f>VLOOKUP($AH42,$AO$34:$AT$52,MATCH(AI$33,$AP$33:$AT$33, )+1,FALSE)</f>
        <v>ABSGAEAD</v>
      </c>
      <c r="AJ42" s="2">
        <f>VLOOKUP($AH42,$AO$34:$AT$52,MATCH(AJ$33,$AP$33:$AT$33, )+1,FALSE)</f>
        <v>5</v>
      </c>
      <c r="AK42" s="2">
        <f>VLOOKUP($AH42,$AO$34:$AT$52,MATCH(AK$33,$AP$33:$AT$33, )+1,FALSE)</f>
        <v>22</v>
      </c>
      <c r="AL42" s="2">
        <f>VLOOKUP($AH42,$AO$34:$AT$52,MATCH(AL$33,$AP$33:$AT$33, )+1,FALSE)</f>
        <v>2</v>
      </c>
      <c r="AM42" s="2">
        <f>VLOOKUP($AH42,$AO$34:$AT$52,MATCH(AM$33,$AP$33:$AT$33, )+1,FALSE)</f>
        <v>29</v>
      </c>
      <c r="AO42">
        <f>RANK(AT42,$AT$34:$AT$52)</f>
        <v>13</v>
      </c>
      <c r="AP42" t="s">
        <v>83</v>
      </c>
      <c r="AQ42">
        <v>0</v>
      </c>
      <c r="AR42">
        <v>4</v>
      </c>
      <c r="AS42">
        <v>0</v>
      </c>
      <c r="AT42">
        <f>SUM(AQ42:AS42)</f>
        <v>4</v>
      </c>
    </row>
    <row r="43" spans="1:46" x14ac:dyDescent="0.3">
      <c r="A43">
        <f>RANK(F43, $F$43:$F$98)</f>
        <v>21</v>
      </c>
      <c r="B43" t="s">
        <v>17</v>
      </c>
      <c r="C43">
        <v>10</v>
      </c>
      <c r="D43">
        <v>2</v>
      </c>
      <c r="E43">
        <v>0</v>
      </c>
      <c r="F43">
        <f>SUM(C43:E43)</f>
        <v>12</v>
      </c>
      <c r="I43">
        <v>1</v>
      </c>
      <c r="O43" s="7"/>
      <c r="P43" s="5" t="str">
        <f>VLOOKUP($I52,$A$43:$F$98,MATCH(P$33,$B$42:$F$42, )+1,FALSE)</f>
        <v>CY</v>
      </c>
      <c r="Q43" s="11">
        <f>VLOOKUP($I52,$A$43:$F$98,MATCH(Q$33,$B$42:$F$42, )+1,FALSE)</f>
        <v>23</v>
      </c>
      <c r="R43" s="19">
        <f>VLOOKUP($I52,$A$43:$F$98,MATCH(R$33,$B$42:$F$42, )+1,FALSE)</f>
        <v>0</v>
      </c>
      <c r="S43" s="20">
        <f>VLOOKUP($I52,$A$43:$F$98,MATCH(S$33,$B$42:$F$42, )+1,FALSE)</f>
        <v>0</v>
      </c>
      <c r="T43" s="7"/>
      <c r="U43" s="7"/>
      <c r="V43" s="6" t="str">
        <f>+AI43</f>
        <v>SIS</v>
      </c>
      <c r="W43" s="6"/>
      <c r="X43" s="11">
        <f>+AJ43</f>
        <v>14</v>
      </c>
      <c r="Y43" s="41">
        <f>+X43/SUM($X$34:$X$43)</f>
        <v>3.9548022598870055E-3</v>
      </c>
      <c r="Z43" s="42">
        <f>RANK(Y43,$Y$34:$Y$43)</f>
        <v>9</v>
      </c>
      <c r="AA43" s="6">
        <f>+AK43</f>
        <v>0</v>
      </c>
      <c r="AB43" s="33">
        <f t="shared" si="3"/>
        <v>0</v>
      </c>
      <c r="AC43" s="34">
        <f>RANK(AB43,$AB$34:$AB$43)</f>
        <v>9</v>
      </c>
      <c r="AD43" s="11">
        <f t="shared" si="4"/>
        <v>0</v>
      </c>
      <c r="AE43" s="41">
        <f t="shared" si="5"/>
        <v>0</v>
      </c>
      <c r="AF43" s="42">
        <f t="shared" si="6"/>
        <v>6</v>
      </c>
      <c r="AG43" s="7"/>
      <c r="AH43">
        <v>10</v>
      </c>
      <c r="AI43" s="2" t="str">
        <f>VLOOKUP($AH43,$AO$34:$AT$52,MATCH(AI$33,$AP$33:$AT$33, )+1,FALSE)</f>
        <v>SIS</v>
      </c>
      <c r="AJ43" s="2">
        <f>VLOOKUP($AH43,$AO$34:$AT$52,MATCH(AJ$33,$AP$33:$AT$33, )+1,FALSE)</f>
        <v>14</v>
      </c>
      <c r="AK43" s="2">
        <f>VLOOKUP($AH43,$AO$34:$AT$52,MATCH(AK$33,$AP$33:$AT$33, )+1,FALSE)</f>
        <v>0</v>
      </c>
      <c r="AL43" s="2">
        <f>VLOOKUP($AH43,$AO$34:$AT$52,MATCH(AL$33,$AP$33:$AT$33, )+1,FALSE)</f>
        <v>0</v>
      </c>
      <c r="AM43" s="2">
        <f>VLOOKUP($AH43,$AO$34:$AT$52,MATCH(AM$33,$AP$33:$AT$33, )+1,FALSE)</f>
        <v>14</v>
      </c>
      <c r="AO43">
        <f>RANK(AT43,$AT$34:$AT$52)</f>
        <v>2</v>
      </c>
      <c r="AP43" t="s">
        <v>84</v>
      </c>
      <c r="AQ43">
        <v>1425</v>
      </c>
      <c r="AR43">
        <v>94</v>
      </c>
      <c r="AS43">
        <v>18</v>
      </c>
      <c r="AT43">
        <f>SUM(AQ43:AS43)</f>
        <v>1537</v>
      </c>
    </row>
    <row r="44" spans="1:46" x14ac:dyDescent="0.3">
      <c r="A44">
        <f t="shared" ref="A44:A98" si="7">RANK(F44, $F$43:$F$98)</f>
        <v>44</v>
      </c>
      <c r="B44" t="s">
        <v>18</v>
      </c>
      <c r="C44">
        <v>1</v>
      </c>
      <c r="D44">
        <v>0</v>
      </c>
      <c r="E44">
        <v>0</v>
      </c>
      <c r="F44">
        <f t="shared" ref="F44:F98" si="8">SUM(C44:E44)</f>
        <v>1</v>
      </c>
      <c r="I44">
        <v>2</v>
      </c>
      <c r="O44" s="7"/>
      <c r="P44" s="7"/>
      <c r="Q44" s="43">
        <f>SUM(Q34:Q43)</f>
        <v>1590</v>
      </c>
      <c r="R44" s="43">
        <f>SUM(R34:R43)</f>
        <v>474</v>
      </c>
      <c r="S44" s="43">
        <f>SUM(S34:S43)</f>
        <v>183</v>
      </c>
      <c r="T44" s="7"/>
      <c r="U44" s="7"/>
      <c r="V44" s="7"/>
      <c r="W44" s="7"/>
      <c r="X44" s="43">
        <f>SUM(X34:X43)</f>
        <v>3540</v>
      </c>
      <c r="Y44" s="43"/>
      <c r="Z44" s="43"/>
      <c r="AA44" s="43">
        <f>SUM(AA34:AA43)</f>
        <v>1462</v>
      </c>
      <c r="AB44" s="43"/>
      <c r="AC44" s="43"/>
      <c r="AD44" s="43">
        <f>SUM(AD34:AD43)</f>
        <v>407</v>
      </c>
      <c r="AE44" s="7"/>
      <c r="AF44" s="7"/>
      <c r="AG44" s="7"/>
    </row>
    <row r="45" spans="1:46" x14ac:dyDescent="0.3">
      <c r="A45">
        <f t="shared" si="7"/>
        <v>18</v>
      </c>
      <c r="B45" t="s">
        <v>19</v>
      </c>
      <c r="C45">
        <v>12</v>
      </c>
      <c r="D45">
        <v>1</v>
      </c>
      <c r="E45">
        <v>0</v>
      </c>
      <c r="F45">
        <f t="shared" si="8"/>
        <v>13</v>
      </c>
      <c r="I45">
        <v>3</v>
      </c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</row>
    <row r="46" spans="1:46" x14ac:dyDescent="0.3">
      <c r="A46">
        <f t="shared" si="7"/>
        <v>30</v>
      </c>
      <c r="B46" t="s">
        <v>20</v>
      </c>
      <c r="C46">
        <v>5</v>
      </c>
      <c r="D46">
        <v>0</v>
      </c>
      <c r="E46">
        <v>0</v>
      </c>
      <c r="F46">
        <f t="shared" si="8"/>
        <v>5</v>
      </c>
      <c r="I46">
        <v>4</v>
      </c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I46" s="2"/>
      <c r="AJ46" s="2"/>
      <c r="AK46" s="2"/>
      <c r="AL46" s="2"/>
      <c r="AM46" s="2"/>
      <c r="AO46">
        <f>RANK(AT46,$AT$34:$AT$52)</f>
        <v>16</v>
      </c>
      <c r="AP46" t="s">
        <v>85</v>
      </c>
      <c r="AQ46">
        <v>0</v>
      </c>
      <c r="AR46">
        <v>0</v>
      </c>
      <c r="AS46">
        <v>1</v>
      </c>
      <c r="AT46">
        <f t="shared" ref="AT37:AT52" si="9">SUM(AQ46:AS46)</f>
        <v>1</v>
      </c>
    </row>
    <row r="47" spans="1:46" x14ac:dyDescent="0.3">
      <c r="A47">
        <f t="shared" si="7"/>
        <v>44</v>
      </c>
      <c r="B47" t="s">
        <v>21</v>
      </c>
      <c r="C47">
        <v>1</v>
      </c>
      <c r="D47">
        <v>0</v>
      </c>
      <c r="E47">
        <v>0</v>
      </c>
      <c r="F47">
        <f t="shared" si="8"/>
        <v>1</v>
      </c>
      <c r="I47">
        <v>5</v>
      </c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I47" s="2"/>
      <c r="AJ47" s="2"/>
      <c r="AK47" s="2"/>
      <c r="AL47" s="2"/>
      <c r="AM47" s="2"/>
      <c r="AO47">
        <f>RANK(AT47,$AT$34:$AT$52)</f>
        <v>1</v>
      </c>
      <c r="AP47" t="s">
        <v>86</v>
      </c>
      <c r="AQ47">
        <v>792</v>
      </c>
      <c r="AR47">
        <v>1092</v>
      </c>
      <c r="AS47">
        <v>359</v>
      </c>
      <c r="AT47">
        <f t="shared" si="9"/>
        <v>2243</v>
      </c>
    </row>
    <row r="48" spans="1:46" x14ac:dyDescent="0.3">
      <c r="A48">
        <f t="shared" si="7"/>
        <v>17</v>
      </c>
      <c r="B48" t="s">
        <v>22</v>
      </c>
      <c r="C48">
        <v>7</v>
      </c>
      <c r="D48">
        <v>5</v>
      </c>
      <c r="E48">
        <v>2</v>
      </c>
      <c r="F48">
        <f t="shared" si="8"/>
        <v>14</v>
      </c>
      <c r="I48">
        <v>6</v>
      </c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I48" s="2"/>
      <c r="AJ48" s="2"/>
      <c r="AK48" s="2"/>
      <c r="AL48" s="2"/>
      <c r="AM48" s="2"/>
      <c r="AO48">
        <f>RANK(AT48,$AT$34:$AT$52)</f>
        <v>5</v>
      </c>
      <c r="AP48" t="s">
        <v>87</v>
      </c>
      <c r="AQ48">
        <v>112</v>
      </c>
      <c r="AR48">
        <v>87</v>
      </c>
      <c r="AS48">
        <v>0</v>
      </c>
      <c r="AT48">
        <f t="shared" si="9"/>
        <v>199</v>
      </c>
    </row>
    <row r="49" spans="1:46" x14ac:dyDescent="0.3">
      <c r="A49">
        <f t="shared" si="7"/>
        <v>32</v>
      </c>
      <c r="B49" t="s">
        <v>23</v>
      </c>
      <c r="C49">
        <v>4</v>
      </c>
      <c r="D49">
        <v>0</v>
      </c>
      <c r="E49">
        <v>0</v>
      </c>
      <c r="F49">
        <f t="shared" si="8"/>
        <v>4</v>
      </c>
      <c r="I49">
        <v>7</v>
      </c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I49" s="2"/>
      <c r="AJ49" s="2"/>
      <c r="AK49" s="2"/>
      <c r="AL49" s="2"/>
      <c r="AM49" s="2"/>
      <c r="AO49">
        <f>RANK(AT49,$AT$34:$AT$52)</f>
        <v>10</v>
      </c>
      <c r="AP49" t="s">
        <v>88</v>
      </c>
      <c r="AQ49">
        <v>14</v>
      </c>
      <c r="AR49">
        <v>0</v>
      </c>
      <c r="AS49">
        <v>0</v>
      </c>
      <c r="AT49">
        <f t="shared" si="9"/>
        <v>14</v>
      </c>
    </row>
    <row r="50" spans="1:46" x14ac:dyDescent="0.3">
      <c r="A50">
        <f t="shared" si="7"/>
        <v>26</v>
      </c>
      <c r="B50" t="s">
        <v>24</v>
      </c>
      <c r="C50">
        <v>6</v>
      </c>
      <c r="D50">
        <v>0</v>
      </c>
      <c r="E50">
        <v>0</v>
      </c>
      <c r="F50">
        <f t="shared" si="8"/>
        <v>6</v>
      </c>
      <c r="I50">
        <v>8</v>
      </c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O50">
        <f>RANK(AT50,$AT$34:$AT$52)</f>
        <v>15</v>
      </c>
      <c r="AP50" t="s">
        <v>89</v>
      </c>
      <c r="AQ50">
        <v>1</v>
      </c>
      <c r="AR50">
        <v>1</v>
      </c>
      <c r="AS50">
        <v>0</v>
      </c>
      <c r="AT50">
        <f t="shared" si="9"/>
        <v>2</v>
      </c>
    </row>
    <row r="51" spans="1:46" x14ac:dyDescent="0.3">
      <c r="A51">
        <f t="shared" si="7"/>
        <v>44</v>
      </c>
      <c r="B51" t="s">
        <v>25</v>
      </c>
      <c r="C51">
        <v>1</v>
      </c>
      <c r="D51">
        <v>0</v>
      </c>
      <c r="E51">
        <v>0</v>
      </c>
      <c r="F51">
        <f t="shared" si="8"/>
        <v>1</v>
      </c>
      <c r="I51">
        <v>9</v>
      </c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O51">
        <f>RANK(AT51,$AT$34:$AT$52)</f>
        <v>7</v>
      </c>
      <c r="AP51" t="s">
        <v>90</v>
      </c>
      <c r="AQ51">
        <v>121</v>
      </c>
      <c r="AR51">
        <v>0</v>
      </c>
      <c r="AS51">
        <v>0</v>
      </c>
      <c r="AT51">
        <f t="shared" si="9"/>
        <v>121</v>
      </c>
    </row>
    <row r="52" spans="1:46" x14ac:dyDescent="0.3">
      <c r="A52">
        <f t="shared" si="7"/>
        <v>2</v>
      </c>
      <c r="B52" t="s">
        <v>26</v>
      </c>
      <c r="C52">
        <v>575</v>
      </c>
      <c r="D52">
        <v>24</v>
      </c>
      <c r="E52">
        <v>23</v>
      </c>
      <c r="F52">
        <f t="shared" si="8"/>
        <v>622</v>
      </c>
      <c r="I52">
        <v>10</v>
      </c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O52">
        <f>RANK(AT52,$AT$34:$AT$52)</f>
        <v>3</v>
      </c>
      <c r="AP52" t="s">
        <v>91</v>
      </c>
      <c r="AQ52">
        <v>678</v>
      </c>
      <c r="AR52">
        <v>64</v>
      </c>
      <c r="AS52">
        <v>11</v>
      </c>
      <c r="AT52">
        <f t="shared" si="9"/>
        <v>753</v>
      </c>
    </row>
    <row r="53" spans="1:46" x14ac:dyDescent="0.3">
      <c r="A53">
        <f t="shared" si="7"/>
        <v>44</v>
      </c>
      <c r="B53" t="s">
        <v>27</v>
      </c>
      <c r="C53">
        <v>1</v>
      </c>
      <c r="D53">
        <v>0</v>
      </c>
      <c r="E53">
        <v>0</v>
      </c>
      <c r="F53">
        <f t="shared" si="8"/>
        <v>1</v>
      </c>
      <c r="I53">
        <v>11</v>
      </c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</row>
    <row r="54" spans="1:46" x14ac:dyDescent="0.3">
      <c r="A54">
        <f t="shared" si="7"/>
        <v>10</v>
      </c>
      <c r="B54" t="s">
        <v>28</v>
      </c>
      <c r="C54">
        <v>23</v>
      </c>
      <c r="D54">
        <v>0</v>
      </c>
      <c r="E54">
        <v>0</v>
      </c>
      <c r="F54">
        <f t="shared" si="8"/>
        <v>23</v>
      </c>
      <c r="I54">
        <v>12</v>
      </c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</row>
    <row r="55" spans="1:46" x14ac:dyDescent="0.3">
      <c r="A55">
        <f t="shared" si="7"/>
        <v>14</v>
      </c>
      <c r="B55" t="s">
        <v>29</v>
      </c>
      <c r="C55">
        <v>11</v>
      </c>
      <c r="D55">
        <v>3</v>
      </c>
      <c r="E55">
        <v>2</v>
      </c>
      <c r="F55">
        <f t="shared" si="8"/>
        <v>16</v>
      </c>
      <c r="J55" s="2"/>
      <c r="K55" s="2"/>
      <c r="L55" s="2"/>
      <c r="M55" s="2"/>
      <c r="N55" s="2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</row>
    <row r="56" spans="1:46" x14ac:dyDescent="0.3">
      <c r="A56">
        <f t="shared" si="7"/>
        <v>1</v>
      </c>
      <c r="B56" t="s">
        <v>30</v>
      </c>
      <c r="C56">
        <v>498</v>
      </c>
      <c r="D56">
        <v>220</v>
      </c>
      <c r="E56">
        <v>58</v>
      </c>
      <c r="F56">
        <f t="shared" si="8"/>
        <v>776</v>
      </c>
      <c r="J56" s="2"/>
      <c r="K56" s="2"/>
      <c r="L56" s="2"/>
      <c r="M56" s="2"/>
      <c r="N56" s="2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</row>
    <row r="57" spans="1:46" x14ac:dyDescent="0.3">
      <c r="A57">
        <f t="shared" si="7"/>
        <v>44</v>
      </c>
      <c r="B57" t="s">
        <v>31</v>
      </c>
      <c r="C57">
        <v>1</v>
      </c>
      <c r="D57">
        <v>0</v>
      </c>
      <c r="E57">
        <v>0</v>
      </c>
      <c r="F57">
        <f t="shared" si="8"/>
        <v>1</v>
      </c>
      <c r="J57" s="2"/>
      <c r="K57" s="2"/>
      <c r="L57" s="2"/>
      <c r="M57" s="2"/>
      <c r="N57" s="2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</row>
    <row r="58" spans="1:46" x14ac:dyDescent="0.3">
      <c r="A58">
        <f t="shared" si="7"/>
        <v>24</v>
      </c>
      <c r="B58" t="s">
        <v>32</v>
      </c>
      <c r="C58">
        <v>7</v>
      </c>
      <c r="D58">
        <v>0</v>
      </c>
      <c r="E58">
        <v>0</v>
      </c>
      <c r="F58">
        <f t="shared" si="8"/>
        <v>7</v>
      </c>
      <c r="J58" s="2"/>
      <c r="K58" s="2"/>
      <c r="L58" s="2"/>
      <c r="M58" s="2"/>
      <c r="N58" s="2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</row>
    <row r="59" spans="1:46" x14ac:dyDescent="0.3">
      <c r="A59">
        <f t="shared" si="7"/>
        <v>7</v>
      </c>
      <c r="B59" t="s">
        <v>33</v>
      </c>
      <c r="C59">
        <v>32</v>
      </c>
      <c r="D59">
        <v>9</v>
      </c>
      <c r="E59">
        <v>2</v>
      </c>
      <c r="F59">
        <f t="shared" si="8"/>
        <v>43</v>
      </c>
      <c r="J59" s="2"/>
      <c r="K59" s="2"/>
      <c r="L59" s="2"/>
      <c r="M59" s="2"/>
      <c r="N59" s="2"/>
    </row>
    <row r="60" spans="1:46" x14ac:dyDescent="0.3">
      <c r="A60">
        <f t="shared" si="7"/>
        <v>24</v>
      </c>
      <c r="B60" t="s">
        <v>34</v>
      </c>
      <c r="C60">
        <v>0</v>
      </c>
      <c r="D60">
        <v>1</v>
      </c>
      <c r="E60">
        <v>6</v>
      </c>
      <c r="F60">
        <f t="shared" si="8"/>
        <v>7</v>
      </c>
      <c r="J60" s="2"/>
      <c r="K60" s="2"/>
      <c r="L60" s="2"/>
      <c r="M60" s="2"/>
      <c r="N60" s="2"/>
    </row>
    <row r="61" spans="1:46" x14ac:dyDescent="0.3">
      <c r="A61">
        <f t="shared" si="7"/>
        <v>5</v>
      </c>
      <c r="B61" t="s">
        <v>35</v>
      </c>
      <c r="C61">
        <v>97</v>
      </c>
      <c r="D61">
        <v>42</v>
      </c>
      <c r="E61">
        <v>18</v>
      </c>
      <c r="F61">
        <f t="shared" si="8"/>
        <v>157</v>
      </c>
      <c r="J61" s="2"/>
      <c r="K61" s="2"/>
      <c r="L61" s="2"/>
      <c r="M61" s="2"/>
      <c r="N61" s="2"/>
    </row>
    <row r="62" spans="1:46" x14ac:dyDescent="0.3">
      <c r="A62">
        <f t="shared" si="7"/>
        <v>8</v>
      </c>
      <c r="B62" t="s">
        <v>36</v>
      </c>
      <c r="C62">
        <v>39</v>
      </c>
      <c r="D62">
        <v>0</v>
      </c>
      <c r="E62">
        <v>0</v>
      </c>
      <c r="F62">
        <f t="shared" si="8"/>
        <v>39</v>
      </c>
      <c r="J62" s="2"/>
      <c r="K62" s="2"/>
      <c r="L62" s="2"/>
      <c r="M62" s="2"/>
      <c r="N62" s="2"/>
    </row>
    <row r="63" spans="1:46" x14ac:dyDescent="0.3">
      <c r="A63">
        <f t="shared" si="7"/>
        <v>18</v>
      </c>
      <c r="B63" t="s">
        <v>37</v>
      </c>
      <c r="C63">
        <v>11</v>
      </c>
      <c r="D63">
        <v>2</v>
      </c>
      <c r="E63">
        <v>0</v>
      </c>
      <c r="F63">
        <f t="shared" si="8"/>
        <v>13</v>
      </c>
      <c r="M63" s="2"/>
      <c r="N63" s="2"/>
    </row>
    <row r="64" spans="1:46" x14ac:dyDescent="0.3">
      <c r="A64">
        <f t="shared" si="7"/>
        <v>12</v>
      </c>
      <c r="B64" t="s">
        <v>38</v>
      </c>
      <c r="C64">
        <v>17</v>
      </c>
      <c r="D64">
        <v>0</v>
      </c>
      <c r="E64">
        <v>0</v>
      </c>
      <c r="F64">
        <f t="shared" si="8"/>
        <v>17</v>
      </c>
      <c r="M64" s="2"/>
      <c r="N64" s="2"/>
    </row>
    <row r="65" spans="1:14" x14ac:dyDescent="0.3">
      <c r="A65">
        <f t="shared" si="7"/>
        <v>37</v>
      </c>
      <c r="B65" t="s">
        <v>39</v>
      </c>
      <c r="C65">
        <v>2</v>
      </c>
      <c r="D65">
        <v>0</v>
      </c>
      <c r="E65">
        <v>0</v>
      </c>
      <c r="F65">
        <f t="shared" si="8"/>
        <v>2</v>
      </c>
      <c r="M65" s="2"/>
      <c r="N65" s="2"/>
    </row>
    <row r="66" spans="1:14" x14ac:dyDescent="0.3">
      <c r="A66">
        <f t="shared" si="7"/>
        <v>37</v>
      </c>
      <c r="B66" t="s">
        <v>40</v>
      </c>
      <c r="C66">
        <v>2</v>
      </c>
      <c r="D66">
        <v>0</v>
      </c>
      <c r="E66">
        <v>0</v>
      </c>
      <c r="F66">
        <f t="shared" si="8"/>
        <v>2</v>
      </c>
    </row>
    <row r="67" spans="1:14" x14ac:dyDescent="0.3">
      <c r="A67">
        <f t="shared" si="7"/>
        <v>30</v>
      </c>
      <c r="B67" t="s">
        <v>41</v>
      </c>
      <c r="C67">
        <v>5</v>
      </c>
      <c r="D67">
        <v>0</v>
      </c>
      <c r="E67">
        <v>0</v>
      </c>
      <c r="F67">
        <f t="shared" si="8"/>
        <v>5</v>
      </c>
    </row>
    <row r="68" spans="1:14" x14ac:dyDescent="0.3">
      <c r="A68">
        <f t="shared" si="7"/>
        <v>6</v>
      </c>
      <c r="B68" t="s">
        <v>42</v>
      </c>
      <c r="C68">
        <v>28</v>
      </c>
      <c r="D68">
        <v>56</v>
      </c>
      <c r="E68">
        <v>65</v>
      </c>
      <c r="F68">
        <f t="shared" si="8"/>
        <v>149</v>
      </c>
    </row>
    <row r="69" spans="1:14" x14ac:dyDescent="0.3">
      <c r="A69">
        <f t="shared" si="7"/>
        <v>3</v>
      </c>
      <c r="B69" t="s">
        <v>43</v>
      </c>
      <c r="C69">
        <v>119</v>
      </c>
      <c r="D69">
        <v>97</v>
      </c>
      <c r="E69">
        <v>0</v>
      </c>
      <c r="F69">
        <f t="shared" si="8"/>
        <v>216</v>
      </c>
    </row>
    <row r="70" spans="1:14" x14ac:dyDescent="0.3">
      <c r="A70">
        <f t="shared" si="7"/>
        <v>33</v>
      </c>
      <c r="B70" t="s">
        <v>44</v>
      </c>
      <c r="C70">
        <v>3</v>
      </c>
      <c r="D70">
        <v>0</v>
      </c>
      <c r="E70">
        <v>0</v>
      </c>
      <c r="F70">
        <f t="shared" si="8"/>
        <v>3</v>
      </c>
    </row>
    <row r="71" spans="1:14" x14ac:dyDescent="0.3">
      <c r="A71">
        <f t="shared" si="7"/>
        <v>4</v>
      </c>
      <c r="B71" t="s">
        <v>45</v>
      </c>
      <c r="C71">
        <v>154</v>
      </c>
      <c r="D71">
        <v>26</v>
      </c>
      <c r="E71">
        <v>13</v>
      </c>
      <c r="F71">
        <f t="shared" si="8"/>
        <v>193</v>
      </c>
    </row>
    <row r="72" spans="1:14" x14ac:dyDescent="0.3">
      <c r="A72">
        <f t="shared" si="7"/>
        <v>44</v>
      </c>
      <c r="B72" t="s">
        <v>46</v>
      </c>
      <c r="C72">
        <v>1</v>
      </c>
      <c r="D72">
        <v>0</v>
      </c>
      <c r="E72">
        <v>0</v>
      </c>
      <c r="F72">
        <f t="shared" si="8"/>
        <v>1</v>
      </c>
    </row>
    <row r="73" spans="1:14" x14ac:dyDescent="0.3">
      <c r="A73">
        <f t="shared" si="7"/>
        <v>44</v>
      </c>
      <c r="B73" t="s">
        <v>47</v>
      </c>
      <c r="C73">
        <v>1</v>
      </c>
      <c r="D73">
        <v>0</v>
      </c>
      <c r="E73">
        <v>0</v>
      </c>
      <c r="F73">
        <f t="shared" si="8"/>
        <v>1</v>
      </c>
    </row>
    <row r="74" spans="1:14" x14ac:dyDescent="0.3">
      <c r="A74">
        <f t="shared" si="7"/>
        <v>26</v>
      </c>
      <c r="B74" t="s">
        <v>48</v>
      </c>
      <c r="C74">
        <v>6</v>
      </c>
      <c r="D74">
        <v>0</v>
      </c>
      <c r="E74">
        <v>0</v>
      </c>
      <c r="F74">
        <f t="shared" si="8"/>
        <v>6</v>
      </c>
    </row>
    <row r="75" spans="1:14" x14ac:dyDescent="0.3">
      <c r="A75">
        <f t="shared" si="7"/>
        <v>44</v>
      </c>
      <c r="B75" t="s">
        <v>49</v>
      </c>
      <c r="C75">
        <v>1</v>
      </c>
      <c r="D75">
        <v>0</v>
      </c>
      <c r="E75">
        <v>0</v>
      </c>
      <c r="F75">
        <f t="shared" si="8"/>
        <v>1</v>
      </c>
    </row>
    <row r="76" spans="1:14" x14ac:dyDescent="0.3">
      <c r="A76">
        <f t="shared" si="7"/>
        <v>11</v>
      </c>
      <c r="B76" t="s">
        <v>50</v>
      </c>
      <c r="C76">
        <v>20</v>
      </c>
      <c r="D76">
        <v>0</v>
      </c>
      <c r="E76">
        <v>0</v>
      </c>
      <c r="F76">
        <f t="shared" si="8"/>
        <v>20</v>
      </c>
    </row>
    <row r="77" spans="1:14" x14ac:dyDescent="0.3">
      <c r="A77">
        <f t="shared" si="7"/>
        <v>37</v>
      </c>
      <c r="B77" t="s">
        <v>51</v>
      </c>
      <c r="C77">
        <v>2</v>
      </c>
      <c r="D77">
        <v>0</v>
      </c>
      <c r="E77">
        <v>0</v>
      </c>
      <c r="F77">
        <f t="shared" si="8"/>
        <v>2</v>
      </c>
    </row>
    <row r="78" spans="1:14" x14ac:dyDescent="0.3">
      <c r="A78">
        <f t="shared" si="7"/>
        <v>16</v>
      </c>
      <c r="B78" t="s">
        <v>52</v>
      </c>
      <c r="C78">
        <v>14</v>
      </c>
      <c r="D78">
        <v>1</v>
      </c>
      <c r="E78">
        <v>0</v>
      </c>
      <c r="F78">
        <f t="shared" si="8"/>
        <v>15</v>
      </c>
    </row>
    <row r="79" spans="1:14" x14ac:dyDescent="0.3">
      <c r="A79">
        <f t="shared" si="7"/>
        <v>18</v>
      </c>
      <c r="B79" t="s">
        <v>53</v>
      </c>
      <c r="C79">
        <v>8</v>
      </c>
      <c r="D79">
        <v>4</v>
      </c>
      <c r="E79">
        <v>1</v>
      </c>
      <c r="F79">
        <f t="shared" si="8"/>
        <v>13</v>
      </c>
    </row>
    <row r="80" spans="1:14" x14ac:dyDescent="0.3">
      <c r="A80">
        <f t="shared" si="7"/>
        <v>44</v>
      </c>
      <c r="B80" t="s">
        <v>54</v>
      </c>
      <c r="C80">
        <v>1</v>
      </c>
      <c r="D80">
        <v>0</v>
      </c>
      <c r="E80">
        <v>0</v>
      </c>
      <c r="F80">
        <f t="shared" si="8"/>
        <v>1</v>
      </c>
    </row>
    <row r="81" spans="1:6" x14ac:dyDescent="0.3">
      <c r="A81">
        <f t="shared" si="7"/>
        <v>37</v>
      </c>
      <c r="B81" t="s">
        <v>55</v>
      </c>
      <c r="C81">
        <v>2</v>
      </c>
      <c r="D81">
        <v>0</v>
      </c>
      <c r="E81">
        <v>0</v>
      </c>
      <c r="F81">
        <f t="shared" si="8"/>
        <v>2</v>
      </c>
    </row>
    <row r="82" spans="1:6" x14ac:dyDescent="0.3">
      <c r="A82">
        <f t="shared" si="7"/>
        <v>26</v>
      </c>
      <c r="B82" t="s">
        <v>56</v>
      </c>
      <c r="C82">
        <v>4</v>
      </c>
      <c r="D82">
        <v>2</v>
      </c>
      <c r="E82">
        <v>0</v>
      </c>
      <c r="F82">
        <f t="shared" si="8"/>
        <v>6</v>
      </c>
    </row>
    <row r="83" spans="1:6" x14ac:dyDescent="0.3">
      <c r="A83">
        <f t="shared" si="7"/>
        <v>23</v>
      </c>
      <c r="B83" t="s">
        <v>57</v>
      </c>
      <c r="C83">
        <v>11</v>
      </c>
      <c r="D83">
        <v>0</v>
      </c>
      <c r="E83">
        <v>0</v>
      </c>
      <c r="F83">
        <f t="shared" si="8"/>
        <v>11</v>
      </c>
    </row>
    <row r="84" spans="1:6" x14ac:dyDescent="0.3">
      <c r="A84">
        <f t="shared" si="7"/>
        <v>37</v>
      </c>
      <c r="B84" t="s">
        <v>58</v>
      </c>
      <c r="C84">
        <v>1</v>
      </c>
      <c r="D84">
        <v>1</v>
      </c>
      <c r="E84">
        <v>0</v>
      </c>
      <c r="F84">
        <f t="shared" si="8"/>
        <v>2</v>
      </c>
    </row>
    <row r="85" spans="1:6" x14ac:dyDescent="0.3">
      <c r="A85">
        <f t="shared" si="7"/>
        <v>9</v>
      </c>
      <c r="B85" t="s">
        <v>59</v>
      </c>
      <c r="C85">
        <v>25</v>
      </c>
      <c r="D85">
        <v>0</v>
      </c>
      <c r="E85">
        <v>4</v>
      </c>
      <c r="F85">
        <f t="shared" si="8"/>
        <v>29</v>
      </c>
    </row>
    <row r="86" spans="1:6" x14ac:dyDescent="0.3">
      <c r="A86">
        <f t="shared" si="7"/>
        <v>44</v>
      </c>
      <c r="B86" t="s">
        <v>60</v>
      </c>
      <c r="C86">
        <v>1</v>
      </c>
      <c r="D86">
        <v>0</v>
      </c>
      <c r="E86">
        <v>0</v>
      </c>
      <c r="F86">
        <f t="shared" si="8"/>
        <v>1</v>
      </c>
    </row>
    <row r="87" spans="1:6" x14ac:dyDescent="0.3">
      <c r="A87">
        <f t="shared" si="7"/>
        <v>37</v>
      </c>
      <c r="B87" t="s">
        <v>61</v>
      </c>
      <c r="C87">
        <v>2</v>
      </c>
      <c r="D87">
        <v>0</v>
      </c>
      <c r="E87">
        <v>0</v>
      </c>
      <c r="F87">
        <f t="shared" si="8"/>
        <v>2</v>
      </c>
    </row>
    <row r="88" spans="1:6" x14ac:dyDescent="0.3">
      <c r="A88">
        <f t="shared" si="7"/>
        <v>37</v>
      </c>
      <c r="B88" t="s">
        <v>62</v>
      </c>
      <c r="C88">
        <v>2</v>
      </c>
      <c r="D88">
        <v>0</v>
      </c>
      <c r="E88">
        <v>0</v>
      </c>
      <c r="F88">
        <f t="shared" si="8"/>
        <v>2</v>
      </c>
    </row>
    <row r="89" spans="1:6" x14ac:dyDescent="0.3">
      <c r="A89">
        <f t="shared" si="7"/>
        <v>26</v>
      </c>
      <c r="B89" t="s">
        <v>63</v>
      </c>
      <c r="C89">
        <v>4</v>
      </c>
      <c r="D89">
        <v>0</v>
      </c>
      <c r="E89">
        <v>2</v>
      </c>
      <c r="F89">
        <f t="shared" si="8"/>
        <v>6</v>
      </c>
    </row>
    <row r="90" spans="1:6" x14ac:dyDescent="0.3">
      <c r="A90">
        <f t="shared" si="7"/>
        <v>33</v>
      </c>
      <c r="B90" t="s">
        <v>64</v>
      </c>
      <c r="C90">
        <v>3</v>
      </c>
      <c r="D90">
        <v>0</v>
      </c>
      <c r="E90">
        <v>0</v>
      </c>
      <c r="F90">
        <f t="shared" si="8"/>
        <v>3</v>
      </c>
    </row>
    <row r="91" spans="1:6" x14ac:dyDescent="0.3">
      <c r="A91">
        <f t="shared" si="7"/>
        <v>12</v>
      </c>
      <c r="B91" t="s">
        <v>65</v>
      </c>
      <c r="C91">
        <v>17</v>
      </c>
      <c r="D91">
        <v>0</v>
      </c>
      <c r="E91">
        <v>0</v>
      </c>
      <c r="F91">
        <f t="shared" si="8"/>
        <v>17</v>
      </c>
    </row>
    <row r="92" spans="1:6" x14ac:dyDescent="0.3">
      <c r="A92">
        <f t="shared" si="7"/>
        <v>44</v>
      </c>
      <c r="B92" t="s">
        <v>66</v>
      </c>
      <c r="C92">
        <v>0</v>
      </c>
      <c r="D92">
        <v>1</v>
      </c>
      <c r="E92">
        <v>0</v>
      </c>
      <c r="F92">
        <f t="shared" si="8"/>
        <v>1</v>
      </c>
    </row>
    <row r="93" spans="1:6" x14ac:dyDescent="0.3">
      <c r="A93">
        <f t="shared" si="7"/>
        <v>21</v>
      </c>
      <c r="B93" t="s">
        <v>67</v>
      </c>
      <c r="C93">
        <v>12</v>
      </c>
      <c r="D93">
        <v>0</v>
      </c>
      <c r="E93">
        <v>0</v>
      </c>
      <c r="F93">
        <f t="shared" si="8"/>
        <v>12</v>
      </c>
    </row>
    <row r="94" spans="1:6" x14ac:dyDescent="0.3">
      <c r="A94">
        <f t="shared" si="7"/>
        <v>33</v>
      </c>
      <c r="B94" t="s">
        <v>68</v>
      </c>
      <c r="C94">
        <v>2</v>
      </c>
      <c r="D94">
        <v>1</v>
      </c>
      <c r="E94">
        <v>0</v>
      </c>
      <c r="F94">
        <f t="shared" si="8"/>
        <v>3</v>
      </c>
    </row>
    <row r="95" spans="1:6" x14ac:dyDescent="0.3">
      <c r="A95">
        <f t="shared" si="7"/>
        <v>33</v>
      </c>
      <c r="B95" t="s">
        <v>69</v>
      </c>
      <c r="C95">
        <v>3</v>
      </c>
      <c r="D95">
        <v>0</v>
      </c>
      <c r="E95">
        <v>0</v>
      </c>
      <c r="F95">
        <f t="shared" si="8"/>
        <v>3</v>
      </c>
    </row>
    <row r="96" spans="1:6" x14ac:dyDescent="0.3">
      <c r="A96">
        <f t="shared" si="7"/>
        <v>44</v>
      </c>
      <c r="B96" t="s">
        <v>70</v>
      </c>
      <c r="C96">
        <v>1</v>
      </c>
      <c r="D96">
        <v>0</v>
      </c>
      <c r="E96">
        <v>0</v>
      </c>
      <c r="F96">
        <f t="shared" si="8"/>
        <v>1</v>
      </c>
    </row>
    <row r="97" spans="1:6" x14ac:dyDescent="0.3">
      <c r="A97">
        <f t="shared" si="7"/>
        <v>14</v>
      </c>
      <c r="B97" t="s">
        <v>71</v>
      </c>
      <c r="C97">
        <v>16</v>
      </c>
      <c r="D97">
        <v>0</v>
      </c>
      <c r="E97">
        <v>0</v>
      </c>
      <c r="F97">
        <f t="shared" si="8"/>
        <v>16</v>
      </c>
    </row>
    <row r="98" spans="1:6" x14ac:dyDescent="0.3">
      <c r="A98">
        <f t="shared" si="7"/>
        <v>44</v>
      </c>
      <c r="B98" t="s">
        <v>72</v>
      </c>
      <c r="C98">
        <v>1</v>
      </c>
      <c r="D98">
        <v>0</v>
      </c>
      <c r="E98">
        <v>0</v>
      </c>
      <c r="F98">
        <f t="shared" si="8"/>
        <v>1</v>
      </c>
    </row>
  </sheetData>
  <mergeCells count="3">
    <mergeCell ref="AD33:AF33"/>
    <mergeCell ref="AA33:AC33"/>
    <mergeCell ref="X33:Z33"/>
  </mergeCells>
  <printOptions horizontalCentered="1" verticalCentered="1"/>
  <pageMargins left="3.937007874015748E-2" right="3.937007874015748E-2" top="0.35433070866141736" bottom="0.35433070866141736" header="0" footer="0"/>
  <pageSetup paperSize="9" scale="84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BE49E-97E3-420F-BC7D-D4315D57C7A3}">
  <dimension ref="B3:AB37"/>
  <sheetViews>
    <sheetView tabSelected="1" topLeftCell="H4" zoomScale="90" zoomScaleNormal="90" workbookViewId="0">
      <selection activeCell="S19" sqref="S19"/>
    </sheetView>
  </sheetViews>
  <sheetFormatPr defaultRowHeight="14.4" x14ac:dyDescent="0.3"/>
  <cols>
    <col min="20" max="20" width="10.44140625" bestFit="1" customWidth="1"/>
    <col min="22" max="22" width="10.44140625" bestFit="1" customWidth="1"/>
  </cols>
  <sheetData>
    <row r="3" spans="2:28" x14ac:dyDescent="0.3">
      <c r="R3" s="7"/>
      <c r="S3" s="7"/>
      <c r="T3" s="7"/>
      <c r="U3" s="7"/>
      <c r="V3" s="7"/>
      <c r="W3" s="7"/>
      <c r="X3" s="7"/>
      <c r="Y3" s="7"/>
      <c r="Z3" s="7"/>
      <c r="AA3" s="7"/>
      <c r="AB3" s="7"/>
    </row>
    <row r="4" spans="2:28" x14ac:dyDescent="0.3">
      <c r="R4" s="7"/>
      <c r="S4" s="3"/>
      <c r="T4" s="36">
        <v>2016</v>
      </c>
      <c r="U4" s="38"/>
      <c r="V4" s="36">
        <v>2017</v>
      </c>
      <c r="W4" s="38"/>
      <c r="X4" s="36">
        <v>2018</v>
      </c>
      <c r="Y4" s="38"/>
      <c r="Z4" s="36">
        <v>2019</v>
      </c>
      <c r="AA4" s="38"/>
      <c r="AB4" s="7"/>
    </row>
    <row r="5" spans="2:28" x14ac:dyDescent="0.3">
      <c r="B5" t="s">
        <v>0</v>
      </c>
      <c r="C5">
        <v>2017</v>
      </c>
      <c r="D5">
        <v>2019</v>
      </c>
      <c r="F5" t="s">
        <v>0</v>
      </c>
      <c r="G5">
        <v>2016</v>
      </c>
      <c r="H5">
        <v>2017</v>
      </c>
      <c r="I5">
        <v>2018</v>
      </c>
      <c r="J5">
        <v>2019</v>
      </c>
      <c r="R5" s="7"/>
      <c r="S5" s="47" t="s">
        <v>106</v>
      </c>
      <c r="T5" s="47"/>
      <c r="U5" s="47"/>
      <c r="V5" s="47"/>
      <c r="W5" s="47"/>
      <c r="X5" s="47"/>
      <c r="Y5" s="47"/>
      <c r="Z5" s="47"/>
      <c r="AA5" s="47"/>
      <c r="AB5" s="7"/>
    </row>
    <row r="6" spans="2:28" x14ac:dyDescent="0.3">
      <c r="B6" t="s">
        <v>2</v>
      </c>
      <c r="C6">
        <v>2</v>
      </c>
      <c r="D6">
        <v>2</v>
      </c>
      <c r="F6" t="s">
        <v>3</v>
      </c>
      <c r="G6">
        <v>0</v>
      </c>
      <c r="H6">
        <v>1</v>
      </c>
      <c r="I6">
        <v>1</v>
      </c>
      <c r="J6">
        <v>1</v>
      </c>
      <c r="R6" s="7"/>
      <c r="S6" s="7" t="s">
        <v>2</v>
      </c>
      <c r="T6" s="10">
        <f>IFERROR(VLOOKUP($S6,$B$11:$D$12,MATCH(T$4,$C$10:$D$10,)+1,FALSE),0)</f>
        <v>0</v>
      </c>
      <c r="U6" s="49" t="str">
        <f>IFERROR(VLOOKUP($S6,$B$6:$D$7,MATCH(T$4,$C$5:$D$5,)+1,FALSE),"")</f>
        <v/>
      </c>
      <c r="V6" s="10">
        <f>IFERROR(VLOOKUP($S6,$B$11:$D$12,MATCH(V$4,$C$10:$D$10,)+1,FALSE),0)</f>
        <v>7000</v>
      </c>
      <c r="W6" s="49">
        <f>IFERROR(VLOOKUP($S6,$B$6:$D$7,MATCH(V$4,$C$5:$D$5,)+1,FALSE),"")</f>
        <v>2</v>
      </c>
      <c r="X6" s="10">
        <f>IFERROR(VLOOKUP($S6,$B$11:$D$12,MATCH(X$4,$C$10:$D$10,)+1,FALSE),0)</f>
        <v>0</v>
      </c>
      <c r="Y6" s="49" t="str">
        <f>IFERROR(VLOOKUP($S6,$B$6:$D$7,MATCH(X$4,$C$5:$D$5,)+1,FALSE),"")</f>
        <v/>
      </c>
      <c r="Z6" s="10">
        <f>IFERROR(VLOOKUP($S6,$B$11:$D$12,MATCH(Z$4,$C$10:$D$10,)+1,FALSE),0)</f>
        <v>7200</v>
      </c>
      <c r="AA6" s="49">
        <f>IFERROR(VLOOKUP($S6,$B$6:$D$7,MATCH(Z$4,$C$5:$D$5,)+1,FALSE),0)</f>
        <v>2</v>
      </c>
      <c r="AB6" s="7"/>
    </row>
    <row r="7" spans="2:28" x14ac:dyDescent="0.3">
      <c r="B7" t="s">
        <v>4</v>
      </c>
      <c r="C7">
        <v>0</v>
      </c>
      <c r="D7">
        <v>1</v>
      </c>
      <c r="F7" t="s">
        <v>4</v>
      </c>
      <c r="G7">
        <v>3</v>
      </c>
      <c r="H7">
        <v>0</v>
      </c>
      <c r="I7">
        <v>2</v>
      </c>
      <c r="J7">
        <v>0</v>
      </c>
      <c r="R7" s="7"/>
      <c r="S7" s="7" t="s">
        <v>4</v>
      </c>
      <c r="T7" s="10">
        <f>IFERROR(VLOOKUP($S7,$B$11:$D$12,MATCH(T$4,$C$10:$D$10,)+1,FALSE),0)</f>
        <v>0</v>
      </c>
      <c r="U7" s="49" t="str">
        <f>IFERROR(VLOOKUP($S7,$B$6:$D$7,MATCH(T$4,$C$5:$D$5,)+1,FALSE),"")</f>
        <v/>
      </c>
      <c r="V7" s="10">
        <f>IFERROR(VLOOKUP($S7,$B$11:$D$12,MATCH(V$4,$C$10:$D$10,)+1,FALSE),0)</f>
        <v>0</v>
      </c>
      <c r="W7" s="49">
        <f>IFERROR(VLOOKUP($S7,$B$6:$D$7,MATCH(V$4,$C$5:$D$5,)+1,FALSE),"")</f>
        <v>0</v>
      </c>
      <c r="X7" s="10">
        <f>IFERROR(VLOOKUP($S7,$B$11:$D$12,MATCH(X$4,$C$10:$D$10,)+1,FALSE),0)</f>
        <v>0</v>
      </c>
      <c r="Y7" s="49" t="str">
        <f>IFERROR(VLOOKUP($S7,$B$6:$D$7,MATCH(X$4,$C$5:$D$5,)+1,FALSE),"")</f>
        <v/>
      </c>
      <c r="Z7" s="10">
        <f>IFERROR(VLOOKUP($S7,$B$11:$D$12,MATCH(Z$4,$C$10:$D$10,)+1,FALSE),0)</f>
        <v>1750</v>
      </c>
      <c r="AA7" s="49">
        <f>IFERROR(VLOOKUP($S7,$B$6:$D$7,MATCH(Z$4,$C$5:$D$5,)+1,FALSE),0)</f>
        <v>1</v>
      </c>
      <c r="AB7" s="7"/>
    </row>
    <row r="8" spans="2:28" x14ac:dyDescent="0.3">
      <c r="R8" s="7"/>
      <c r="S8" s="7" t="s">
        <v>3</v>
      </c>
      <c r="T8" s="10">
        <f>IFERROR(VLOOKUP($S8,$B$11:$D$12,MATCH(T$4,$C$10:$D$10,)+1,FALSE),0)</f>
        <v>0</v>
      </c>
      <c r="U8" s="49" t="str">
        <f>IFERROR(VLOOKUP($S8,$B$6:$D$7,MATCH(T$4,$C$5:$D$5,)+1,FALSE),"")</f>
        <v/>
      </c>
      <c r="V8" s="10">
        <f>IFERROR(VLOOKUP($S8,$B$11:$D$12,MATCH(V$4,$C$10:$D$10,)+1,FALSE),0)</f>
        <v>0</v>
      </c>
      <c r="W8" s="49" t="str">
        <f>IFERROR(VLOOKUP($S8,$B$6:$D$7,MATCH(V$4,$C$5:$D$5,)+1,FALSE),"")</f>
        <v/>
      </c>
      <c r="X8" s="10">
        <f>IFERROR(VLOOKUP($S8,$B$11:$D$12,MATCH(X$4,$C$10:$D$10,)+1,FALSE),0)</f>
        <v>0</v>
      </c>
      <c r="Y8" s="49" t="str">
        <f>IFERROR(VLOOKUP($S8,$B$6:$D$7,MATCH(X$4,$C$5:$D$5,)+1,FALSE),"")</f>
        <v/>
      </c>
      <c r="Z8" s="10">
        <f>IFERROR(VLOOKUP($S8,$B$11:$D$12,MATCH(Z$4,$C$10:$D$10,)+1,FALSE),0)</f>
        <v>0</v>
      </c>
      <c r="AA8" s="49">
        <f>IFERROR(VLOOKUP($S8,$B$6:$D$7,MATCH(Z$4,$C$5:$D$5,)+1,FALSE),0)</f>
        <v>0</v>
      </c>
      <c r="AB8" s="7"/>
    </row>
    <row r="9" spans="2:28" x14ac:dyDescent="0.3">
      <c r="R9" s="7"/>
      <c r="S9" s="47" t="s">
        <v>105</v>
      </c>
      <c r="T9" s="47"/>
      <c r="U9" s="47"/>
      <c r="V9" s="47"/>
      <c r="W9" s="47"/>
      <c r="X9" s="47"/>
      <c r="Y9" s="47"/>
      <c r="Z9" s="47"/>
      <c r="AA9" s="47"/>
      <c r="AB9" s="7"/>
    </row>
    <row r="10" spans="2:28" x14ac:dyDescent="0.3">
      <c r="B10" t="s">
        <v>0</v>
      </c>
      <c r="C10">
        <v>2017</v>
      </c>
      <c r="D10">
        <v>2019</v>
      </c>
      <c r="F10" t="s">
        <v>0</v>
      </c>
      <c r="G10">
        <v>2016</v>
      </c>
      <c r="H10">
        <v>2017</v>
      </c>
      <c r="I10">
        <v>2018</v>
      </c>
      <c r="J10">
        <v>2019</v>
      </c>
      <c r="R10" s="7"/>
      <c r="S10" s="7" t="s">
        <v>2</v>
      </c>
      <c r="T10" s="10">
        <f>IFERROR(VLOOKUP($S10,$F$11:$J$12,MATCH(T$4,$G$10:$J$10,)+1,FALSE),0)</f>
        <v>0</v>
      </c>
      <c r="U10" s="49" t="str">
        <f>IFERROR(VLOOKUP($S10,$F$6:$J$7,MATCH(T$4,$G$5:$J$5, 0)+1,FALSE),"")</f>
        <v/>
      </c>
      <c r="V10" s="10">
        <f>IFERROR(VLOOKUP($S10,$F$11:$J$12,MATCH(V$4,$G$10:$J$10,)+1,FALSE),0)</f>
        <v>0</v>
      </c>
      <c r="W10" s="49" t="str">
        <f>IFERROR(VLOOKUP($S10,$F$6:$J$7,MATCH(V$4,$G$5:$J$5,)+1,FALSE),"")</f>
        <v/>
      </c>
      <c r="X10" s="10">
        <f>IFERROR(VLOOKUP($S10,$F$11:$J$12,MATCH(X$4,$G$10:$J$10,)+1,FALSE),0)</f>
        <v>0</v>
      </c>
      <c r="Y10" s="49" t="str">
        <f>IFERROR(VLOOKUP($S10,$F$6:$J$7,MATCH(X$4,$G$5:$J$5,)+1,FALSE),"")</f>
        <v/>
      </c>
      <c r="Z10" s="10">
        <f>IFERROR(VLOOKUP($S10,$F$11:$J$12,MATCH(Z$4,$G$10:$J$10,)+1,FALSE),0)</f>
        <v>0</v>
      </c>
      <c r="AA10" s="49">
        <f>IFERROR(VLOOKUP($S10,$F$6:$J$7,MATCH(Z$4,$G$5:$J$5,)+1,FALSE),0)</f>
        <v>0</v>
      </c>
      <c r="AB10" s="7"/>
    </row>
    <row r="11" spans="2:28" x14ac:dyDescent="0.3">
      <c r="B11" t="s">
        <v>2</v>
      </c>
      <c r="C11">
        <v>7000</v>
      </c>
      <c r="D11">
        <v>7200</v>
      </c>
      <c r="F11" t="s">
        <v>3</v>
      </c>
      <c r="G11">
        <v>0</v>
      </c>
      <c r="H11">
        <v>-14000</v>
      </c>
      <c r="I11">
        <v>-800</v>
      </c>
      <c r="J11">
        <v>-900</v>
      </c>
      <c r="R11" s="7"/>
      <c r="S11" s="7" t="s">
        <v>4</v>
      </c>
      <c r="T11" s="10">
        <f>IFERROR(VLOOKUP($S11,$F$11:$J$12,MATCH(T$4,$G$10:$J$10,)+1,FALSE),0)</f>
        <v>-30000</v>
      </c>
      <c r="U11" s="49">
        <f>IFERROR(VLOOKUP($S11,$F$6:$J$7,MATCH(T$4,$G$5:$J$5, 0)+1,FALSE),"")</f>
        <v>3</v>
      </c>
      <c r="V11" s="10">
        <f>IFERROR(VLOOKUP($S11,$F$11:$J$12,MATCH(V$4,$G$10:$J$10,)+1,FALSE),0)</f>
        <v>0</v>
      </c>
      <c r="W11" s="49">
        <f>IFERROR(VLOOKUP($S11,$F$6:$J$7,MATCH(V$4,$G$5:$J$5,)+1,FALSE),"")</f>
        <v>0</v>
      </c>
      <c r="X11" s="10">
        <f>IFERROR(VLOOKUP($S11,$F$11:$J$12,MATCH(X$4,$G$10:$J$10,)+1,FALSE),0)</f>
        <v>-18000</v>
      </c>
      <c r="Y11" s="49">
        <f>IFERROR(VLOOKUP($S11,$F$6:$J$7,MATCH(X$4,$G$5:$J$5,)+1,FALSE),"")</f>
        <v>2</v>
      </c>
      <c r="Z11" s="10">
        <f>IFERROR(VLOOKUP($S11,$F$11:$J$12,MATCH(Z$4,$G$10:$J$10,)+1,FALSE),0)</f>
        <v>0</v>
      </c>
      <c r="AA11" s="49">
        <f>IFERROR(VLOOKUP($S11,$F$6:$J$7,MATCH(Z$4,$G$5:$J$5,)+1,FALSE),0)</f>
        <v>0</v>
      </c>
      <c r="AB11" s="7"/>
    </row>
    <row r="12" spans="2:28" x14ac:dyDescent="0.3">
      <c r="B12" t="s">
        <v>4</v>
      </c>
      <c r="C12">
        <v>0</v>
      </c>
      <c r="D12">
        <v>1750</v>
      </c>
      <c r="F12" t="s">
        <v>4</v>
      </c>
      <c r="G12">
        <v>-30000</v>
      </c>
      <c r="H12">
        <v>0</v>
      </c>
      <c r="I12">
        <v>-18000</v>
      </c>
      <c r="J12">
        <v>0</v>
      </c>
      <c r="R12" s="7"/>
      <c r="S12" s="7" t="s">
        <v>3</v>
      </c>
      <c r="T12" s="10">
        <f>IFERROR(VLOOKUP($S12,$F$11:$J$12,MATCH(T$4,$G$10:$J$10,)+1,FALSE),0)</f>
        <v>0</v>
      </c>
      <c r="U12" s="49">
        <f>IFERROR(VLOOKUP($S12,$F$6:$J$7,MATCH(T$4,$G$5:$J$5, 0)+1,FALSE),"")</f>
        <v>0</v>
      </c>
      <c r="V12" s="10">
        <f>IFERROR(VLOOKUP($S12,$F$11:$J$12,MATCH(V$4,$G$10:$J$10,)+1,FALSE),0)</f>
        <v>-14000</v>
      </c>
      <c r="W12" s="49">
        <f>IFERROR(VLOOKUP($S12,$F$6:$J$7,MATCH(V$4,$G$5:$J$5,)+1,FALSE),"")</f>
        <v>1</v>
      </c>
      <c r="X12" s="10">
        <f>IFERROR(VLOOKUP($S12,$F$11:$J$12,MATCH(X$4,$G$10:$J$10,)+1,FALSE),0)</f>
        <v>-800</v>
      </c>
      <c r="Y12" s="49">
        <f>IFERROR(VLOOKUP($S12,$F$6:$J$7,MATCH(X$4,$G$5:$J$5,)+1,FALSE),"")</f>
        <v>1</v>
      </c>
      <c r="Z12" s="10">
        <f>IFERROR(VLOOKUP($S12,$F$11:$J$12,MATCH(Z$4,$G$10:$J$10,)+1,FALSE),0)</f>
        <v>-900</v>
      </c>
      <c r="AA12" s="49">
        <f>IFERROR(VLOOKUP($S12,$F$6:$J$7,MATCH(Z$4,$G$5:$J$5,)+1,FALSE),0)</f>
        <v>1</v>
      </c>
      <c r="AB12" s="7"/>
    </row>
    <row r="13" spans="2:28" x14ac:dyDescent="0.3"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</row>
    <row r="14" spans="2:28" x14ac:dyDescent="0.3"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</row>
    <row r="15" spans="2:28" x14ac:dyDescent="0.3"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</row>
    <row r="16" spans="2:28" x14ac:dyDescent="0.3"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</row>
    <row r="17" spans="2:28" x14ac:dyDescent="0.3">
      <c r="R17" s="7"/>
      <c r="S17" s="3"/>
      <c r="T17" s="36">
        <v>2016</v>
      </c>
      <c r="U17" s="38"/>
      <c r="V17" s="36">
        <v>2017</v>
      </c>
      <c r="W17" s="38"/>
      <c r="X17" s="36">
        <v>2018</v>
      </c>
      <c r="Y17" s="38"/>
      <c r="Z17" s="36">
        <v>2019</v>
      </c>
      <c r="AA17" s="38"/>
      <c r="AB17" s="7"/>
    </row>
    <row r="18" spans="2:28" x14ac:dyDescent="0.3">
      <c r="B18" t="s">
        <v>0</v>
      </c>
      <c r="C18">
        <v>2015</v>
      </c>
      <c r="D18">
        <v>2016</v>
      </c>
      <c r="E18">
        <v>2017</v>
      </c>
      <c r="F18">
        <v>2018</v>
      </c>
      <c r="G18">
        <v>2019</v>
      </c>
      <c r="J18" t="s">
        <v>0</v>
      </c>
      <c r="K18">
        <v>2015</v>
      </c>
      <c r="L18">
        <v>2016</v>
      </c>
      <c r="M18">
        <v>2017</v>
      </c>
      <c r="N18">
        <v>2018</v>
      </c>
      <c r="O18">
        <v>2019</v>
      </c>
      <c r="R18" s="7"/>
      <c r="S18" s="47" t="s">
        <v>106</v>
      </c>
      <c r="T18" s="47"/>
      <c r="U18" s="47"/>
      <c r="V18" s="47"/>
      <c r="W18" s="47"/>
      <c r="X18" s="47"/>
      <c r="Y18" s="47"/>
      <c r="Z18" s="47"/>
      <c r="AA18" s="47"/>
      <c r="AB18" s="7"/>
    </row>
    <row r="19" spans="2:28" x14ac:dyDescent="0.3">
      <c r="B19" t="s">
        <v>100</v>
      </c>
      <c r="C19">
        <v>0</v>
      </c>
      <c r="D19">
        <v>1</v>
      </c>
      <c r="E19">
        <v>1</v>
      </c>
      <c r="F19">
        <v>3</v>
      </c>
      <c r="G19">
        <v>2</v>
      </c>
      <c r="J19" t="s">
        <v>100</v>
      </c>
      <c r="K19">
        <v>0</v>
      </c>
      <c r="L19">
        <v>348</v>
      </c>
      <c r="M19">
        <v>5000</v>
      </c>
      <c r="N19">
        <v>20000</v>
      </c>
      <c r="O19">
        <v>6000</v>
      </c>
      <c r="R19" s="7"/>
      <c r="S19" s="7" t="s">
        <v>2</v>
      </c>
      <c r="T19" s="48">
        <f>IFERROR(VLOOKUP($S19,$J$19:$O$23,MATCH(T$17,$K$18:$O$18,)+1,FALSE),0)</f>
        <v>49500</v>
      </c>
      <c r="U19" s="49">
        <f>IFERROR(VLOOKUP($S19,$B$19:$G$23,MATCH(T$17,$C$18:$G$18,)+1,FALSE),"")</f>
        <v>5</v>
      </c>
      <c r="V19" s="48">
        <f>IFERROR(VLOOKUP($S19,$J$19:$O$23,MATCH(V$17,$K$18:$O$18,)+1,FALSE),0)</f>
        <v>48000</v>
      </c>
      <c r="W19" s="49">
        <f>IFERROR(VLOOKUP($S19,$B$19:$G$23,MATCH(V$17,$C$18:$G$18,)+1,FALSE),"")</f>
        <v>8</v>
      </c>
      <c r="X19" s="48">
        <f>IFERROR(VLOOKUP($S19,$J$19:$O$23,MATCH(X$17,$K$18:$O$18,)+1,FALSE),0)</f>
        <v>20500</v>
      </c>
      <c r="Y19" s="49">
        <f>IFERROR(VLOOKUP($S19,$B$19:$G$23,MATCH(X$17,$C$18:$G$18,)+1,FALSE),"")</f>
        <v>3</v>
      </c>
      <c r="Z19" s="48">
        <f>IFERROR(VLOOKUP($S19,$J$19:$O$23,MATCH(Z$17,$K$18:$O$18,)+1,FALSE),0)</f>
        <v>239350</v>
      </c>
      <c r="AA19" s="49">
        <f>IFERROR(VLOOKUP($S19,$B$19:$G$23,MATCH(Z$17,$C$18:$G$18,)+1,FALSE),"")</f>
        <v>61</v>
      </c>
      <c r="AB19" s="7"/>
    </row>
    <row r="20" spans="2:28" x14ac:dyDescent="0.3">
      <c r="B20" t="s">
        <v>2</v>
      </c>
      <c r="C20">
        <v>0</v>
      </c>
      <c r="D20">
        <v>5</v>
      </c>
      <c r="E20">
        <v>8</v>
      </c>
      <c r="F20">
        <v>3</v>
      </c>
      <c r="G20">
        <v>61</v>
      </c>
      <c r="J20" t="s">
        <v>2</v>
      </c>
      <c r="K20">
        <v>0</v>
      </c>
      <c r="L20">
        <v>49500</v>
      </c>
      <c r="M20">
        <v>48000</v>
      </c>
      <c r="N20">
        <v>20500</v>
      </c>
      <c r="O20">
        <v>239350</v>
      </c>
      <c r="R20" s="7"/>
      <c r="S20" s="7" t="s">
        <v>4</v>
      </c>
      <c r="T20" s="48">
        <f>IFERROR(VLOOKUP($S20,$J$19:$O$23,MATCH(T$17,$K$18:$O$18,)+1,FALSE),0)</f>
        <v>66126.163849999997</v>
      </c>
      <c r="U20" s="49">
        <f>IFERROR(VLOOKUP($S20,$B$19:$G$23,MATCH(T$17,$C$18:$G$18,)+1,FALSE),"")</f>
        <v>8</v>
      </c>
      <c r="V20" s="48">
        <f>IFERROR(VLOOKUP($S20,$J$19:$O$23,MATCH(V$17,$K$18:$O$18,)+1,FALSE),0)</f>
        <v>32500</v>
      </c>
      <c r="W20" s="49">
        <f>IFERROR(VLOOKUP($S20,$B$19:$G$23,MATCH(V$17,$C$18:$G$18,)+1,FALSE),"")</f>
        <v>6</v>
      </c>
      <c r="X20" s="48">
        <f>IFERROR(VLOOKUP($S20,$J$19:$O$23,MATCH(X$17,$K$18:$O$18,)+1,FALSE),0)</f>
        <v>10000</v>
      </c>
      <c r="Y20" s="49">
        <f>IFERROR(VLOOKUP($S20,$B$19:$G$23,MATCH(X$17,$C$18:$G$18,)+1,FALSE),"")</f>
        <v>1</v>
      </c>
      <c r="Z20" s="48">
        <f>IFERROR(VLOOKUP($S20,$J$19:$O$23,MATCH(Z$17,$K$18:$O$18,)+1,FALSE),0)</f>
        <v>113250</v>
      </c>
      <c r="AA20" s="49">
        <f>IFERROR(VLOOKUP($S20,$B$19:$G$23,MATCH(Z$17,$C$18:$G$18,)+1,FALSE),"")</f>
        <v>31</v>
      </c>
      <c r="AB20" s="7"/>
    </row>
    <row r="21" spans="2:28" x14ac:dyDescent="0.3">
      <c r="B21" t="s">
        <v>3</v>
      </c>
      <c r="C21">
        <v>0</v>
      </c>
      <c r="D21">
        <v>0</v>
      </c>
      <c r="E21">
        <v>1</v>
      </c>
      <c r="F21">
        <v>0</v>
      </c>
      <c r="G21">
        <v>0</v>
      </c>
      <c r="J21" t="s">
        <v>3</v>
      </c>
      <c r="K21">
        <v>0</v>
      </c>
      <c r="L21">
        <v>0</v>
      </c>
      <c r="M21">
        <v>5000</v>
      </c>
      <c r="N21">
        <v>0</v>
      </c>
      <c r="O21">
        <v>0</v>
      </c>
      <c r="R21" s="7"/>
      <c r="S21" s="7" t="s">
        <v>3</v>
      </c>
      <c r="T21" s="48">
        <f>IFERROR(VLOOKUP($S21,$J$19:$O$23,MATCH(T$17,$K$18:$O$18,)+1,FALSE),0)</f>
        <v>0</v>
      </c>
      <c r="U21" s="49">
        <f>IFERROR(VLOOKUP($S21,$B$19:$G$23,MATCH(T$17,$C$18:$G$18,)+1,FALSE),"")</f>
        <v>0</v>
      </c>
      <c r="V21" s="48">
        <f>IFERROR(VLOOKUP($S21,$J$19:$O$23,MATCH(V$17,$K$18:$O$18,)+1,FALSE),0)</f>
        <v>5000</v>
      </c>
      <c r="W21" s="49">
        <f>IFERROR(VLOOKUP($S21,$B$19:$G$23,MATCH(V$17,$C$18:$G$18,)+1,FALSE),"")</f>
        <v>1</v>
      </c>
      <c r="X21" s="48">
        <f>IFERROR(VLOOKUP($S21,$J$19:$O$23,MATCH(X$17,$K$18:$O$18,)+1,FALSE),0)</f>
        <v>0</v>
      </c>
      <c r="Y21" s="49">
        <f>IFERROR(VLOOKUP($S21,$B$19:$G$23,MATCH(X$17,$C$18:$G$18,)+1,FALSE),"")</f>
        <v>0</v>
      </c>
      <c r="Z21" s="48">
        <f>IFERROR(VLOOKUP($S21,$J$19:$O$23,MATCH(Z$17,$K$18:$O$18,)+1,FALSE),0)</f>
        <v>0</v>
      </c>
      <c r="AA21" s="49">
        <f>IFERROR(VLOOKUP($S21,$B$19:$G$23,MATCH(Z$17,$C$18:$G$18,)+1,FALSE),"")</f>
        <v>0</v>
      </c>
      <c r="AB21" s="7"/>
    </row>
    <row r="22" spans="2:28" x14ac:dyDescent="0.3">
      <c r="B22" t="s">
        <v>4</v>
      </c>
      <c r="C22">
        <v>1</v>
      </c>
      <c r="D22">
        <v>8</v>
      </c>
      <c r="E22">
        <v>6</v>
      </c>
      <c r="F22">
        <v>1</v>
      </c>
      <c r="G22">
        <v>31</v>
      </c>
      <c r="J22" t="s">
        <v>4</v>
      </c>
      <c r="K22">
        <v>10000</v>
      </c>
      <c r="L22">
        <v>66126.163849999997</v>
      </c>
      <c r="M22">
        <v>32500</v>
      </c>
      <c r="N22">
        <v>10000</v>
      </c>
      <c r="O22">
        <v>113250</v>
      </c>
      <c r="R22" s="7"/>
      <c r="S22" s="7" t="s">
        <v>100</v>
      </c>
      <c r="T22" s="48">
        <f>IFERROR(VLOOKUP($S22,$J$19:$O$23,MATCH(T$17,$K$18:$O$18,)+1,FALSE),0)</f>
        <v>348</v>
      </c>
      <c r="U22" s="49">
        <f>IFERROR(VLOOKUP($S22,$B$19:$G$23,MATCH(T$17,$C$18:$G$18,)+1,FALSE),"")</f>
        <v>1</v>
      </c>
      <c r="V22" s="48">
        <f>IFERROR(VLOOKUP($S22,$J$19:$O$23,MATCH(V$17,$K$18:$O$18,)+1,FALSE),0)</f>
        <v>5000</v>
      </c>
      <c r="W22" s="49">
        <f>IFERROR(VLOOKUP($S22,$B$19:$G$23,MATCH(V$17,$C$18:$G$18,)+1,FALSE),"")</f>
        <v>1</v>
      </c>
      <c r="X22" s="48">
        <f>IFERROR(VLOOKUP($S22,$J$19:$O$23,MATCH(X$17,$K$18:$O$18,)+1,FALSE),0)</f>
        <v>20000</v>
      </c>
      <c r="Y22" s="49">
        <f>IFERROR(VLOOKUP($S22,$B$19:$G$23,MATCH(X$17,$C$18:$G$18,)+1,FALSE),"")</f>
        <v>3</v>
      </c>
      <c r="Z22" s="48">
        <f>IFERROR(VLOOKUP($S22,$J$19:$O$23,MATCH(Z$17,$K$18:$O$18,)+1,FALSE),0)</f>
        <v>6000</v>
      </c>
      <c r="AA22" s="49">
        <f>IFERROR(VLOOKUP($S22,$B$19:$G$23,MATCH(Z$17,$C$18:$G$18,)+1,FALSE),"")</f>
        <v>2</v>
      </c>
      <c r="AB22" s="7"/>
    </row>
    <row r="23" spans="2:28" x14ac:dyDescent="0.3">
      <c r="B23" t="s">
        <v>101</v>
      </c>
      <c r="C23">
        <v>0</v>
      </c>
      <c r="D23">
        <v>0</v>
      </c>
      <c r="E23">
        <v>0</v>
      </c>
      <c r="F23">
        <v>1</v>
      </c>
      <c r="G23">
        <v>0</v>
      </c>
      <c r="J23" t="s">
        <v>101</v>
      </c>
      <c r="K23">
        <v>0</v>
      </c>
      <c r="L23">
        <v>0</v>
      </c>
      <c r="M23">
        <v>0</v>
      </c>
      <c r="N23">
        <v>500</v>
      </c>
      <c r="O23">
        <v>0</v>
      </c>
      <c r="R23" s="7"/>
      <c r="S23" s="7" t="s">
        <v>104</v>
      </c>
      <c r="T23" s="48">
        <f>IFERROR(VLOOKUP($S23,$J$19:$O$23,MATCH(T$17,$K$18:$O$18,)+1,FALSE),0)</f>
        <v>0</v>
      </c>
      <c r="U23" s="49" t="str">
        <f>IFERROR(VLOOKUP($S23,$B$19:$G$23,MATCH(T$17,$C$18:$G$18,)+1,FALSE),"")</f>
        <v/>
      </c>
      <c r="V23" s="48">
        <f>IFERROR(VLOOKUP($S23,$J$19:$O$23,MATCH(V$17,$K$18:$O$18,)+1,FALSE),0)</f>
        <v>0</v>
      </c>
      <c r="W23" s="49" t="str">
        <f>IFERROR(VLOOKUP($S23,$B$19:$G$23,MATCH(V$17,$C$18:$G$18,)+1,FALSE),"")</f>
        <v/>
      </c>
      <c r="X23" s="48">
        <f>IFERROR(VLOOKUP($S23,$J$19:$O$23,MATCH(X$17,$K$18:$O$18,)+1,FALSE),0)</f>
        <v>0</v>
      </c>
      <c r="Y23" s="49" t="str">
        <f>IFERROR(VLOOKUP($S23,$B$19:$G$23,MATCH(X$17,$C$18:$G$18,)+1,FALSE),"")</f>
        <v/>
      </c>
      <c r="Z23" s="48">
        <f>IFERROR(VLOOKUP($S23,$J$19:$O$23,MATCH(Z$17,$K$18:$O$18,)+1,FALSE),0)</f>
        <v>0</v>
      </c>
      <c r="AA23" s="49" t="str">
        <f>IFERROR(VLOOKUP($S23,$B$19:$G$23,MATCH(Z$17,$C$18:$G$18,)+1,FALSE),"")</f>
        <v/>
      </c>
      <c r="AB23" s="7"/>
    </row>
    <row r="24" spans="2:28" x14ac:dyDescent="0.3">
      <c r="R24" s="7"/>
      <c r="S24" s="50" t="s">
        <v>103</v>
      </c>
      <c r="T24" s="51">
        <f>IFERROR(VLOOKUP($S24,$J$19:$O$23,MATCH(T$17,$K$18:$O$18,)+1,FALSE),0)</f>
        <v>0</v>
      </c>
      <c r="U24" s="52" t="str">
        <f>IFERROR(VLOOKUP($S24,$B$19:$G$23,MATCH(T$17,$C$18:$G$18,)+1,FALSE),"")</f>
        <v/>
      </c>
      <c r="V24" s="51">
        <f>IFERROR(VLOOKUP($S24,$J$19:$O$23,MATCH(V$17,$K$18:$O$18,)+1,FALSE),0)</f>
        <v>0</v>
      </c>
      <c r="W24" s="52" t="str">
        <f>IFERROR(VLOOKUP($S24,$B$19:$G$23,MATCH(V$17,$C$18:$G$18,)+1,FALSE),"")</f>
        <v/>
      </c>
      <c r="X24" s="51">
        <f>IFERROR(VLOOKUP($S24,$J$19:$O$23,MATCH(X$17,$K$18:$O$18,)+1,FALSE),0)</f>
        <v>0</v>
      </c>
      <c r="Y24" s="52" t="str">
        <f>IFERROR(VLOOKUP($S24,$B$19:$G$23,MATCH(X$17,$C$18:$G$18,)+1,FALSE),"")</f>
        <v/>
      </c>
      <c r="Z24" s="51">
        <f>IFERROR(VLOOKUP($S24,$J$19:$O$23,MATCH(Z$17,$K$18:$O$18,)+1,FALSE),0)</f>
        <v>0</v>
      </c>
      <c r="AA24" s="52" t="str">
        <f>IFERROR(VLOOKUP($S24,$B$19:$G$23,MATCH(Z$17,$C$18:$G$18,)+1,FALSE),"")</f>
        <v/>
      </c>
      <c r="AB24" s="7"/>
    </row>
    <row r="25" spans="2:28" x14ac:dyDescent="0.3">
      <c r="R25" s="7"/>
      <c r="S25" s="7" t="s">
        <v>102</v>
      </c>
      <c r="T25" s="48">
        <f>IFERROR(VLOOKUP($S25,$J$19:$O$23,MATCH(T$17,$K$18:$O$18,)+1,FALSE),0)</f>
        <v>0</v>
      </c>
      <c r="U25" s="49" t="str">
        <f>IFERROR(VLOOKUP($S25,$B$19:$G$23,MATCH(T$17,$C$18:$G$18,)+1,FALSE),"")</f>
        <v/>
      </c>
      <c r="V25" s="48">
        <f>IFERROR(VLOOKUP($S25,$J$19:$O$23,MATCH(V$17,$K$18:$O$18,)+1,FALSE),0)</f>
        <v>0</v>
      </c>
      <c r="W25" s="49" t="str">
        <f>IFERROR(VLOOKUP($S25,$B$19:$G$23,MATCH(V$17,$C$18:$G$18,)+1,FALSE),"")</f>
        <v/>
      </c>
      <c r="X25" s="48">
        <f>IFERROR(VLOOKUP($S25,$J$19:$O$23,MATCH(X$17,$K$18:$O$18,)+1,FALSE),0)</f>
        <v>0</v>
      </c>
      <c r="Y25" s="49" t="str">
        <f>IFERROR(VLOOKUP($S25,$B$19:$G$23,MATCH(X$17,$C$18:$G$18,)+1,FALSE),"")</f>
        <v/>
      </c>
      <c r="Z25" s="48">
        <f>IFERROR(VLOOKUP($S25,$J$19:$O$23,MATCH(Z$17,$K$18:$O$18,)+1,FALSE),0)</f>
        <v>0</v>
      </c>
      <c r="AA25" s="49" t="str">
        <f>IFERROR(VLOOKUP($S25,$B$19:$G$23,MATCH(Z$17,$C$18:$G$18,)+1,FALSE),"")</f>
        <v/>
      </c>
      <c r="AB25" s="7"/>
    </row>
    <row r="26" spans="2:28" x14ac:dyDescent="0.3">
      <c r="B26" t="s">
        <v>0</v>
      </c>
      <c r="C26">
        <v>2014</v>
      </c>
      <c r="D26">
        <v>2015</v>
      </c>
      <c r="E26">
        <v>2016</v>
      </c>
      <c r="F26">
        <v>2017</v>
      </c>
      <c r="G26">
        <v>2018</v>
      </c>
      <c r="H26">
        <v>2019</v>
      </c>
      <c r="J26" t="s">
        <v>0</v>
      </c>
      <c r="K26">
        <v>2014</v>
      </c>
      <c r="L26">
        <v>2015</v>
      </c>
      <c r="M26">
        <v>2016</v>
      </c>
      <c r="N26">
        <v>2017</v>
      </c>
      <c r="O26">
        <v>2018</v>
      </c>
      <c r="P26">
        <v>2019</v>
      </c>
      <c r="R26" s="7"/>
      <c r="S26" s="7" t="s">
        <v>101</v>
      </c>
      <c r="T26" s="48">
        <f>IFERROR(VLOOKUP($S26,$J$19:$O$23,MATCH(T$17,$K$18:$O$18,)+1,FALSE),0)</f>
        <v>0</v>
      </c>
      <c r="U26" s="49">
        <f>IFERROR(VLOOKUP($S26,$B$19:$G$23,MATCH(T$17,$C$18:$G$18,)+1,FALSE),"")</f>
        <v>0</v>
      </c>
      <c r="V26" s="48">
        <f>IFERROR(VLOOKUP($S26,$J$19:$O$23,MATCH(V$17,$K$18:$O$18,)+1,FALSE),0)</f>
        <v>0</v>
      </c>
      <c r="W26" s="49">
        <f>IFERROR(VLOOKUP($S26,$B$19:$G$23,MATCH(V$17,$C$18:$G$18,)+1,FALSE),"")</f>
        <v>0</v>
      </c>
      <c r="X26" s="48">
        <f>IFERROR(VLOOKUP($S26,$J$19:$O$23,MATCH(X$17,$K$18:$O$18,)+1,FALSE),0)</f>
        <v>500</v>
      </c>
      <c r="Y26" s="49">
        <f>IFERROR(VLOOKUP($S26,$B$19:$G$23,MATCH(X$17,$C$18:$G$18,)+1,FALSE),"")</f>
        <v>1</v>
      </c>
      <c r="Z26" s="48">
        <f>IFERROR(VLOOKUP($S26,$J$19:$O$23,MATCH(Z$17,$K$18:$O$18,)+1,FALSE),0)</f>
        <v>0</v>
      </c>
      <c r="AA26" s="49">
        <f>IFERROR(VLOOKUP($S26,$B$19:$G$23,MATCH(Z$17,$C$18:$G$18,)+1,FALSE),"")</f>
        <v>0</v>
      </c>
      <c r="AB26" s="7"/>
    </row>
    <row r="27" spans="2:28" x14ac:dyDescent="0.3">
      <c r="B27" t="s">
        <v>102</v>
      </c>
      <c r="C27">
        <v>0</v>
      </c>
      <c r="D27">
        <v>0</v>
      </c>
      <c r="E27">
        <v>0</v>
      </c>
      <c r="F27">
        <v>2</v>
      </c>
      <c r="G27">
        <v>0</v>
      </c>
      <c r="H27">
        <v>0</v>
      </c>
      <c r="J27" t="s">
        <v>102</v>
      </c>
      <c r="K27">
        <v>0</v>
      </c>
      <c r="L27">
        <v>0</v>
      </c>
      <c r="M27">
        <v>0</v>
      </c>
      <c r="N27">
        <v>-141000</v>
      </c>
      <c r="O27">
        <v>0</v>
      </c>
      <c r="P27">
        <v>0</v>
      </c>
      <c r="R27" s="7"/>
      <c r="S27" s="47" t="s">
        <v>105</v>
      </c>
      <c r="T27" s="47"/>
      <c r="U27" s="47"/>
      <c r="V27" s="47"/>
      <c r="W27" s="47"/>
      <c r="X27" s="47"/>
      <c r="Y27" s="47"/>
      <c r="Z27" s="47"/>
      <c r="AA27" s="47"/>
      <c r="AB27" s="7"/>
    </row>
    <row r="28" spans="2:28" x14ac:dyDescent="0.3">
      <c r="B28" t="s">
        <v>103</v>
      </c>
      <c r="C28">
        <v>0</v>
      </c>
      <c r="D28">
        <v>0</v>
      </c>
      <c r="E28">
        <v>2</v>
      </c>
      <c r="F28">
        <v>4</v>
      </c>
      <c r="G28">
        <v>4</v>
      </c>
      <c r="H28">
        <v>0</v>
      </c>
      <c r="J28" t="s">
        <v>103</v>
      </c>
      <c r="K28">
        <v>0</v>
      </c>
      <c r="L28">
        <v>0</v>
      </c>
      <c r="M28">
        <v>-2000</v>
      </c>
      <c r="N28">
        <v>-10800</v>
      </c>
      <c r="O28">
        <v>-6000</v>
      </c>
      <c r="P28">
        <v>0</v>
      </c>
      <c r="R28" s="7"/>
      <c r="S28" s="7" t="s">
        <v>2</v>
      </c>
      <c r="T28" s="48">
        <f>IFERROR(VLOOKUP($S28,$J$27:$P$32,MATCH(T$17,$K$26:$P$26,)+1,FALSE),0)</f>
        <v>-10000</v>
      </c>
      <c r="U28" s="49">
        <f>IFERROR(VLOOKUP($S28,$B$27:$H$32,MATCH(T$17,$C$26:$H$26,)+1,FALSE),"")</f>
        <v>1</v>
      </c>
      <c r="V28" s="48">
        <f>IFERROR(VLOOKUP($S28,$J$27:$P$32,MATCH(V$17,$K$26:$P$26,)+1,FALSE),0)</f>
        <v>0</v>
      </c>
      <c r="W28" s="49">
        <f>IFERROR(VLOOKUP($S28,$B$27:$H$32,MATCH(V$17,$C$26:$H$26,)+1,FALSE),"")</f>
        <v>0</v>
      </c>
      <c r="X28" s="48">
        <f>IFERROR(VLOOKUP($S28,$J$27:$P$32,MATCH(X$17,$K$26:$P$26,)+1,FALSE),0)</f>
        <v>0</v>
      </c>
      <c r="Y28" s="49">
        <f>IFERROR(VLOOKUP($S28,$B$27:$H$32,MATCH(X$17,$C$26:$H$26,)+1,FALSE),"")</f>
        <v>0</v>
      </c>
      <c r="Z28" s="48">
        <f>IFERROR(VLOOKUP($S28,$J$27:$P$32,MATCH(Z$17,$K$26:$P$26,)+1,FALSE),0)</f>
        <v>0</v>
      </c>
      <c r="AA28" s="49">
        <f>IFERROR(VLOOKUP($S28,$B$27:$H$32,MATCH(Z$17,$C$26:$H$26,)+1,FALSE),"")</f>
        <v>0</v>
      </c>
      <c r="AB28" s="7"/>
    </row>
    <row r="29" spans="2:28" x14ac:dyDescent="0.3">
      <c r="B29" t="s">
        <v>104</v>
      </c>
      <c r="C29">
        <v>0</v>
      </c>
      <c r="D29">
        <v>0</v>
      </c>
      <c r="E29">
        <v>9</v>
      </c>
      <c r="F29">
        <v>13</v>
      </c>
      <c r="G29">
        <v>22</v>
      </c>
      <c r="H29">
        <v>2</v>
      </c>
      <c r="J29" t="s">
        <v>104</v>
      </c>
      <c r="K29">
        <v>0</v>
      </c>
      <c r="L29">
        <v>0</v>
      </c>
      <c r="M29">
        <v>-106000</v>
      </c>
      <c r="N29">
        <v>-126000</v>
      </c>
      <c r="O29">
        <v>-159700</v>
      </c>
      <c r="P29">
        <v>-8100</v>
      </c>
      <c r="R29" s="7"/>
      <c r="S29" s="7" t="s">
        <v>4</v>
      </c>
      <c r="T29" s="48">
        <f>IFERROR(VLOOKUP($S29,$J$27:$P$32,MATCH(T$17,$K$26:$P$26,)+1,FALSE),0)</f>
        <v>-1594000</v>
      </c>
      <c r="U29" s="49">
        <f>IFERROR(VLOOKUP($S29,$B$27:$H$32,MATCH(T$17,$C$26:$H$26,)+1,FALSE),"")</f>
        <v>148</v>
      </c>
      <c r="V29" s="48">
        <f>IFERROR(VLOOKUP($S29,$J$27:$P$32,MATCH(V$17,$K$26:$P$26,)+1,FALSE),0)</f>
        <v>-1839000</v>
      </c>
      <c r="W29" s="49">
        <f>IFERROR(VLOOKUP($S29,$B$27:$H$32,MATCH(V$17,$C$26:$H$26,)+1,FALSE),"")</f>
        <v>146</v>
      </c>
      <c r="X29" s="48">
        <f>IFERROR(VLOOKUP($S29,$J$27:$P$32,MATCH(X$17,$K$26:$P$26,)+1,FALSE),0)</f>
        <v>-674000</v>
      </c>
      <c r="Y29" s="49">
        <f>IFERROR(VLOOKUP($S29,$B$27:$H$32,MATCH(X$17,$C$26:$H$26,)+1,FALSE),"")</f>
        <v>50</v>
      </c>
      <c r="Z29" s="48">
        <f>IFERROR(VLOOKUP($S29,$J$27:$P$32,MATCH(Z$17,$K$26:$P$26,)+1,FALSE),0)</f>
        <v>-36000</v>
      </c>
      <c r="AA29" s="49">
        <f>IFERROR(VLOOKUP($S29,$B$27:$H$32,MATCH(Z$17,$C$26:$H$26,)+1,FALSE),"")</f>
        <v>9</v>
      </c>
      <c r="AB29" s="7"/>
    </row>
    <row r="30" spans="2:28" x14ac:dyDescent="0.3">
      <c r="B30" t="s">
        <v>2</v>
      </c>
      <c r="C30">
        <v>0</v>
      </c>
      <c r="D30">
        <v>0</v>
      </c>
      <c r="E30">
        <v>1</v>
      </c>
      <c r="F30">
        <v>0</v>
      </c>
      <c r="G30">
        <v>0</v>
      </c>
      <c r="H30">
        <v>0</v>
      </c>
      <c r="J30" t="s">
        <v>2</v>
      </c>
      <c r="K30">
        <v>0</v>
      </c>
      <c r="L30">
        <v>0</v>
      </c>
      <c r="M30">
        <v>-10000</v>
      </c>
      <c r="N30">
        <v>0</v>
      </c>
      <c r="O30">
        <v>0</v>
      </c>
      <c r="P30">
        <v>0</v>
      </c>
      <c r="R30" s="7"/>
      <c r="S30" s="7" t="s">
        <v>3</v>
      </c>
      <c r="T30" s="48">
        <f>IFERROR(VLOOKUP($S30,$J$27:$P$32,MATCH(T$17,$K$26:$P$26,)+1,FALSE),0)</f>
        <v>0</v>
      </c>
      <c r="U30" s="49">
        <f>IFERROR(VLOOKUP($S30,$B$27:$H$32,MATCH(T$17,$C$26:$H$26,)+1,FALSE),"")</f>
        <v>0</v>
      </c>
      <c r="V30" s="48">
        <f>IFERROR(VLOOKUP($S30,$J$27:$P$32,MATCH(V$17,$K$26:$P$26,)+1,FALSE),0)</f>
        <v>-214000</v>
      </c>
      <c r="W30" s="49">
        <f>IFERROR(VLOOKUP($S30,$B$27:$H$32,MATCH(V$17,$C$26:$H$26,)+1,FALSE),"")</f>
        <v>19</v>
      </c>
      <c r="X30" s="48">
        <f>IFERROR(VLOOKUP($S30,$J$27:$P$32,MATCH(X$17,$K$26:$P$26,)+1,FALSE),0)</f>
        <v>-153300</v>
      </c>
      <c r="Y30" s="49">
        <f>IFERROR(VLOOKUP($S30,$B$27:$H$32,MATCH(X$17,$C$26:$H$26,)+1,FALSE),"")</f>
        <v>16</v>
      </c>
      <c r="Z30" s="48">
        <f>IFERROR(VLOOKUP($S30,$J$27:$P$32,MATCH(Z$17,$K$26:$P$26,)+1,FALSE),0)</f>
        <v>-7600</v>
      </c>
      <c r="AA30" s="49">
        <f>IFERROR(VLOOKUP($S30,$B$27:$H$32,MATCH(Z$17,$C$26:$H$26,)+1,FALSE),"")</f>
        <v>2</v>
      </c>
      <c r="AB30" s="7"/>
    </row>
    <row r="31" spans="2:28" x14ac:dyDescent="0.3">
      <c r="B31" t="s">
        <v>3</v>
      </c>
      <c r="C31">
        <v>0</v>
      </c>
      <c r="D31">
        <v>0</v>
      </c>
      <c r="E31">
        <v>0</v>
      </c>
      <c r="F31">
        <v>19</v>
      </c>
      <c r="G31">
        <v>16</v>
      </c>
      <c r="H31">
        <v>2</v>
      </c>
      <c r="J31" t="s">
        <v>3</v>
      </c>
      <c r="K31">
        <v>0</v>
      </c>
      <c r="L31">
        <v>0</v>
      </c>
      <c r="M31">
        <v>0</v>
      </c>
      <c r="N31">
        <v>-214000</v>
      </c>
      <c r="O31">
        <v>-153300</v>
      </c>
      <c r="P31">
        <v>-7600</v>
      </c>
      <c r="R31" s="7"/>
      <c r="S31" s="7" t="s">
        <v>100</v>
      </c>
      <c r="T31" s="48">
        <f>IFERROR(VLOOKUP($S31,$J$27:$P$32,MATCH(T$17,$K$26:$P$26,)+1,FALSE),0)</f>
        <v>0</v>
      </c>
      <c r="U31" s="49" t="str">
        <f>IFERROR(VLOOKUP($S31,$B$27:$H$32,MATCH(T$17,$C$26:$H$26,)+1,FALSE),"")</f>
        <v/>
      </c>
      <c r="V31" s="48">
        <f>IFERROR(VLOOKUP($S31,$J$27:$P$32,MATCH(V$17,$K$26:$P$26,)+1,FALSE),0)</f>
        <v>0</v>
      </c>
      <c r="W31" s="49" t="str">
        <f>IFERROR(VLOOKUP($S31,$B$27:$H$32,MATCH(V$17,$C$26:$H$26,)+1,FALSE),"")</f>
        <v/>
      </c>
      <c r="X31" s="48">
        <f>IFERROR(VLOOKUP($S31,$J$27:$P$32,MATCH(X$17,$K$26:$P$26,)+1,FALSE),0)</f>
        <v>0</v>
      </c>
      <c r="Y31" s="49" t="str">
        <f>IFERROR(VLOOKUP($S31,$B$27:$H$32,MATCH(X$17,$C$26:$H$26,)+1,FALSE),"")</f>
        <v/>
      </c>
      <c r="Z31" s="48">
        <f>IFERROR(VLOOKUP($S31,$J$27:$P$32,MATCH(Z$17,$K$26:$P$26,)+1,FALSE),0)</f>
        <v>0</v>
      </c>
      <c r="AA31" s="49" t="str">
        <f>IFERROR(VLOOKUP($S31,$B$27:$H$32,MATCH(Z$17,$C$26:$H$26,)+1,FALSE),"")</f>
        <v/>
      </c>
      <c r="AB31" s="7"/>
    </row>
    <row r="32" spans="2:28" x14ac:dyDescent="0.3">
      <c r="B32" t="s">
        <v>4</v>
      </c>
      <c r="C32">
        <v>1</v>
      </c>
      <c r="D32">
        <v>3</v>
      </c>
      <c r="E32">
        <v>148</v>
      </c>
      <c r="F32">
        <v>146</v>
      </c>
      <c r="G32">
        <v>50</v>
      </c>
      <c r="H32">
        <v>9</v>
      </c>
      <c r="J32" t="s">
        <v>4</v>
      </c>
      <c r="K32">
        <v>-25000</v>
      </c>
      <c r="L32">
        <v>-30000</v>
      </c>
      <c r="M32">
        <v>-1594000</v>
      </c>
      <c r="N32">
        <v>-1839000</v>
      </c>
      <c r="O32">
        <v>-674000</v>
      </c>
      <c r="P32">
        <v>-36000</v>
      </c>
      <c r="R32" s="7"/>
      <c r="S32" s="7" t="s">
        <v>104</v>
      </c>
      <c r="T32" s="48">
        <f>IFERROR(VLOOKUP($S32,$J$27:$P$32,MATCH(T$17,$K$26:$P$26,)+1,FALSE),0)</f>
        <v>-106000</v>
      </c>
      <c r="U32" s="49">
        <f>IFERROR(VLOOKUP($S32,$B$27:$H$32,MATCH(T$17,$C$26:$H$26,)+1,FALSE),"")</f>
        <v>9</v>
      </c>
      <c r="V32" s="48">
        <f>IFERROR(VLOOKUP($S32,$J$27:$P$32,MATCH(V$17,$K$26:$P$26,)+1,FALSE),0)</f>
        <v>-126000</v>
      </c>
      <c r="W32" s="49">
        <f>IFERROR(VLOOKUP($S32,$B$27:$H$32,MATCH(V$17,$C$26:$H$26,)+1,FALSE),"")</f>
        <v>13</v>
      </c>
      <c r="X32" s="48">
        <f>IFERROR(VLOOKUP($S32,$J$27:$P$32,MATCH(X$17,$K$26:$P$26,)+1,FALSE),0)</f>
        <v>-159700</v>
      </c>
      <c r="Y32" s="49">
        <f>IFERROR(VLOOKUP($S32,$B$27:$H$32,MATCH(X$17,$C$26:$H$26,)+1,FALSE),"")</f>
        <v>22</v>
      </c>
      <c r="Z32" s="48">
        <f>IFERROR(VLOOKUP($S32,$J$27:$P$32,MATCH(Z$17,$K$26:$P$26,)+1,FALSE),0)</f>
        <v>-8100</v>
      </c>
      <c r="AA32" s="49">
        <f>IFERROR(VLOOKUP($S32,$B$27:$H$32,MATCH(Z$17,$C$26:$H$26,)+1,FALSE),"")</f>
        <v>2</v>
      </c>
      <c r="AB32" s="7"/>
    </row>
    <row r="33" spans="18:28" x14ac:dyDescent="0.3">
      <c r="R33" s="7"/>
      <c r="S33" s="50" t="s">
        <v>103</v>
      </c>
      <c r="T33" s="51">
        <f>IFERROR(VLOOKUP($S33,$J$27:$P$32,MATCH(T$17,$K$26:$P$26,)+1,FALSE),0)</f>
        <v>-2000</v>
      </c>
      <c r="U33" s="52">
        <f>IFERROR(VLOOKUP($S33,$B$27:$H$32,MATCH(T$17,$C$26:$H$26,)+1,FALSE),"")</f>
        <v>2</v>
      </c>
      <c r="V33" s="51">
        <f>IFERROR(VLOOKUP($S33,$J$27:$P$32,MATCH(V$17,$K$26:$P$26,)+1,FALSE),0)</f>
        <v>-10800</v>
      </c>
      <c r="W33" s="52">
        <f>IFERROR(VLOOKUP($S33,$B$27:$H$32,MATCH(V$17,$C$26:$H$26,)+1,FALSE),"")</f>
        <v>4</v>
      </c>
      <c r="X33" s="51">
        <f>IFERROR(VLOOKUP($S33,$J$27:$P$32,MATCH(X$17,$K$26:$P$26,)+1,FALSE),0)</f>
        <v>-6000</v>
      </c>
      <c r="Y33" s="52">
        <f>IFERROR(VLOOKUP($S33,$B$27:$H$32,MATCH(X$17,$C$26:$H$26,)+1,FALSE),"")</f>
        <v>4</v>
      </c>
      <c r="Z33" s="51">
        <f>IFERROR(VLOOKUP($S33,$J$27:$P$32,MATCH(Z$17,$K$26:$P$26,)+1,FALSE),0)</f>
        <v>0</v>
      </c>
      <c r="AA33" s="52">
        <f>IFERROR(VLOOKUP($S33,$B$27:$H$32,MATCH(Z$17,$C$26:$H$26,)+1,FALSE),"")</f>
        <v>0</v>
      </c>
      <c r="AB33" s="7"/>
    </row>
    <row r="34" spans="18:28" x14ac:dyDescent="0.3">
      <c r="R34" s="7"/>
      <c r="S34" s="7" t="s">
        <v>102</v>
      </c>
      <c r="T34" s="48">
        <f>IFERROR(VLOOKUP($S34,$J$27:$P$32,MATCH(T$17,$K$26:$P$26,)+1,FALSE),0)</f>
        <v>0</v>
      </c>
      <c r="U34" s="49">
        <f>IFERROR(VLOOKUP($S34,$B$27:$H$32,MATCH(T$17,$C$26:$H$26,)+1,FALSE),"")</f>
        <v>0</v>
      </c>
      <c r="V34" s="48">
        <f>IFERROR(VLOOKUP($S34,$J$27:$P$32,MATCH(V$17,$K$26:$P$26,)+1,FALSE),0)</f>
        <v>-141000</v>
      </c>
      <c r="W34" s="49">
        <f>IFERROR(VLOOKUP($S34,$B$27:$H$32,MATCH(V$17,$C$26:$H$26,)+1,FALSE),"")</f>
        <v>2</v>
      </c>
      <c r="X34" s="48">
        <f>IFERROR(VLOOKUP($S34,$J$27:$P$32,MATCH(X$17,$K$26:$P$26,)+1,FALSE),0)</f>
        <v>0</v>
      </c>
      <c r="Y34" s="49">
        <f>IFERROR(VLOOKUP($S34,$B$27:$H$32,MATCH(X$17,$C$26:$H$26,)+1,FALSE),"")</f>
        <v>0</v>
      </c>
      <c r="Z34" s="48">
        <f>IFERROR(VLOOKUP($S34,$J$27:$P$32,MATCH(Z$17,$K$26:$P$26,)+1,FALSE),0)</f>
        <v>0</v>
      </c>
      <c r="AA34" s="49">
        <f>IFERROR(VLOOKUP($S34,$B$27:$H$32,MATCH(Z$17,$C$26:$H$26,)+1,FALSE),"")</f>
        <v>0</v>
      </c>
      <c r="AB34" s="7"/>
    </row>
    <row r="35" spans="18:28" x14ac:dyDescent="0.3">
      <c r="R35" s="7"/>
      <c r="S35" s="7" t="s">
        <v>101</v>
      </c>
      <c r="T35" s="48">
        <f>IFERROR(VLOOKUP($S35,$J$27:$P$32,MATCH(T$17,$K$26:$P$26,)+1,FALSE),0)</f>
        <v>0</v>
      </c>
      <c r="U35" s="49" t="str">
        <f>IFERROR(VLOOKUP($S35,$B$27:$H$32,MATCH(T$17,$C$26:$H$26,)+1,FALSE),"")</f>
        <v/>
      </c>
      <c r="V35" s="48">
        <f>IFERROR(VLOOKUP($S35,$J$27:$P$32,MATCH(V$17,$K$26:$P$26,)+1,FALSE),0)</f>
        <v>0</v>
      </c>
      <c r="W35" s="49" t="str">
        <f>IFERROR(VLOOKUP($S35,$B$27:$H$32,MATCH(V$17,$C$26:$H$26,)+1,FALSE),"")</f>
        <v/>
      </c>
      <c r="X35" s="48">
        <f>IFERROR(VLOOKUP($S35,$J$27:$P$32,MATCH(X$17,$K$26:$P$26,)+1,FALSE),0)</f>
        <v>0</v>
      </c>
      <c r="Y35" s="49" t="str">
        <f>IFERROR(VLOOKUP($S35,$B$27:$H$32,MATCH(X$17,$C$26:$H$26,)+1,FALSE),"")</f>
        <v/>
      </c>
      <c r="Z35" s="48">
        <f>IFERROR(VLOOKUP($S35,$J$27:$P$32,MATCH(Z$17,$K$26:$P$26,)+1,FALSE),0)</f>
        <v>0</v>
      </c>
      <c r="AA35" s="49" t="str">
        <f>IFERROR(VLOOKUP($S35,$B$27:$H$32,MATCH(Z$17,$C$26:$H$26,)+1,FALSE),"")</f>
        <v/>
      </c>
      <c r="AB35" s="7"/>
    </row>
    <row r="36" spans="18:28" x14ac:dyDescent="0.3"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</row>
    <row r="37" spans="18:28" x14ac:dyDescent="0.3"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</row>
  </sheetData>
  <mergeCells count="12">
    <mergeCell ref="X17:Y17"/>
    <mergeCell ref="Z17:AA17"/>
    <mergeCell ref="S27:AA27"/>
    <mergeCell ref="S18:AA18"/>
    <mergeCell ref="S9:AA9"/>
    <mergeCell ref="T4:U4"/>
    <mergeCell ref="V4:W4"/>
    <mergeCell ref="X4:Y4"/>
    <mergeCell ref="Z4:AA4"/>
    <mergeCell ref="T17:U17"/>
    <mergeCell ref="V17:W17"/>
    <mergeCell ref="S5:AA5"/>
  </mergeCells>
  <pageMargins left="0.7" right="0.7" top="0.75" bottom="0.75" header="0.3" footer="0.3"/>
  <ignoredErrors>
    <ignoredError sqref="U13 U28:U35 U19:U26 S27:AA27 S19:T26 V19:AA26 S28:T35 V28:AA35 U10:U12 U6:U8 S9:AA9 S6:T8 V6:AA8 S10:T12 V10:AA12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Francesco SPAGNULO</dc:creator>
  <cp:lastModifiedBy>Francesco SPAGNULO</cp:lastModifiedBy>
  <cp:lastPrinted>2019-05-01T21:41:37Z</cp:lastPrinted>
  <dcterms:created xsi:type="dcterms:W3CDTF">2019-05-01T18:27:48Z</dcterms:created>
  <dcterms:modified xsi:type="dcterms:W3CDTF">2019-05-02T04:42:15Z</dcterms:modified>
</cp:coreProperties>
</file>