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filterPrivacy="1" defaultThemeVersion="124226"/>
  <xr:revisionPtr revIDLastSave="0" documentId="8_{9DE1F417-20B9-4AF9-BDE0-300EC2A969D8}" xr6:coauthVersionLast="41" xr6:coauthVersionMax="41" xr10:uidLastSave="{00000000-0000-0000-0000-000000000000}"/>
  <bookViews>
    <workbookView xWindow="-28920" yWindow="-120" windowWidth="29040" windowHeight="15840" tabRatio="873"/>
  </bookViews>
  <sheets>
    <sheet name="Existing" sheetId="1" r:id="rId1"/>
    <sheet name="Build" sheetId="3" r:id="rId2"/>
    <sheet name="No Build" sheetId="2" r:id="rId3"/>
    <sheet name="ForGIS" sheetId="4" r:id="rId4"/>
    <sheet name="Table 3. Impacted Receivers" sheetId="5" r:id="rId5"/>
    <sheet name="Table 4. Impacted Rec (beta)" sheetId="7" r:id="rId6"/>
  </sheets>
  <definedNames>
    <definedName name="_xlnm.Print_Area" localSheetId="4">'Table 3. Impacted Receivers'!$A:$N</definedName>
    <definedName name="_xlnm.Print_Titles" localSheetId="4">'Table 3. Impacted Receivers'!$5:$6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4" l="1"/>
  <c r="B12" i="4"/>
  <c r="C12" i="4"/>
  <c r="D12" i="4"/>
  <c r="E12" i="4" s="1"/>
  <c r="F12" i="4"/>
  <c r="G12" i="4"/>
  <c r="H12" i="4" s="1"/>
  <c r="I12" i="4"/>
  <c r="A13" i="4"/>
  <c r="B13" i="4"/>
  <c r="C13" i="4"/>
  <c r="D13" i="4"/>
  <c r="F13" i="4"/>
  <c r="G13" i="4"/>
  <c r="H13" i="4" s="1"/>
  <c r="I13" i="4"/>
  <c r="A3" i="4"/>
  <c r="A4" i="4"/>
  <c r="A5" i="4"/>
  <c r="A6" i="4"/>
  <c r="A7" i="4"/>
  <c r="A8" i="4"/>
  <c r="A9" i="4"/>
  <c r="A10" i="4"/>
  <c r="A11" i="4"/>
  <c r="A2" i="4"/>
  <c r="G20" i="7" a="1"/>
  <c r="G20" i="7" s="1"/>
  <c r="H20" i="7" a="1"/>
  <c r="H20" i="7" s="1"/>
  <c r="G21" i="7" a="1"/>
  <c r="G21" i="7" s="1"/>
  <c r="H21" i="7" a="1"/>
  <c r="H21" i="7" s="1"/>
  <c r="G22" i="7" a="1"/>
  <c r="G22" i="7" s="1"/>
  <c r="H22" i="7" a="1"/>
  <c r="H22" i="7" s="1"/>
  <c r="C3" i="4"/>
  <c r="H8" i="5" s="1"/>
  <c r="C4" i="4"/>
  <c r="H9" i="5" s="1"/>
  <c r="C5" i="4"/>
  <c r="H10" i="5" s="1"/>
  <c r="C6" i="4"/>
  <c r="H11" i="5" s="1"/>
  <c r="C7" i="4"/>
  <c r="H12" i="5" s="1"/>
  <c r="C8" i="4"/>
  <c r="H13" i="5" s="1"/>
  <c r="C9" i="4"/>
  <c r="H14" i="5" s="1"/>
  <c r="C10" i="4"/>
  <c r="H15" i="5" s="1"/>
  <c r="C11" i="4"/>
  <c r="H16" i="5" s="1"/>
  <c r="C2" i="4"/>
  <c r="H7" i="5" s="1"/>
  <c r="C8" i="5"/>
  <c r="C9" i="5"/>
  <c r="C10" i="5"/>
  <c r="C11" i="5"/>
  <c r="C12" i="5"/>
  <c r="C13" i="5"/>
  <c r="C14" i="5"/>
  <c r="C15" i="5"/>
  <c r="C16" i="5"/>
  <c r="C7" i="5"/>
  <c r="F2" i="4"/>
  <c r="K7" i="5" s="1"/>
  <c r="I3" i="4"/>
  <c r="N8" i="5" s="1"/>
  <c r="I4" i="4"/>
  <c r="N9" i="5" s="1"/>
  <c r="I5" i="4"/>
  <c r="N10" i="5" s="1"/>
  <c r="I6" i="4"/>
  <c r="N11" i="5" s="1"/>
  <c r="I7" i="4"/>
  <c r="N12" i="5" s="1"/>
  <c r="I8" i="4"/>
  <c r="N13" i="5" s="1"/>
  <c r="I9" i="4"/>
  <c r="N14" i="5" s="1"/>
  <c r="I10" i="4"/>
  <c r="N15" i="5" s="1"/>
  <c r="I11" i="4"/>
  <c r="N16" i="5" s="1"/>
  <c r="I2" i="4"/>
  <c r="N7" i="5" s="1"/>
  <c r="G3" i="4"/>
  <c r="L8" i="5" s="1"/>
  <c r="P8" i="5" s="1"/>
  <c r="A8" i="5" s="1"/>
  <c r="G4" i="4"/>
  <c r="H4" i="4" s="1"/>
  <c r="M9" i="5" s="1"/>
  <c r="G5" i="4"/>
  <c r="L10" i="5"/>
  <c r="G6" i="4"/>
  <c r="L11" i="5"/>
  <c r="G7" i="4"/>
  <c r="L12" i="5"/>
  <c r="G8" i="4"/>
  <c r="L13" i="5"/>
  <c r="G9" i="4"/>
  <c r="H9" i="4" s="1"/>
  <c r="M14" i="5" s="1"/>
  <c r="L14" i="5"/>
  <c r="G10" i="4"/>
  <c r="L15" i="5"/>
  <c r="G11" i="4"/>
  <c r="L16" i="5"/>
  <c r="G2" i="4"/>
  <c r="H2" i="4"/>
  <c r="M7" i="5" s="1"/>
  <c r="L7" i="5"/>
  <c r="F3" i="4"/>
  <c r="K8" i="5"/>
  <c r="F4" i="4"/>
  <c r="K9" i="5"/>
  <c r="F5" i="4"/>
  <c r="K10" i="5"/>
  <c r="F6" i="4"/>
  <c r="K11" i="5"/>
  <c r="F7" i="4"/>
  <c r="K12" i="5" s="1"/>
  <c r="F8" i="4"/>
  <c r="K13" i="5"/>
  <c r="F9" i="4"/>
  <c r="K14" i="5"/>
  <c r="F10" i="4"/>
  <c r="K15" i="5"/>
  <c r="F11" i="4"/>
  <c r="K16" i="5" s="1"/>
  <c r="D3" i="4"/>
  <c r="E3" i="4"/>
  <c r="I8" i="5"/>
  <c r="D4" i="4"/>
  <c r="E4" i="4" s="1"/>
  <c r="D5" i="4"/>
  <c r="I10" i="5"/>
  <c r="P10" i="5" s="1"/>
  <c r="A10" i="5" s="1"/>
  <c r="D6" i="4"/>
  <c r="I11" i="5" s="1"/>
  <c r="D7" i="4"/>
  <c r="E7" i="4" s="1"/>
  <c r="I12" i="5"/>
  <c r="P12" i="5" s="1"/>
  <c r="A12" i="5" s="1"/>
  <c r="D8" i="4"/>
  <c r="E8" i="4" s="1"/>
  <c r="D9" i="4"/>
  <c r="I14" i="5" s="1"/>
  <c r="D10" i="4"/>
  <c r="D11" i="4"/>
  <c r="I16" i="5"/>
  <c r="J16" i="5" s="1"/>
  <c r="D2" i="4"/>
  <c r="E2" i="4" s="1"/>
  <c r="B3" i="4"/>
  <c r="B4" i="4"/>
  <c r="G9" i="5"/>
  <c r="B5" i="4"/>
  <c r="G10" i="5" s="1"/>
  <c r="B6" i="4"/>
  <c r="G11" i="5" s="1"/>
  <c r="B7" i="4"/>
  <c r="B8" i="4"/>
  <c r="B9" i="4"/>
  <c r="G14" i="5" s="1"/>
  <c r="E9" i="4"/>
  <c r="B10" i="4"/>
  <c r="H10" i="4" s="1"/>
  <c r="M15" i="5" s="1"/>
  <c r="B11" i="4"/>
  <c r="G16" i="5"/>
  <c r="B2" i="4"/>
  <c r="G7" i="5"/>
  <c r="G12" i="5"/>
  <c r="I7" i="5"/>
  <c r="J7" i="5" s="1"/>
  <c r="I15" i="5"/>
  <c r="P15" i="5"/>
  <c r="A15" i="5" s="1"/>
  <c r="H7" i="4"/>
  <c r="M12" i="5" s="1"/>
  <c r="E5" i="4"/>
  <c r="H8" i="4"/>
  <c r="M13" i="5"/>
  <c r="L9" i="5"/>
  <c r="H5" i="4"/>
  <c r="M10" i="5" s="1"/>
  <c r="G8" i="5"/>
  <c r="J8" i="5" s="1"/>
  <c r="H11" i="4"/>
  <c r="M16" i="5"/>
  <c r="G13" i="5"/>
  <c r="E10" i="4"/>
  <c r="E13" i="4"/>
  <c r="P7" i="5"/>
  <c r="A7" i="5" s="1"/>
  <c r="E11" i="4"/>
  <c r="I13" i="5"/>
  <c r="J13" i="5" s="1"/>
  <c r="H3" i="4"/>
  <c r="M8" i="5" s="1"/>
  <c r="P13" i="5"/>
  <c r="A13" i="5" s="1"/>
  <c r="P16" i="5"/>
  <c r="A16" i="5" s="1"/>
  <c r="C15" i="7" l="1" a="1"/>
  <c r="C15" i="7" s="1"/>
  <c r="C4" i="7" a="1"/>
  <c r="C4" i="7" s="1"/>
  <c r="B13" i="7" a="1"/>
  <c r="B13" i="7" s="1"/>
  <c r="D15" i="7" a="1"/>
  <c r="D15" i="7" s="1"/>
  <c r="D6" i="7" a="1"/>
  <c r="D6" i="7" s="1"/>
  <c r="D14" i="7" a="1"/>
  <c r="D14" i="7" s="1"/>
  <c r="B5" i="7" a="1"/>
  <c r="B5" i="7" s="1"/>
  <c r="D13" i="7" a="1"/>
  <c r="D13" i="7" s="1"/>
  <c r="D16" i="7" s="1"/>
  <c r="B24" i="7" s="1" a="1"/>
  <c r="B24" i="7" s="1"/>
  <c r="D4" i="7" a="1"/>
  <c r="D4" i="7" s="1"/>
  <c r="D7" i="7" s="1"/>
  <c r="C13" i="7" a="1"/>
  <c r="C13" i="7" s="1"/>
  <c r="C16" i="7" s="1"/>
  <c r="B22" i="7" s="1"/>
  <c r="B4" i="7" a="1"/>
  <c r="B4" i="7" s="1"/>
  <c r="D5" i="7" a="1"/>
  <c r="D5" i="7" s="1"/>
  <c r="C14" i="7" a="1"/>
  <c r="C14" i="7" s="1"/>
  <c r="C5" i="7" a="1"/>
  <c r="C5" i="7" s="1"/>
  <c r="B6" i="7" a="1"/>
  <c r="B6" i="7" s="1"/>
  <c r="C6" i="7" a="1"/>
  <c r="C6" i="7" s="1"/>
  <c r="B15" i="7" a="1"/>
  <c r="B15" i="7" s="1"/>
  <c r="B14" i="7" a="1"/>
  <c r="B14" i="7" s="1"/>
  <c r="F4" i="7" a="1"/>
  <c r="F4" i="7" s="1"/>
  <c r="F14" i="7" a="1"/>
  <c r="F14" i="7" s="1"/>
  <c r="E14" i="7" a="1"/>
  <c r="E14" i="7" s="1"/>
  <c r="F15" i="7" a="1"/>
  <c r="F15" i="7" s="1"/>
  <c r="E4" i="7" a="1"/>
  <c r="E4" i="7" s="1"/>
  <c r="E5" i="7" a="1"/>
  <c r="E5" i="7" s="1"/>
  <c r="G4" i="7" a="1"/>
  <c r="G4" i="7" s="1"/>
  <c r="E13" i="7" a="1"/>
  <c r="E13" i="7" s="1"/>
  <c r="E16" i="7" s="1"/>
  <c r="C21" i="7" s="1"/>
  <c r="G13" i="7" a="1"/>
  <c r="G13" i="7" s="1"/>
  <c r="F13" i="7" a="1"/>
  <c r="F13" i="7" s="1"/>
  <c r="F16" i="7" s="1"/>
  <c r="C22" i="7" s="1"/>
  <c r="G14" i="7" a="1"/>
  <c r="G14" i="7" s="1"/>
  <c r="E15" i="7" a="1"/>
  <c r="E15" i="7" s="1"/>
  <c r="G15" i="7" a="1"/>
  <c r="G15" i="7" s="1"/>
  <c r="F5" i="7" a="1"/>
  <c r="F5" i="7" s="1"/>
  <c r="G5" i="7" a="1"/>
  <c r="G5" i="7" s="1"/>
  <c r="F6" i="7" a="1"/>
  <c r="F6" i="7" s="1"/>
  <c r="E6" i="7" a="1"/>
  <c r="E6" i="7" s="1"/>
  <c r="G6" i="7" a="1"/>
  <c r="G6" i="7" s="1"/>
  <c r="J14" i="5"/>
  <c r="P14" i="5"/>
  <c r="A14" i="5" s="1"/>
  <c r="H5" i="7" a="1"/>
  <c r="H5" i="7" s="1"/>
  <c r="I5" i="7" a="1"/>
  <c r="I5" i="7" s="1"/>
  <c r="I6" i="7" a="1"/>
  <c r="I6" i="7" s="1"/>
  <c r="J4" i="7" a="1"/>
  <c r="J4" i="7" s="1"/>
  <c r="J6" i="7" a="1"/>
  <c r="J6" i="7" s="1"/>
  <c r="I13" i="7" a="1"/>
  <c r="I13" i="7" s="1"/>
  <c r="H4" i="7" a="1"/>
  <c r="H4" i="7" s="1"/>
  <c r="H13" i="7" a="1"/>
  <c r="H13" i="7" s="1"/>
  <c r="J5" i="7" a="1"/>
  <c r="J5" i="7" s="1"/>
  <c r="I4" i="7" a="1"/>
  <c r="I4" i="7" s="1"/>
  <c r="I7" i="7" s="1"/>
  <c r="H6" i="7" a="1"/>
  <c r="H6" i="7" s="1"/>
  <c r="J13" i="7" a="1"/>
  <c r="J13" i="7" s="1"/>
  <c r="J16" i="7" s="1"/>
  <c r="D24" i="7" s="1"/>
  <c r="H14" i="7" a="1"/>
  <c r="H14" i="7" s="1"/>
  <c r="I14" i="7" a="1"/>
  <c r="I14" i="7" s="1"/>
  <c r="J14" i="7" a="1"/>
  <c r="J14" i="7" s="1"/>
  <c r="J15" i="7" a="1"/>
  <c r="J15" i="7" s="1"/>
  <c r="H15" i="7" a="1"/>
  <c r="H15" i="7" s="1"/>
  <c r="I15" i="7" a="1"/>
  <c r="I15" i="7" s="1"/>
  <c r="J15" i="5"/>
  <c r="J11" i="5"/>
  <c r="P11" i="5"/>
  <c r="A11" i="5" s="1"/>
  <c r="G15" i="5"/>
  <c r="E6" i="4"/>
  <c r="H6" i="4"/>
  <c r="M11" i="5" s="1"/>
  <c r="J10" i="5"/>
  <c r="I9" i="5"/>
  <c r="J12" i="5"/>
  <c r="E7" i="7" l="1"/>
  <c r="H16" i="7"/>
  <c r="D21" i="7" s="1"/>
  <c r="H7" i="7"/>
  <c r="P9" i="5"/>
  <c r="A9" i="5" s="1"/>
  <c r="J9" i="5"/>
  <c r="I16" i="7"/>
  <c r="D22" i="7" s="1"/>
  <c r="G16" i="7"/>
  <c r="C24" i="7" s="1"/>
  <c r="F7" i="7"/>
  <c r="B7" i="7"/>
  <c r="B16" i="7"/>
  <c r="B21" i="7" s="1"/>
  <c r="J7" i="7"/>
  <c r="C7" i="7"/>
  <c r="G7" i="7"/>
  <c r="D26" i="7" l="1"/>
  <c r="B26" i="7"/>
  <c r="C26" i="7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Copy the entire Sound Results spreadsheet (including blank spaces) directly from TNM, select cell A1, and paste results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Copy the entire Sound Results spreadsheet (including blank spaces) directly from TNM, select cell A1, and paste results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Copy the entire Sound Results spreadsheet (including blank spaces) directly from TNM, select cell A1, and paste results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Expand this table to include all of your receivers. Repeat for the "ForGIS" worksheet, as all of the receiver lablels in this table are dependent on the Rec_ID field in the "ForGIS" worksheet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"Table 4. Impacted Receivers" worksheet is dependent on these letter values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worksheet requires that "Table 3. Impacted Receivers" worksheet have NAC Category letters assigned.</t>
        </r>
      </text>
    </comment>
  </commentList>
</comments>
</file>

<file path=xl/sharedStrings.xml><?xml version="1.0" encoding="utf-8"?>
<sst xmlns="http://schemas.openxmlformats.org/spreadsheetml/2006/main" count="336" uniqueCount="91">
  <si>
    <t>Rec_ID</t>
  </si>
  <si>
    <t>Exist_Snd</t>
  </si>
  <si>
    <t>NoBld_Snd</t>
  </si>
  <si>
    <t>NoBld_Dif</t>
  </si>
  <si>
    <t>Bld_Snd</t>
  </si>
  <si>
    <t>Bld_Dif</t>
  </si>
  <si>
    <t>Bld_Imp</t>
  </si>
  <si>
    <t>No_Bld_Imp</t>
  </si>
  <si>
    <t xml:space="preserve"> </t>
  </si>
  <si>
    <t xml:space="preserve">TNM 2.5                                         </t>
  </si>
  <si>
    <t xml:space="preserve">Calculated with TNM 2.5                                     </t>
  </si>
  <si>
    <t>RESULTS: SOUND LEVELS</t>
  </si>
  <si>
    <t>PROJECT/CONTRACT:</t>
  </si>
  <si>
    <t>RUN:</t>
  </si>
  <si>
    <t>BARRIER DESIGN:</t>
  </si>
  <si>
    <t xml:space="preserve"> INPUT HEIGHTS                                              </t>
  </si>
  <si>
    <t xml:space="preserve">Average pavement type shall be used unless </t>
  </si>
  <si>
    <t xml:space="preserve">a State highway agency substantiates the use </t>
  </si>
  <si>
    <t>ATMOSPHERICS:</t>
  </si>
  <si>
    <t xml:space="preserve"> 68 deg F, 50% RH                                           </t>
  </si>
  <si>
    <t>of a different type with approval of FHWA.</t>
  </si>
  <si>
    <t>Receiver</t>
  </si>
  <si>
    <t>Name</t>
  </si>
  <si>
    <t>No.</t>
  </si>
  <si>
    <t>#DUs</t>
  </si>
  <si>
    <t>Existing</t>
  </si>
  <si>
    <t>No Barrier</t>
  </si>
  <si>
    <t>With Barrier</t>
  </si>
  <si>
    <t>LAeq1h</t>
  </si>
  <si>
    <t xml:space="preserve">LAeq1h                        </t>
  </si>
  <si>
    <t>Increase over existing</t>
  </si>
  <si>
    <t>Type</t>
  </si>
  <si>
    <t>Calculated</t>
  </si>
  <si>
    <t>Noise Reduction</t>
  </si>
  <si>
    <t>Crit'n</t>
  </si>
  <si>
    <t>Impact</t>
  </si>
  <si>
    <t>Goal</t>
  </si>
  <si>
    <t>Sub'l Inc</t>
  </si>
  <si>
    <t>minus</t>
  </si>
  <si>
    <t>dBA</t>
  </si>
  <si>
    <t>dB</t>
  </si>
  <si>
    <t xml:space="preserve"> ----</t>
  </si>
  <si>
    <t>Leq dBA</t>
  </si>
  <si>
    <t>Difference From Existing</t>
  </si>
  <si>
    <t>Noise Impact              Type</t>
  </si>
  <si>
    <t>Difference from Existing</t>
  </si>
  <si>
    <t xml:space="preserve"> Snd Lvl</t>
  </si>
  <si>
    <t>Figure</t>
  </si>
  <si>
    <t>Receiver #</t>
  </si>
  <si>
    <t>Land Use / NAC</t>
  </si>
  <si>
    <t>NAC Category</t>
  </si>
  <si>
    <t>N</t>
  </si>
  <si>
    <t>No Build &gt; Build</t>
  </si>
  <si>
    <t>E</t>
  </si>
  <si>
    <t>B</t>
  </si>
  <si>
    <t>C</t>
  </si>
  <si>
    <t>No Build</t>
  </si>
  <si>
    <t>Build</t>
  </si>
  <si>
    <t>Lowest</t>
  </si>
  <si>
    <t>Highest</t>
  </si>
  <si>
    <t>Nac/Threshhold</t>
  </si>
  <si>
    <t>Table 4: Impacts Summary</t>
  </si>
  <si>
    <t>A - 57</t>
  </si>
  <si>
    <t>B - 67</t>
  </si>
  <si>
    <t>C - 67</t>
  </si>
  <si>
    <t>D - 52</t>
  </si>
  <si>
    <t>E - 72</t>
  </si>
  <si>
    <t xml:space="preserve"> Sub'l Inc</t>
  </si>
  <si>
    <t xml:space="preserve"> Both</t>
  </si>
  <si>
    <t>Total</t>
  </si>
  <si>
    <t>Impacted Dwelling Unit Counts</t>
  </si>
  <si>
    <t>Impacted Receiver Counts</t>
  </si>
  <si>
    <t>Exist_Imp</t>
  </si>
  <si>
    <t>No Build (20XX)</t>
  </si>
  <si>
    <t>Build (20XX)</t>
  </si>
  <si>
    <t xml:space="preserve">Displaced?    (Y or N) </t>
  </si>
  <si>
    <t xml:space="preserve">Instructions: Copy TNM  Sound Results for existing condition directly into this worksheet, starting at A1. Sample data is included for reference. Repeat for No Build and Build condition Sound Results. </t>
  </si>
  <si>
    <t>↓</t>
  </si>
  <si>
    <t>______</t>
  </si>
  <si>
    <t>____________</t>
  </si>
  <si>
    <t>Choose "N" or "Y" and Build columns will show as "DISPLACED" Red text will not be printed)</t>
  </si>
  <si>
    <t>Project Sound Levels</t>
  </si>
  <si>
    <t>Total Impacts</t>
  </si>
  <si>
    <t>F</t>
  </si>
  <si>
    <t>Edwards-Pitman Environmental, Inc.</t>
  </si>
  <si>
    <t>B. Batt</t>
  </si>
  <si>
    <t xml:space="preserve">STV-1101                                                    </t>
  </si>
  <si>
    <t xml:space="preserve">Existing 2011                                               </t>
  </si>
  <si>
    <t>Receptors</t>
  </si>
  <si>
    <t>Noise Impact Results</t>
  </si>
  <si>
    <t>Exterior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</si>
</sst>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5" applyNumberFormat="0" applyAlignment="0" applyProtection="0"/>
    <xf numFmtId="0" fontId="11" fillId="28" borderId="16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5" applyNumberFormat="0" applyAlignment="0" applyProtection="0"/>
    <xf numFmtId="0" fontId="18" fillId="0" borderId="20" applyNumberFormat="0" applyFill="0" applyAlignment="0" applyProtection="0"/>
    <xf numFmtId="0" fontId="19" fillId="31" borderId="0" applyNumberFormat="0" applyBorder="0" applyAlignment="0" applyProtection="0"/>
    <xf numFmtId="0" fontId="7" fillId="32" borderId="21" applyNumberFormat="0" applyFont="0" applyAlignment="0" applyProtection="0"/>
    <xf numFmtId="0" fontId="20" fillId="27" borderId="22" applyNumberForma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0" borderId="0" applyNumberFormat="0" applyFill="0" applyBorder="0" applyAlignment="0" applyProtection="0"/>
  </cellStyleXfs>
  <cellXfs count="84">
    <xf numFmtId="0" fontId="0" fillId="0" borderId="0" xfId="0"/>
    <xf numFmtId="2" fontId="0" fillId="0" borderId="0" xfId="0" applyNumberFormat="1"/>
    <xf numFmtId="164" fontId="24" fillId="0" borderId="1" xfId="0" applyNumberFormat="1" applyFont="1" applyBorder="1" applyAlignment="1">
      <alignment horizontal="center"/>
    </xf>
    <xf numFmtId="1" fontId="25" fillId="0" borderId="1" xfId="0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33" borderId="2" xfId="0" applyFont="1" applyFill="1" applyBorder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/>
    </xf>
    <xf numFmtId="0" fontId="27" fillId="33" borderId="3" xfId="0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 vertical="center" wrapText="1"/>
    </xf>
    <xf numFmtId="164" fontId="24" fillId="0" borderId="4" xfId="0" applyNumberFormat="1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8" fillId="0" borderId="0" xfId="0" applyFont="1"/>
    <xf numFmtId="0" fontId="2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9" fillId="34" borderId="1" xfId="0" applyFont="1" applyFill="1" applyBorder="1" applyAlignment="1">
      <alignment horizontal="center"/>
    </xf>
    <xf numFmtId="0" fontId="29" fillId="35" borderId="1" xfId="0" applyFont="1" applyFill="1" applyBorder="1" applyAlignment="1">
      <alignment horizontal="center"/>
    </xf>
    <xf numFmtId="0" fontId="29" fillId="36" borderId="1" xfId="0" applyFont="1" applyFill="1" applyBorder="1" applyAlignment="1">
      <alignment horizontal="center"/>
    </xf>
    <xf numFmtId="0" fontId="28" fillId="34" borderId="1" xfId="0" applyFont="1" applyFill="1" applyBorder="1" applyAlignment="1">
      <alignment horizontal="center"/>
    </xf>
    <xf numFmtId="0" fontId="28" fillId="35" borderId="1" xfId="0" applyFont="1" applyFill="1" applyBorder="1" applyAlignment="1">
      <alignment horizontal="center"/>
    </xf>
    <xf numFmtId="0" fontId="28" fillId="36" borderId="1" xfId="0" applyFont="1" applyFill="1" applyBorder="1" applyAlignment="1">
      <alignment horizontal="center"/>
    </xf>
    <xf numFmtId="0" fontId="2" fillId="35" borderId="1" xfId="0" applyFont="1" applyFill="1" applyBorder="1" applyAlignment="1">
      <alignment horizontal="center"/>
    </xf>
    <xf numFmtId="1" fontId="25" fillId="0" borderId="0" xfId="0" applyNumberFormat="1" applyFont="1" applyAlignment="1">
      <alignment horizontal="center"/>
    </xf>
    <xf numFmtId="1" fontId="26" fillId="33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29" fillId="0" borderId="0" xfId="0" applyNumberFormat="1" applyFont="1" applyAlignment="1">
      <alignment horizontal="center"/>
    </xf>
    <xf numFmtId="2" fontId="29" fillId="0" borderId="0" xfId="0" applyNumberFormat="1" applyFont="1" applyAlignment="1">
      <alignment horizontal="center"/>
    </xf>
    <xf numFmtId="2" fontId="28" fillId="0" borderId="0" xfId="0" applyNumberFormat="1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/>
    <xf numFmtId="0" fontId="28" fillId="34" borderId="0" xfId="0" applyFont="1" applyFill="1"/>
    <xf numFmtId="164" fontId="28" fillId="34" borderId="0" xfId="0" applyNumberFormat="1" applyFont="1" applyFill="1" applyAlignment="1">
      <alignment horizontal="center"/>
    </xf>
    <xf numFmtId="0" fontId="28" fillId="37" borderId="0" xfId="0" applyFont="1" applyFill="1"/>
    <xf numFmtId="164" fontId="28" fillId="37" borderId="0" xfId="0" applyNumberFormat="1" applyFont="1" applyFill="1" applyAlignment="1">
      <alignment horizontal="center"/>
    </xf>
    <xf numFmtId="0" fontId="28" fillId="38" borderId="0" xfId="0" applyFont="1" applyFill="1"/>
    <xf numFmtId="164" fontId="28" fillId="38" borderId="0" xfId="0" applyNumberFormat="1" applyFont="1" applyFill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164" fontId="28" fillId="0" borderId="0" xfId="0" applyNumberFormat="1" applyFont="1" applyAlignment="1">
      <alignment horizontal="center"/>
    </xf>
    <xf numFmtId="2" fontId="28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1" fontId="23" fillId="0" borderId="0" xfId="0" applyNumberFormat="1" applyFont="1" applyAlignment="1">
      <alignment horizontal="center"/>
    </xf>
    <xf numFmtId="1" fontId="25" fillId="0" borderId="1" xfId="0" applyNumberFormat="1" applyFont="1" applyBorder="1" applyAlignment="1">
      <alignment horizontal="center"/>
    </xf>
    <xf numFmtId="0" fontId="25" fillId="0" borderId="6" xfId="0" applyFont="1" applyBorder="1" applyAlignment="1">
      <alignment horizontal="center" vertical="center"/>
    </xf>
    <xf numFmtId="1" fontId="25" fillId="0" borderId="7" xfId="0" applyNumberFormat="1" applyFont="1" applyBorder="1" applyAlignment="1">
      <alignment horizontal="center"/>
    </xf>
    <xf numFmtId="164" fontId="24" fillId="0" borderId="7" xfId="0" applyNumberFormat="1" applyFont="1" applyBorder="1" applyAlignment="1">
      <alignment horizontal="center"/>
    </xf>
    <xf numFmtId="164" fontId="24" fillId="0" borderId="8" xfId="0" applyNumberFormat="1" applyFont="1" applyBorder="1" applyAlignment="1">
      <alignment horizontal="center"/>
    </xf>
    <xf numFmtId="0" fontId="25" fillId="0" borderId="14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5" fillId="0" borderId="9" xfId="0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6" fillId="33" borderId="10" xfId="0" applyFont="1" applyFill="1" applyBorder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6" fillId="33" borderId="12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36" fillId="0" borderId="13" xfId="0" applyFont="1" applyBorder="1" applyAlignment="1">
      <alignment horizontal="center"/>
    </xf>
    <xf numFmtId="0" fontId="29" fillId="34" borderId="1" xfId="0" applyFont="1" applyFill="1" applyBorder="1" applyAlignment="1">
      <alignment horizontal="center"/>
    </xf>
    <xf numFmtId="0" fontId="29" fillId="35" borderId="1" xfId="0" applyFont="1" applyFill="1" applyBorder="1" applyAlignment="1">
      <alignment horizontal="center"/>
    </xf>
    <xf numFmtId="0" fontId="29" fillId="36" borderId="1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T517"/>
  <sheetViews>
    <sheetView tabSelected="1" workbookViewId="0"/>
  </sheetViews>
  <sheetFormatPr defaultRowHeight="15" x14ac:dyDescent="0.25"/>
  <cols>
    <col min="1" max="1" width="9.140625" style="1"/>
    <col min="2" max="2" width="13.140625" style="53" customWidth="1"/>
    <col min="3" max="14" width="9.140625" style="1"/>
    <col min="17" max="17" width="79.42578125" customWidth="1"/>
  </cols>
  <sheetData>
    <row r="1" spans="1:20" x14ac:dyDescent="0.25">
      <c r="A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20" x14ac:dyDescent="0.25">
      <c r="A2" s="55"/>
      <c r="B2" s="53" t="s">
        <v>84</v>
      </c>
      <c r="C2" s="57" t="s">
        <v>8</v>
      </c>
      <c r="D2" s="56"/>
      <c r="E2" s="56"/>
      <c r="F2" s="56"/>
      <c r="G2" s="56"/>
      <c r="H2" s="56"/>
      <c r="I2" s="57">
        <v>40991</v>
      </c>
      <c r="J2" s="56"/>
      <c r="K2" s="56"/>
      <c r="L2" s="57" t="s">
        <v>8</v>
      </c>
      <c r="M2" s="56"/>
      <c r="N2" s="56"/>
    </row>
    <row r="3" spans="1:20" ht="18.75" customHeight="1" x14ac:dyDescent="0.25">
      <c r="A3" s="55"/>
      <c r="B3" s="53" t="s">
        <v>85</v>
      </c>
      <c r="C3" s="57" t="s">
        <v>8</v>
      </c>
      <c r="D3" s="56"/>
      <c r="E3" s="56"/>
      <c r="F3" s="56"/>
      <c r="G3" s="56"/>
      <c r="H3" s="56"/>
      <c r="I3" s="57" t="s">
        <v>9</v>
      </c>
      <c r="J3" s="56"/>
      <c r="K3" s="56"/>
      <c r="L3" s="57" t="s">
        <v>8</v>
      </c>
      <c r="M3" s="56"/>
      <c r="N3" s="56"/>
      <c r="Q3" s="69" t="s">
        <v>76</v>
      </c>
      <c r="R3" s="69"/>
      <c r="S3" s="69"/>
      <c r="T3" s="69"/>
    </row>
    <row r="4" spans="1:20" ht="15" customHeight="1" x14ac:dyDescent="0.25">
      <c r="A4" s="55"/>
      <c r="C4" s="56"/>
      <c r="D4" s="56"/>
      <c r="E4" s="56"/>
      <c r="F4" s="56"/>
      <c r="G4" s="56"/>
      <c r="H4" s="56"/>
      <c r="I4" s="57" t="s">
        <v>10</v>
      </c>
      <c r="J4" s="56"/>
      <c r="K4" s="56"/>
      <c r="L4" s="56"/>
      <c r="M4" s="56"/>
      <c r="N4" s="56"/>
      <c r="Q4" s="69"/>
      <c r="R4" s="69"/>
      <c r="S4" s="69"/>
      <c r="T4" s="69"/>
    </row>
    <row r="5" spans="1:20" x14ac:dyDescent="0.25">
      <c r="A5" s="55"/>
      <c r="B5" s="53" t="s">
        <v>11</v>
      </c>
      <c r="C5" s="57" t="s">
        <v>8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Q5" s="69"/>
      <c r="R5" s="69"/>
      <c r="S5" s="69"/>
      <c r="T5" s="69"/>
    </row>
    <row r="6" spans="1:20" x14ac:dyDescent="0.25">
      <c r="A6" s="55"/>
      <c r="B6" s="53" t="s">
        <v>12</v>
      </c>
      <c r="C6" s="57" t="s">
        <v>8</v>
      </c>
      <c r="D6" s="57" t="s">
        <v>86</v>
      </c>
      <c r="E6" s="56"/>
      <c r="F6" s="56"/>
      <c r="G6" s="56"/>
      <c r="H6" s="56"/>
      <c r="I6" s="57" t="s">
        <v>8</v>
      </c>
      <c r="J6" s="57" t="s">
        <v>8</v>
      </c>
      <c r="K6" s="56"/>
      <c r="L6" s="56"/>
      <c r="M6" s="56"/>
      <c r="N6" s="56"/>
      <c r="Q6" s="69"/>
      <c r="R6" s="69"/>
      <c r="S6" s="69"/>
      <c r="T6" s="69"/>
    </row>
    <row r="7" spans="1:20" x14ac:dyDescent="0.25">
      <c r="A7" s="55"/>
      <c r="B7" s="53" t="s">
        <v>13</v>
      </c>
      <c r="C7" s="57" t="s">
        <v>8</v>
      </c>
      <c r="D7" s="57" t="s">
        <v>87</v>
      </c>
      <c r="E7" s="56"/>
      <c r="F7" s="56"/>
      <c r="G7" s="56"/>
      <c r="H7" s="56"/>
      <c r="I7" s="57" t="s">
        <v>8</v>
      </c>
      <c r="J7" s="57" t="s">
        <v>8</v>
      </c>
      <c r="K7" s="56"/>
      <c r="L7" s="56"/>
      <c r="M7" s="56"/>
      <c r="N7" s="56"/>
      <c r="Q7" s="69"/>
      <c r="R7" s="69"/>
      <c r="S7" s="69"/>
      <c r="T7" s="69"/>
    </row>
    <row r="8" spans="1:20" x14ac:dyDescent="0.25">
      <c r="A8" s="55"/>
      <c r="B8" s="53" t="s">
        <v>14</v>
      </c>
      <c r="C8" s="57" t="s">
        <v>8</v>
      </c>
      <c r="D8" s="57" t="s">
        <v>15</v>
      </c>
      <c r="E8" s="56"/>
      <c r="F8" s="56"/>
      <c r="G8" s="56"/>
      <c r="H8" s="56"/>
      <c r="I8" s="57" t="s">
        <v>8</v>
      </c>
      <c r="J8" s="57" t="s">
        <v>16</v>
      </c>
      <c r="K8" s="56"/>
      <c r="L8" s="56"/>
      <c r="M8" s="56"/>
      <c r="N8" s="56"/>
      <c r="Q8" s="69"/>
      <c r="R8" s="69"/>
      <c r="S8" s="69"/>
      <c r="T8" s="69"/>
    </row>
    <row r="9" spans="1:20" x14ac:dyDescent="0.25">
      <c r="A9" s="55"/>
      <c r="C9" s="56"/>
      <c r="D9" s="56"/>
      <c r="E9" s="56"/>
      <c r="F9" s="56"/>
      <c r="G9" s="56"/>
      <c r="H9" s="56"/>
      <c r="I9" s="56"/>
      <c r="J9" s="57" t="s">
        <v>17</v>
      </c>
      <c r="K9" s="56"/>
      <c r="L9" s="56"/>
      <c r="M9" s="56"/>
      <c r="N9" s="56"/>
    </row>
    <row r="10" spans="1:20" x14ac:dyDescent="0.25">
      <c r="A10" s="55"/>
      <c r="B10" s="53" t="s">
        <v>18</v>
      </c>
      <c r="C10" s="57" t="s">
        <v>8</v>
      </c>
      <c r="D10" s="57" t="s">
        <v>19</v>
      </c>
      <c r="E10" s="56"/>
      <c r="F10" s="56"/>
      <c r="G10" s="56"/>
      <c r="H10" s="56"/>
      <c r="I10" s="57" t="s">
        <v>8</v>
      </c>
      <c r="J10" s="57" t="s">
        <v>20</v>
      </c>
      <c r="K10" s="56"/>
      <c r="L10" s="56"/>
      <c r="M10" s="56"/>
      <c r="N10" s="56"/>
    </row>
    <row r="11" spans="1:20" x14ac:dyDescent="0.25">
      <c r="A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20" x14ac:dyDescent="0.25">
      <c r="A12" s="55"/>
      <c r="B12" s="53" t="s">
        <v>21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</row>
    <row r="13" spans="1:20" x14ac:dyDescent="0.25">
      <c r="A13" s="55"/>
      <c r="B13" s="53" t="s">
        <v>22</v>
      </c>
      <c r="C13" s="57" t="s">
        <v>23</v>
      </c>
      <c r="D13" s="57" t="s">
        <v>24</v>
      </c>
      <c r="E13" s="57" t="s">
        <v>25</v>
      </c>
      <c r="F13" s="57" t="s">
        <v>26</v>
      </c>
      <c r="G13" s="56"/>
      <c r="H13" s="56"/>
      <c r="I13" s="56"/>
      <c r="J13" s="56"/>
      <c r="K13" s="57" t="s">
        <v>27</v>
      </c>
      <c r="L13" s="56"/>
      <c r="M13" s="56"/>
      <c r="N13" s="56"/>
    </row>
    <row r="14" spans="1:20" x14ac:dyDescent="0.25">
      <c r="A14" s="55"/>
      <c r="C14" s="56"/>
      <c r="D14" s="56"/>
      <c r="E14" s="57" t="s">
        <v>28</v>
      </c>
      <c r="F14" s="57" t="s">
        <v>29</v>
      </c>
      <c r="G14" s="56"/>
      <c r="H14" s="57" t="s">
        <v>30</v>
      </c>
      <c r="I14" s="56"/>
      <c r="J14" s="57" t="s">
        <v>31</v>
      </c>
      <c r="K14" s="57" t="s">
        <v>32</v>
      </c>
      <c r="L14" s="57" t="s">
        <v>33</v>
      </c>
      <c r="M14" s="56"/>
      <c r="N14" s="56"/>
    </row>
    <row r="15" spans="1:20" x14ac:dyDescent="0.25">
      <c r="A15" s="55"/>
      <c r="C15" s="56"/>
      <c r="D15" s="56"/>
      <c r="E15" s="56"/>
      <c r="F15" s="57" t="s">
        <v>32</v>
      </c>
      <c r="G15" s="57" t="s">
        <v>34</v>
      </c>
      <c r="H15" s="57" t="s">
        <v>32</v>
      </c>
      <c r="I15" s="57" t="s">
        <v>34</v>
      </c>
      <c r="J15" s="57" t="s">
        <v>35</v>
      </c>
      <c r="K15" s="57" t="s">
        <v>28</v>
      </c>
      <c r="L15" s="57" t="s">
        <v>32</v>
      </c>
      <c r="M15" s="57" t="s">
        <v>36</v>
      </c>
      <c r="N15" s="57" t="s">
        <v>32</v>
      </c>
    </row>
    <row r="16" spans="1:20" x14ac:dyDescent="0.25">
      <c r="A16" s="55"/>
      <c r="C16" s="56"/>
      <c r="D16" s="56"/>
      <c r="E16" s="56"/>
      <c r="F16" s="56"/>
      <c r="G16" s="56"/>
      <c r="H16" s="56"/>
      <c r="I16" s="57" t="s">
        <v>37</v>
      </c>
      <c r="J16" s="56"/>
      <c r="K16" s="56"/>
      <c r="L16" s="56"/>
      <c r="M16" s="56"/>
      <c r="N16" s="57" t="s">
        <v>38</v>
      </c>
    </row>
    <row r="17" spans="1:14" x14ac:dyDescent="0.25">
      <c r="A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 t="s">
        <v>36</v>
      </c>
    </row>
    <row r="18" spans="1:14" x14ac:dyDescent="0.25">
      <c r="A18" s="55"/>
      <c r="C18" s="56"/>
      <c r="D18" s="56"/>
      <c r="E18" s="57" t="s">
        <v>39</v>
      </c>
      <c r="F18" s="57" t="s">
        <v>39</v>
      </c>
      <c r="G18" s="57" t="s">
        <v>39</v>
      </c>
      <c r="H18" s="57" t="s">
        <v>40</v>
      </c>
      <c r="I18" s="57" t="s">
        <v>40</v>
      </c>
      <c r="J18" s="56"/>
      <c r="K18" s="57" t="s">
        <v>39</v>
      </c>
      <c r="L18" s="57" t="s">
        <v>40</v>
      </c>
      <c r="M18" s="57" t="s">
        <v>40</v>
      </c>
      <c r="N18" s="57" t="s">
        <v>40</v>
      </c>
    </row>
    <row r="19" spans="1:14" x14ac:dyDescent="0.25">
      <c r="A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1:14" x14ac:dyDescent="0.25">
      <c r="A20" s="55"/>
      <c r="B20" s="53">
        <v>1.1000000000000001</v>
      </c>
      <c r="C20" s="57">
        <v>1</v>
      </c>
      <c r="D20" s="57">
        <v>1</v>
      </c>
      <c r="E20" s="57">
        <v>0</v>
      </c>
      <c r="F20" s="57">
        <v>61</v>
      </c>
      <c r="G20" s="57">
        <v>66</v>
      </c>
      <c r="H20" s="57">
        <v>61</v>
      </c>
      <c r="I20" s="57">
        <v>15</v>
      </c>
      <c r="J20" s="57" t="s">
        <v>41</v>
      </c>
      <c r="K20" s="57">
        <v>61</v>
      </c>
      <c r="L20" s="57">
        <v>0</v>
      </c>
      <c r="M20" s="57">
        <v>8</v>
      </c>
      <c r="N20" s="57">
        <v>-8</v>
      </c>
    </row>
    <row r="21" spans="1:14" x14ac:dyDescent="0.25">
      <c r="A21" s="55"/>
      <c r="B21" s="53">
        <v>2.1</v>
      </c>
      <c r="C21" s="57">
        <v>2</v>
      </c>
      <c r="D21" s="57">
        <v>1</v>
      </c>
      <c r="E21" s="57">
        <v>0</v>
      </c>
      <c r="F21" s="57">
        <v>65.7</v>
      </c>
      <c r="G21" s="57">
        <v>100</v>
      </c>
      <c r="H21" s="57">
        <v>65.7</v>
      </c>
      <c r="I21" s="57">
        <v>15</v>
      </c>
      <c r="J21" s="57" t="s">
        <v>41</v>
      </c>
      <c r="K21" s="57">
        <v>65.7</v>
      </c>
      <c r="L21" s="57">
        <v>0</v>
      </c>
      <c r="M21" s="57">
        <v>8</v>
      </c>
      <c r="N21" s="57">
        <v>-8</v>
      </c>
    </row>
    <row r="22" spans="1:14" x14ac:dyDescent="0.25">
      <c r="A22" s="55"/>
      <c r="B22" s="53">
        <v>3.1</v>
      </c>
      <c r="C22" s="57">
        <v>3</v>
      </c>
      <c r="D22" s="57">
        <v>1</v>
      </c>
      <c r="E22" s="57">
        <v>0</v>
      </c>
      <c r="F22" s="57">
        <v>66.2</v>
      </c>
      <c r="G22" s="57">
        <v>100</v>
      </c>
      <c r="H22" s="57">
        <v>66.2</v>
      </c>
      <c r="I22" s="57">
        <v>15</v>
      </c>
      <c r="J22" s="57" t="s">
        <v>41</v>
      </c>
      <c r="K22" s="57">
        <v>66.2</v>
      </c>
      <c r="L22" s="57">
        <v>0</v>
      </c>
      <c r="M22" s="57">
        <v>8</v>
      </c>
      <c r="N22" s="57">
        <v>-8</v>
      </c>
    </row>
    <row r="23" spans="1:14" x14ac:dyDescent="0.25">
      <c r="A23" s="55"/>
      <c r="B23" s="53">
        <v>4.0999999999999996</v>
      </c>
      <c r="C23" s="57">
        <v>4</v>
      </c>
      <c r="D23" s="57">
        <v>1</v>
      </c>
      <c r="E23" s="57">
        <v>0</v>
      </c>
      <c r="F23" s="57">
        <v>67.3</v>
      </c>
      <c r="G23" s="57">
        <v>100</v>
      </c>
      <c r="H23" s="57">
        <v>67.3</v>
      </c>
      <c r="I23" s="57">
        <v>15</v>
      </c>
      <c r="J23" s="57" t="s">
        <v>41</v>
      </c>
      <c r="K23" s="57">
        <v>67.3</v>
      </c>
      <c r="L23" s="57">
        <v>0</v>
      </c>
      <c r="M23" s="57">
        <v>8</v>
      </c>
      <c r="N23" s="57">
        <v>-8</v>
      </c>
    </row>
    <row r="24" spans="1:14" x14ac:dyDescent="0.25">
      <c r="A24" s="55"/>
      <c r="B24" s="53">
        <v>5.0999999999999996</v>
      </c>
      <c r="C24" s="57">
        <v>5</v>
      </c>
      <c r="D24" s="57">
        <v>1</v>
      </c>
      <c r="E24" s="57">
        <v>0</v>
      </c>
      <c r="F24" s="57">
        <v>67.099999999999994</v>
      </c>
      <c r="G24" s="57">
        <v>100</v>
      </c>
      <c r="H24" s="57">
        <v>67.099999999999994</v>
      </c>
      <c r="I24" s="57">
        <v>15</v>
      </c>
      <c r="J24" s="57" t="s">
        <v>41</v>
      </c>
      <c r="K24" s="57">
        <v>67.099999999999994</v>
      </c>
      <c r="L24" s="57">
        <v>0</v>
      </c>
      <c r="M24" s="57">
        <v>8</v>
      </c>
      <c r="N24" s="57">
        <v>-8</v>
      </c>
    </row>
    <row r="25" spans="1:14" x14ac:dyDescent="0.25">
      <c r="A25" s="55"/>
      <c r="B25" s="53">
        <v>6.1</v>
      </c>
      <c r="C25" s="57">
        <v>6</v>
      </c>
      <c r="D25" s="57">
        <v>1</v>
      </c>
      <c r="E25" s="57">
        <v>0</v>
      </c>
      <c r="F25" s="57">
        <v>55.8</v>
      </c>
      <c r="G25" s="57">
        <v>66</v>
      </c>
      <c r="H25" s="57">
        <v>55.8</v>
      </c>
      <c r="I25" s="57">
        <v>15</v>
      </c>
      <c r="J25" s="57" t="s">
        <v>41</v>
      </c>
      <c r="K25" s="57">
        <v>55.8</v>
      </c>
      <c r="L25" s="57">
        <v>0</v>
      </c>
      <c r="M25" s="57">
        <v>8</v>
      </c>
      <c r="N25" s="57">
        <v>-8</v>
      </c>
    </row>
    <row r="26" spans="1:14" x14ac:dyDescent="0.25">
      <c r="A26" s="55"/>
      <c r="B26" s="53">
        <v>7.1</v>
      </c>
      <c r="C26" s="57">
        <v>7</v>
      </c>
      <c r="D26" s="57">
        <v>1</v>
      </c>
      <c r="E26" s="57">
        <v>0</v>
      </c>
      <c r="F26" s="57">
        <v>57.5</v>
      </c>
      <c r="G26" s="57">
        <v>66</v>
      </c>
      <c r="H26" s="57">
        <v>57.5</v>
      </c>
      <c r="I26" s="57">
        <v>15</v>
      </c>
      <c r="J26" s="57" t="s">
        <v>41</v>
      </c>
      <c r="K26" s="57">
        <v>57.5</v>
      </c>
      <c r="L26" s="57">
        <v>0</v>
      </c>
      <c r="M26" s="57">
        <v>8</v>
      </c>
      <c r="N26" s="57">
        <v>-8</v>
      </c>
    </row>
    <row r="27" spans="1:14" x14ac:dyDescent="0.25">
      <c r="A27" s="55"/>
      <c r="B27" s="53">
        <v>8.1</v>
      </c>
      <c r="C27" s="57">
        <v>8</v>
      </c>
      <c r="D27" s="57">
        <v>1</v>
      </c>
      <c r="E27" s="57">
        <v>0</v>
      </c>
      <c r="F27" s="57">
        <v>58.2</v>
      </c>
      <c r="G27" s="57">
        <v>66</v>
      </c>
      <c r="H27" s="57">
        <v>58.2</v>
      </c>
      <c r="I27" s="57">
        <v>15</v>
      </c>
      <c r="J27" s="57" t="s">
        <v>41</v>
      </c>
      <c r="K27" s="57">
        <v>58.2</v>
      </c>
      <c r="L27" s="57">
        <v>0</v>
      </c>
      <c r="M27" s="57">
        <v>8</v>
      </c>
      <c r="N27" s="57">
        <v>-8</v>
      </c>
    </row>
    <row r="28" spans="1:14" x14ac:dyDescent="0.25">
      <c r="A28" s="55"/>
      <c r="B28" s="53">
        <v>9.1</v>
      </c>
      <c r="C28" s="57">
        <v>9</v>
      </c>
      <c r="D28" s="57">
        <v>1</v>
      </c>
      <c r="E28" s="57">
        <v>0</v>
      </c>
      <c r="F28" s="57">
        <v>59.1</v>
      </c>
      <c r="G28" s="57">
        <v>66</v>
      </c>
      <c r="H28" s="57">
        <v>59.1</v>
      </c>
      <c r="I28" s="57">
        <v>15</v>
      </c>
      <c r="J28" s="57" t="s">
        <v>41</v>
      </c>
      <c r="K28" s="57">
        <v>59.1</v>
      </c>
      <c r="L28" s="57">
        <v>0</v>
      </c>
      <c r="M28" s="57">
        <v>8</v>
      </c>
      <c r="N28" s="57">
        <v>-8</v>
      </c>
    </row>
    <row r="29" spans="1:14" x14ac:dyDescent="0.25">
      <c r="A29" s="55"/>
      <c r="B29" s="53">
        <v>10.1</v>
      </c>
      <c r="C29" s="57">
        <v>10</v>
      </c>
      <c r="D29" s="57">
        <v>1</v>
      </c>
      <c r="E29" s="57">
        <v>0</v>
      </c>
      <c r="F29" s="57">
        <v>59.9</v>
      </c>
      <c r="G29" s="57">
        <v>66</v>
      </c>
      <c r="H29" s="57">
        <v>59.9</v>
      </c>
      <c r="I29" s="57">
        <v>15</v>
      </c>
      <c r="J29" s="57" t="s">
        <v>41</v>
      </c>
      <c r="K29" s="57">
        <v>59.9</v>
      </c>
      <c r="L29" s="57">
        <v>0</v>
      </c>
      <c r="M29" s="57">
        <v>8</v>
      </c>
      <c r="N29" s="57">
        <v>-8</v>
      </c>
    </row>
    <row r="30" spans="1:14" x14ac:dyDescent="0.25">
      <c r="A30" s="55"/>
      <c r="B30" s="53">
        <v>11.1</v>
      </c>
      <c r="C30" s="61">
        <v>9</v>
      </c>
      <c r="D30" s="61">
        <v>1</v>
      </c>
      <c r="E30" s="61">
        <v>0</v>
      </c>
      <c r="F30" s="61">
        <v>59.1</v>
      </c>
      <c r="G30" s="61">
        <v>66</v>
      </c>
      <c r="H30" s="61">
        <v>59.1</v>
      </c>
      <c r="I30" s="61">
        <v>15</v>
      </c>
      <c r="J30" s="61" t="s">
        <v>41</v>
      </c>
      <c r="K30" s="61">
        <v>59.1</v>
      </c>
      <c r="L30" s="61">
        <v>0</v>
      </c>
      <c r="M30" s="61">
        <v>8</v>
      </c>
      <c r="N30" s="61">
        <v>-8</v>
      </c>
    </row>
    <row r="31" spans="1:14" x14ac:dyDescent="0.25">
      <c r="A31" s="55"/>
      <c r="B31" s="53">
        <v>12.1</v>
      </c>
      <c r="C31" s="61">
        <v>10</v>
      </c>
      <c r="D31" s="61">
        <v>1</v>
      </c>
      <c r="E31" s="61">
        <v>0</v>
      </c>
      <c r="F31" s="61">
        <v>59.9</v>
      </c>
      <c r="G31" s="61">
        <v>66</v>
      </c>
      <c r="H31" s="61">
        <v>59.9</v>
      </c>
      <c r="I31" s="61">
        <v>15</v>
      </c>
      <c r="J31" s="61" t="s">
        <v>41</v>
      </c>
      <c r="K31" s="61">
        <v>59.9</v>
      </c>
      <c r="L31" s="61">
        <v>0</v>
      </c>
      <c r="M31" s="61">
        <v>8</v>
      </c>
      <c r="N31" s="61">
        <v>-8</v>
      </c>
    </row>
    <row r="32" spans="1:14" x14ac:dyDescent="0.25">
      <c r="A32" s="55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</row>
    <row r="33" spans="1:14" x14ac:dyDescent="0.25">
      <c r="A33" s="5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</row>
    <row r="34" spans="1:14" x14ac:dyDescent="0.25">
      <c r="A34" s="55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</row>
    <row r="35" spans="1:14" x14ac:dyDescent="0.25">
      <c r="A35" s="55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</row>
    <row r="36" spans="1:14" x14ac:dyDescent="0.25">
      <c r="A36" s="55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 x14ac:dyDescent="0.25">
      <c r="A37" s="55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 x14ac:dyDescent="0.25">
      <c r="A38" s="55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</row>
    <row r="39" spans="1:14" x14ac:dyDescent="0.25">
      <c r="A39" s="55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</row>
    <row r="40" spans="1:14" x14ac:dyDescent="0.25">
      <c r="A40" s="55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4" x14ac:dyDescent="0.25">
      <c r="A41" s="55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</row>
    <row r="42" spans="1:14" x14ac:dyDescent="0.25">
      <c r="A42" s="55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 x14ac:dyDescent="0.25">
      <c r="A43" s="55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</row>
    <row r="44" spans="1:14" x14ac:dyDescent="0.25">
      <c r="A44" s="55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4" x14ac:dyDescent="0.25">
      <c r="A45" s="55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</row>
    <row r="46" spans="1:14" x14ac:dyDescent="0.25">
      <c r="A46" s="55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4" x14ac:dyDescent="0.25">
      <c r="A47" s="55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</row>
    <row r="48" spans="1:14" x14ac:dyDescent="0.25">
      <c r="A48" s="55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</row>
    <row r="49" spans="1:14" x14ac:dyDescent="0.25">
      <c r="A49" s="55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</row>
    <row r="50" spans="1:14" x14ac:dyDescent="0.25">
      <c r="A50" s="55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</row>
    <row r="51" spans="1:14" x14ac:dyDescent="0.25">
      <c r="A51" s="55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</row>
    <row r="52" spans="1:14" x14ac:dyDescent="0.25">
      <c r="A52" s="55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</row>
    <row r="53" spans="1:14" x14ac:dyDescent="0.25">
      <c r="A53" s="55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</row>
    <row r="54" spans="1:14" x14ac:dyDescent="0.25">
      <c r="A54" s="55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</row>
    <row r="55" spans="1:14" x14ac:dyDescent="0.25">
      <c r="A55" s="55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</row>
    <row r="56" spans="1:14" x14ac:dyDescent="0.25">
      <c r="A56" s="55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</row>
    <row r="57" spans="1:14" x14ac:dyDescent="0.25">
      <c r="A57" s="5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</row>
    <row r="58" spans="1:14" x14ac:dyDescent="0.25">
      <c r="A58" s="55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1:14" x14ac:dyDescent="0.25">
      <c r="A59" s="55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</row>
    <row r="60" spans="1:14" x14ac:dyDescent="0.25">
      <c r="A60" s="55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</row>
    <row r="61" spans="1:14" x14ac:dyDescent="0.25">
      <c r="A61" s="55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</row>
    <row r="62" spans="1:14" x14ac:dyDescent="0.25">
      <c r="A62" s="55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</row>
    <row r="63" spans="1:14" x14ac:dyDescent="0.25">
      <c r="A63" s="55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</row>
    <row r="64" spans="1:14" x14ac:dyDescent="0.25">
      <c r="A64" s="55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</row>
    <row r="65" spans="1:14" x14ac:dyDescent="0.25">
      <c r="A65" s="55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</row>
    <row r="66" spans="1:14" x14ac:dyDescent="0.25">
      <c r="A66" s="55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</row>
    <row r="67" spans="1:14" x14ac:dyDescent="0.25">
      <c r="A67" s="55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</row>
    <row r="68" spans="1:14" x14ac:dyDescent="0.25">
      <c r="A68" s="55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</row>
    <row r="69" spans="1:14" x14ac:dyDescent="0.25">
      <c r="A69" s="55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</row>
    <row r="70" spans="1:14" x14ac:dyDescent="0.25">
      <c r="A70" s="55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</row>
    <row r="71" spans="1:14" x14ac:dyDescent="0.25">
      <c r="A71" s="55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4" x14ac:dyDescent="0.25">
      <c r="A72" s="55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4" x14ac:dyDescent="0.25">
      <c r="A73" s="55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</row>
    <row r="74" spans="1:14" x14ac:dyDescent="0.25">
      <c r="A74" s="55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</row>
    <row r="75" spans="1:14" x14ac:dyDescent="0.25">
      <c r="A75" s="55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</row>
    <row r="76" spans="1:14" x14ac:dyDescent="0.25">
      <c r="A76" s="55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</row>
    <row r="77" spans="1:14" x14ac:dyDescent="0.25">
      <c r="A77" s="55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4" x14ac:dyDescent="0.25">
      <c r="A78" s="55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</row>
    <row r="79" spans="1:14" x14ac:dyDescent="0.25">
      <c r="A79" s="55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</row>
    <row r="80" spans="1:14" x14ac:dyDescent="0.25">
      <c r="A80" s="55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</row>
    <row r="81" spans="1:14" x14ac:dyDescent="0.25">
      <c r="A81" s="55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</row>
    <row r="82" spans="1:14" x14ac:dyDescent="0.25">
      <c r="A82" s="55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</row>
    <row r="83" spans="1:14" x14ac:dyDescent="0.25">
      <c r="A83" s="55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</row>
    <row r="84" spans="1:14" x14ac:dyDescent="0.25">
      <c r="A84" s="55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</row>
    <row r="85" spans="1:14" x14ac:dyDescent="0.25">
      <c r="A85" s="55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1:14" x14ac:dyDescent="0.25">
      <c r="A86" s="55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1:14" x14ac:dyDescent="0.25">
      <c r="A87" s="55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1:14" x14ac:dyDescent="0.25">
      <c r="A88" s="55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1:14" x14ac:dyDescent="0.25">
      <c r="A89" s="55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1:14" x14ac:dyDescent="0.25">
      <c r="A90" s="55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1:14" x14ac:dyDescent="0.25">
      <c r="A91" s="55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1:14" x14ac:dyDescent="0.25">
      <c r="A92" s="55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1:14" x14ac:dyDescent="0.25">
      <c r="A93" s="55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1:14" x14ac:dyDescent="0.25">
      <c r="A94" s="55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1:14" x14ac:dyDescent="0.25">
      <c r="A95" s="55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1:14" x14ac:dyDescent="0.25">
      <c r="A96" s="55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1:14" x14ac:dyDescent="0.25">
      <c r="A97" s="55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1:14" x14ac:dyDescent="0.25">
      <c r="A98" s="55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4" x14ac:dyDescent="0.25">
      <c r="A99" s="55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1:14" x14ac:dyDescent="0.25">
      <c r="A100" s="55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1:14" x14ac:dyDescent="0.25">
      <c r="A101" s="55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1:14" x14ac:dyDescent="0.25">
      <c r="A102" s="55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1:14" x14ac:dyDescent="0.25">
      <c r="A103" s="55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</row>
    <row r="104" spans="1:14" x14ac:dyDescent="0.25">
      <c r="A104" s="55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</row>
    <row r="105" spans="1:14" x14ac:dyDescent="0.25">
      <c r="A105" s="55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</row>
    <row r="106" spans="1:14" x14ac:dyDescent="0.25">
      <c r="A106" s="55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</row>
    <row r="107" spans="1:14" x14ac:dyDescent="0.25">
      <c r="A107" s="55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</row>
    <row r="108" spans="1:14" x14ac:dyDescent="0.25">
      <c r="A108" s="55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</row>
    <row r="109" spans="1:14" x14ac:dyDescent="0.25">
      <c r="A109" s="55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</row>
    <row r="110" spans="1:14" x14ac:dyDescent="0.25">
      <c r="A110" s="55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</row>
    <row r="111" spans="1:14" x14ac:dyDescent="0.25">
      <c r="A111" s="55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1:14" x14ac:dyDescent="0.25">
      <c r="A112" s="55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</row>
    <row r="113" spans="1:14" x14ac:dyDescent="0.25">
      <c r="A113" s="55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</row>
    <row r="114" spans="1:14" x14ac:dyDescent="0.25">
      <c r="A114" s="55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</row>
    <row r="115" spans="1:14" x14ac:dyDescent="0.25">
      <c r="A115" s="55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</row>
    <row r="116" spans="1:14" x14ac:dyDescent="0.25">
      <c r="A116" s="55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</row>
    <row r="117" spans="1:14" x14ac:dyDescent="0.25">
      <c r="A117" s="55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</row>
    <row r="118" spans="1:14" x14ac:dyDescent="0.25">
      <c r="A118" s="55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</row>
    <row r="119" spans="1:14" x14ac:dyDescent="0.25">
      <c r="A119" s="55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</row>
    <row r="120" spans="1:14" x14ac:dyDescent="0.25">
      <c r="A120" s="55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 spans="1:14" x14ac:dyDescent="0.25">
      <c r="A121" s="55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</row>
    <row r="122" spans="1:14" x14ac:dyDescent="0.25">
      <c r="A122" s="55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1:14" x14ac:dyDescent="0.25">
      <c r="A123" s="55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</row>
    <row r="124" spans="1:14" x14ac:dyDescent="0.25">
      <c r="A124" s="55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4" x14ac:dyDescent="0.25">
      <c r="A125" s="55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1:14" x14ac:dyDescent="0.25">
      <c r="A126" s="55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</row>
    <row r="127" spans="1:14" x14ac:dyDescent="0.25">
      <c r="A127" s="55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</row>
    <row r="128" spans="1:14" x14ac:dyDescent="0.25">
      <c r="A128" s="55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</row>
    <row r="129" spans="1:14" x14ac:dyDescent="0.25">
      <c r="A129" s="55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</row>
    <row r="130" spans="1:14" x14ac:dyDescent="0.25">
      <c r="A130" s="55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</row>
    <row r="131" spans="1:14" x14ac:dyDescent="0.25">
      <c r="A131" s="55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</row>
    <row r="132" spans="1:14" x14ac:dyDescent="0.25">
      <c r="A132" s="55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</row>
    <row r="133" spans="1:14" x14ac:dyDescent="0.25">
      <c r="A133" s="55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</row>
    <row r="134" spans="1:14" x14ac:dyDescent="0.25">
      <c r="A134" s="55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</row>
    <row r="135" spans="1:14" x14ac:dyDescent="0.25">
      <c r="A135" s="55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</row>
    <row r="136" spans="1:14" x14ac:dyDescent="0.25">
      <c r="A136" s="55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</row>
    <row r="137" spans="1:14" x14ac:dyDescent="0.25">
      <c r="A137" s="55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1:14" x14ac:dyDescent="0.25">
      <c r="A138" s="55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</row>
    <row r="139" spans="1:14" x14ac:dyDescent="0.25">
      <c r="A139" s="55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</row>
    <row r="140" spans="1:14" x14ac:dyDescent="0.25">
      <c r="A140" s="55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</row>
    <row r="141" spans="1:14" x14ac:dyDescent="0.25">
      <c r="A141" s="55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</row>
    <row r="142" spans="1:14" x14ac:dyDescent="0.25">
      <c r="A142" s="55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</row>
    <row r="143" spans="1:14" x14ac:dyDescent="0.25">
      <c r="A143" s="55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</row>
    <row r="144" spans="1:14" x14ac:dyDescent="0.25">
      <c r="A144" s="55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</row>
    <row r="145" spans="1:14" x14ac:dyDescent="0.25">
      <c r="A145" s="55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</row>
    <row r="146" spans="1:14" x14ac:dyDescent="0.25">
      <c r="A146" s="55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</row>
    <row r="147" spans="1:14" x14ac:dyDescent="0.25">
      <c r="A147" s="55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</row>
    <row r="148" spans="1:14" x14ac:dyDescent="0.25">
      <c r="A148" s="55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</row>
    <row r="149" spans="1:14" x14ac:dyDescent="0.25">
      <c r="A149" s="55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</row>
    <row r="150" spans="1:14" x14ac:dyDescent="0.25">
      <c r="A150" s="55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</row>
    <row r="151" spans="1:14" x14ac:dyDescent="0.25">
      <c r="A151" s="55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</row>
    <row r="152" spans="1:14" x14ac:dyDescent="0.25">
      <c r="A152" s="55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</row>
    <row r="153" spans="1:14" x14ac:dyDescent="0.25">
      <c r="A153" s="55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</row>
    <row r="154" spans="1:14" x14ac:dyDescent="0.25">
      <c r="A154" s="55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</row>
    <row r="155" spans="1:14" x14ac:dyDescent="0.25">
      <c r="A155" s="55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</row>
    <row r="156" spans="1:14" x14ac:dyDescent="0.25">
      <c r="A156" s="55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</row>
    <row r="157" spans="1:14" x14ac:dyDescent="0.25">
      <c r="A157" s="55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</row>
    <row r="158" spans="1:14" x14ac:dyDescent="0.25">
      <c r="A158" s="55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</row>
    <row r="159" spans="1:14" x14ac:dyDescent="0.25">
      <c r="A159" s="55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</row>
    <row r="160" spans="1:14" x14ac:dyDescent="0.25">
      <c r="A160" s="55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</row>
    <row r="161" spans="1:14" x14ac:dyDescent="0.25">
      <c r="A161" s="55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</row>
    <row r="162" spans="1:14" x14ac:dyDescent="0.25">
      <c r="A162" s="55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</row>
    <row r="163" spans="1:14" x14ac:dyDescent="0.25">
      <c r="A163" s="55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</row>
    <row r="164" spans="1:14" x14ac:dyDescent="0.25">
      <c r="A164" s="55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</row>
    <row r="165" spans="1:14" x14ac:dyDescent="0.25">
      <c r="A165" s="55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</row>
    <row r="166" spans="1:14" x14ac:dyDescent="0.25">
      <c r="A166" s="55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</row>
    <row r="167" spans="1:14" x14ac:dyDescent="0.25">
      <c r="A167" s="55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</row>
    <row r="168" spans="1:14" x14ac:dyDescent="0.25">
      <c r="A168" s="55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</row>
    <row r="169" spans="1:14" x14ac:dyDescent="0.25">
      <c r="A169" s="55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</row>
    <row r="170" spans="1:14" x14ac:dyDescent="0.25">
      <c r="A170" s="55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</row>
    <row r="171" spans="1:14" x14ac:dyDescent="0.25">
      <c r="A171" s="55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</row>
    <row r="172" spans="1:14" x14ac:dyDescent="0.25">
      <c r="A172" s="55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</row>
    <row r="173" spans="1:14" x14ac:dyDescent="0.25">
      <c r="A173" s="55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</row>
    <row r="174" spans="1:14" x14ac:dyDescent="0.25">
      <c r="A174" s="55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</row>
    <row r="175" spans="1:14" x14ac:dyDescent="0.25">
      <c r="A175" s="55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</row>
    <row r="176" spans="1:14" x14ac:dyDescent="0.25">
      <c r="A176" s="55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</row>
    <row r="177" spans="1:14" x14ac:dyDescent="0.25">
      <c r="A177" s="55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</row>
    <row r="178" spans="1:14" x14ac:dyDescent="0.25">
      <c r="A178" s="55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</row>
    <row r="179" spans="1:14" x14ac:dyDescent="0.25">
      <c r="A179" s="55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</row>
    <row r="180" spans="1:14" x14ac:dyDescent="0.25">
      <c r="A180" s="55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</row>
    <row r="181" spans="1:14" x14ac:dyDescent="0.25">
      <c r="A181" s="55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</row>
    <row r="182" spans="1:14" x14ac:dyDescent="0.25">
      <c r="A182" s="55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</row>
    <row r="183" spans="1:14" x14ac:dyDescent="0.25">
      <c r="A183" s="55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</row>
    <row r="184" spans="1:14" x14ac:dyDescent="0.25">
      <c r="A184" s="55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</row>
    <row r="185" spans="1:14" x14ac:dyDescent="0.25">
      <c r="A185" s="55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</row>
    <row r="186" spans="1:14" x14ac:dyDescent="0.25">
      <c r="A186" s="55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</row>
    <row r="187" spans="1:14" x14ac:dyDescent="0.25">
      <c r="A187" s="55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</row>
    <row r="188" spans="1:14" x14ac:dyDescent="0.25">
      <c r="A188" s="55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</row>
    <row r="189" spans="1:14" x14ac:dyDescent="0.25">
      <c r="A189" s="55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</row>
    <row r="190" spans="1:14" x14ac:dyDescent="0.25">
      <c r="A190" s="55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</row>
    <row r="191" spans="1:14" x14ac:dyDescent="0.25">
      <c r="A191" s="55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</row>
    <row r="192" spans="1:14" x14ac:dyDescent="0.25">
      <c r="A192" s="55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</row>
    <row r="193" spans="1:14" x14ac:dyDescent="0.25">
      <c r="A193" s="55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</row>
    <row r="194" spans="1:14" x14ac:dyDescent="0.25">
      <c r="A194" s="55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</row>
    <row r="195" spans="1:14" x14ac:dyDescent="0.25">
      <c r="A195" s="55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</row>
    <row r="196" spans="1:14" x14ac:dyDescent="0.25">
      <c r="A196" s="55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</row>
    <row r="197" spans="1:14" x14ac:dyDescent="0.25">
      <c r="A197" s="55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</row>
    <row r="198" spans="1:14" x14ac:dyDescent="0.25">
      <c r="A198" s="55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</row>
    <row r="199" spans="1:14" x14ac:dyDescent="0.25">
      <c r="A199" s="55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</row>
    <row r="200" spans="1:14" x14ac:dyDescent="0.25">
      <c r="A200" s="55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</row>
    <row r="201" spans="1:14" x14ac:dyDescent="0.25">
      <c r="A201" s="55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</row>
    <row r="202" spans="1:14" x14ac:dyDescent="0.25">
      <c r="A202" s="55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</row>
    <row r="203" spans="1:14" x14ac:dyDescent="0.25">
      <c r="A203" s="55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</row>
    <row r="204" spans="1:14" x14ac:dyDescent="0.25">
      <c r="A204" s="55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</row>
    <row r="205" spans="1:14" x14ac:dyDescent="0.25">
      <c r="A205" s="55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</row>
    <row r="206" spans="1:14" x14ac:dyDescent="0.25">
      <c r="A206" s="55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</row>
    <row r="207" spans="1:14" x14ac:dyDescent="0.25">
      <c r="A207" s="55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</row>
    <row r="208" spans="1:14" x14ac:dyDescent="0.25">
      <c r="A208" s="55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</row>
    <row r="209" spans="1:14" x14ac:dyDescent="0.25">
      <c r="A209" s="55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</row>
    <row r="210" spans="1:14" x14ac:dyDescent="0.25">
      <c r="A210" s="55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</row>
    <row r="211" spans="1:14" x14ac:dyDescent="0.25">
      <c r="A211" s="55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</row>
    <row r="212" spans="1:14" x14ac:dyDescent="0.25">
      <c r="A212" s="55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</row>
    <row r="213" spans="1:14" x14ac:dyDescent="0.25">
      <c r="A213" s="55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</row>
    <row r="214" spans="1:14" x14ac:dyDescent="0.25">
      <c r="A214" s="55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</row>
    <row r="215" spans="1:14" x14ac:dyDescent="0.25">
      <c r="A215" s="55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</row>
    <row r="216" spans="1:14" x14ac:dyDescent="0.25">
      <c r="A216" s="55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</row>
    <row r="217" spans="1:14" x14ac:dyDescent="0.25">
      <c r="A217" s="55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</row>
    <row r="218" spans="1:14" x14ac:dyDescent="0.25">
      <c r="A218" s="55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</row>
    <row r="219" spans="1:14" x14ac:dyDescent="0.25">
      <c r="A219" s="55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</row>
    <row r="220" spans="1:14" x14ac:dyDescent="0.25">
      <c r="A220" s="55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</row>
    <row r="221" spans="1:14" x14ac:dyDescent="0.25">
      <c r="A221" s="55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</row>
    <row r="222" spans="1:14" x14ac:dyDescent="0.25">
      <c r="A222" s="55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</row>
    <row r="223" spans="1:14" x14ac:dyDescent="0.25">
      <c r="A223" s="55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</row>
    <row r="224" spans="1:14" x14ac:dyDescent="0.25">
      <c r="A224" s="55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</row>
    <row r="225" spans="1:14" x14ac:dyDescent="0.25">
      <c r="A225" s="55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</row>
    <row r="226" spans="1:14" x14ac:dyDescent="0.25">
      <c r="A226" s="55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</row>
    <row r="227" spans="1:14" x14ac:dyDescent="0.25">
      <c r="A227" s="55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</row>
    <row r="228" spans="1:14" x14ac:dyDescent="0.25">
      <c r="A228" s="55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</row>
    <row r="229" spans="1:14" x14ac:dyDescent="0.25">
      <c r="A229" s="55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</row>
    <row r="230" spans="1:14" x14ac:dyDescent="0.25">
      <c r="A230" s="55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</row>
    <row r="231" spans="1:14" x14ac:dyDescent="0.25">
      <c r="A231" s="55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</row>
    <row r="232" spans="1:14" x14ac:dyDescent="0.25">
      <c r="A232" s="55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</row>
    <row r="233" spans="1:14" x14ac:dyDescent="0.25">
      <c r="A233" s="55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</row>
    <row r="234" spans="1:14" x14ac:dyDescent="0.25">
      <c r="A234" s="55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</row>
    <row r="235" spans="1:14" x14ac:dyDescent="0.25">
      <c r="A235" s="55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</row>
    <row r="236" spans="1:14" x14ac:dyDescent="0.25">
      <c r="A236" s="55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</row>
    <row r="237" spans="1:14" x14ac:dyDescent="0.25">
      <c r="A237" s="55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</row>
    <row r="238" spans="1:14" x14ac:dyDescent="0.25">
      <c r="A238" s="55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</row>
    <row r="239" spans="1:14" x14ac:dyDescent="0.25">
      <c r="A239" s="55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</row>
    <row r="240" spans="1:14" x14ac:dyDescent="0.25">
      <c r="A240" s="55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</row>
    <row r="241" spans="1:14" x14ac:dyDescent="0.25">
      <c r="A241" s="55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</row>
    <row r="242" spans="1:14" x14ac:dyDescent="0.25">
      <c r="A242" s="55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</row>
    <row r="243" spans="1:14" x14ac:dyDescent="0.25">
      <c r="A243" s="55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</row>
    <row r="244" spans="1:14" x14ac:dyDescent="0.25">
      <c r="A244" s="55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</row>
    <row r="245" spans="1:14" x14ac:dyDescent="0.25">
      <c r="A245" s="55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</row>
    <row r="246" spans="1:14" x14ac:dyDescent="0.25">
      <c r="A246" s="55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</row>
    <row r="247" spans="1:14" x14ac:dyDescent="0.25">
      <c r="A247" s="55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</row>
    <row r="248" spans="1:14" x14ac:dyDescent="0.25">
      <c r="A248" s="55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</row>
    <row r="249" spans="1:14" x14ac:dyDescent="0.25">
      <c r="A249" s="55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</row>
    <row r="250" spans="1:14" x14ac:dyDescent="0.25">
      <c r="A250" s="55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</row>
    <row r="251" spans="1:14" x14ac:dyDescent="0.25">
      <c r="A251" s="55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</row>
    <row r="252" spans="1:14" x14ac:dyDescent="0.25">
      <c r="A252" s="55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</row>
    <row r="253" spans="1:14" x14ac:dyDescent="0.25">
      <c r="A253" s="55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</row>
    <row r="254" spans="1:14" x14ac:dyDescent="0.25">
      <c r="A254" s="55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</row>
    <row r="255" spans="1:14" x14ac:dyDescent="0.25">
      <c r="A255" s="55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</row>
    <row r="256" spans="1:14" x14ac:dyDescent="0.25">
      <c r="A256" s="55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</row>
    <row r="257" spans="1:14" x14ac:dyDescent="0.25">
      <c r="A257" s="55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</row>
    <row r="258" spans="1:14" x14ac:dyDescent="0.25">
      <c r="A258" s="55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</row>
    <row r="259" spans="1:14" x14ac:dyDescent="0.25">
      <c r="A259" s="55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</row>
    <row r="260" spans="1:14" x14ac:dyDescent="0.25">
      <c r="A260" s="55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</row>
    <row r="261" spans="1:14" x14ac:dyDescent="0.25">
      <c r="A261" s="55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</row>
    <row r="262" spans="1:14" x14ac:dyDescent="0.25">
      <c r="A262" s="55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</row>
    <row r="263" spans="1:14" x14ac:dyDescent="0.25">
      <c r="A263" s="55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</row>
    <row r="264" spans="1:14" x14ac:dyDescent="0.25">
      <c r="A264" s="55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</row>
    <row r="265" spans="1:14" x14ac:dyDescent="0.25">
      <c r="A265" s="55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</row>
    <row r="266" spans="1:14" x14ac:dyDescent="0.25">
      <c r="A266" s="55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</row>
    <row r="267" spans="1:14" x14ac:dyDescent="0.25">
      <c r="A267" s="55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</row>
    <row r="268" spans="1:14" x14ac:dyDescent="0.25">
      <c r="A268" s="55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</row>
    <row r="269" spans="1:14" x14ac:dyDescent="0.25">
      <c r="A269" s="55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</row>
    <row r="270" spans="1:14" x14ac:dyDescent="0.25">
      <c r="A270" s="55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</row>
    <row r="271" spans="1:14" x14ac:dyDescent="0.25">
      <c r="A271" s="55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</row>
    <row r="272" spans="1:14" x14ac:dyDescent="0.25">
      <c r="A272" s="55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</row>
    <row r="273" spans="1:14" x14ac:dyDescent="0.25">
      <c r="A273" s="55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</row>
    <row r="274" spans="1:14" x14ac:dyDescent="0.25">
      <c r="A274" s="55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</row>
    <row r="275" spans="1:14" x14ac:dyDescent="0.25">
      <c r="A275" s="55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</row>
    <row r="276" spans="1:14" x14ac:dyDescent="0.25">
      <c r="A276" s="55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</row>
    <row r="277" spans="1:14" x14ac:dyDescent="0.25">
      <c r="A277" s="55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</row>
    <row r="278" spans="1:14" x14ac:dyDescent="0.25">
      <c r="A278" s="55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</row>
    <row r="279" spans="1:14" x14ac:dyDescent="0.25">
      <c r="A279" s="55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</row>
    <row r="280" spans="1:14" x14ac:dyDescent="0.25">
      <c r="A280" s="55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</row>
    <row r="281" spans="1:14" x14ac:dyDescent="0.25">
      <c r="A281" s="55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</row>
    <row r="282" spans="1:14" x14ac:dyDescent="0.25">
      <c r="A282" s="55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</row>
    <row r="283" spans="1:14" x14ac:dyDescent="0.25">
      <c r="A283" s="55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</row>
    <row r="284" spans="1:14" x14ac:dyDescent="0.25">
      <c r="A284" s="55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</row>
    <row r="285" spans="1:14" x14ac:dyDescent="0.25">
      <c r="A285" s="55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</row>
    <row r="286" spans="1:14" x14ac:dyDescent="0.25">
      <c r="A286" s="55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</row>
    <row r="287" spans="1:14" x14ac:dyDescent="0.25">
      <c r="A287" s="55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</row>
    <row r="288" spans="1:14" x14ac:dyDescent="0.25">
      <c r="A288" s="55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</row>
    <row r="289" spans="1:14" x14ac:dyDescent="0.25">
      <c r="A289" s="55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</row>
    <row r="290" spans="1:14" x14ac:dyDescent="0.25">
      <c r="A290" s="55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</row>
    <row r="291" spans="1:14" x14ac:dyDescent="0.25">
      <c r="A291" s="55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</row>
    <row r="292" spans="1:14" x14ac:dyDescent="0.25">
      <c r="A292" s="55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</row>
    <row r="293" spans="1:14" x14ac:dyDescent="0.25">
      <c r="A293" s="55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</row>
    <row r="294" spans="1:14" x14ac:dyDescent="0.25">
      <c r="A294" s="55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</row>
    <row r="295" spans="1:14" x14ac:dyDescent="0.25">
      <c r="A295" s="55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</row>
    <row r="296" spans="1:14" x14ac:dyDescent="0.25">
      <c r="A296" s="55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</row>
    <row r="297" spans="1:14" x14ac:dyDescent="0.25">
      <c r="A297" s="55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</row>
    <row r="298" spans="1:14" x14ac:dyDescent="0.25">
      <c r="A298" s="55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</row>
    <row r="299" spans="1:14" x14ac:dyDescent="0.25">
      <c r="A299" s="55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</row>
    <row r="300" spans="1:14" x14ac:dyDescent="0.25">
      <c r="A300" s="55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</row>
    <row r="301" spans="1:14" x14ac:dyDescent="0.25">
      <c r="A301" s="55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</row>
    <row r="302" spans="1:14" x14ac:dyDescent="0.25">
      <c r="A302" s="55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</row>
    <row r="303" spans="1:14" x14ac:dyDescent="0.25">
      <c r="A303" s="55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</row>
    <row r="304" spans="1:14" x14ac:dyDescent="0.25">
      <c r="A304" s="55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</row>
    <row r="305" spans="1:14" x14ac:dyDescent="0.25">
      <c r="A305" s="55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</row>
    <row r="306" spans="1:14" x14ac:dyDescent="0.25">
      <c r="A306" s="55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</row>
    <row r="307" spans="1:14" x14ac:dyDescent="0.25">
      <c r="A307" s="55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</row>
    <row r="308" spans="1:14" x14ac:dyDescent="0.25">
      <c r="A308" s="55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</row>
    <row r="309" spans="1:14" x14ac:dyDescent="0.25">
      <c r="A309" s="55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</row>
    <row r="310" spans="1:14" x14ac:dyDescent="0.25">
      <c r="A310" s="55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</row>
    <row r="311" spans="1:14" x14ac:dyDescent="0.25">
      <c r="A311" s="55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</row>
    <row r="312" spans="1:14" x14ac:dyDescent="0.25">
      <c r="A312" s="55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</row>
    <row r="313" spans="1:14" x14ac:dyDescent="0.25">
      <c r="A313" s="55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</row>
    <row r="314" spans="1:14" x14ac:dyDescent="0.25">
      <c r="A314" s="55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</row>
    <row r="315" spans="1:14" x14ac:dyDescent="0.25">
      <c r="A315" s="55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</row>
    <row r="316" spans="1:14" x14ac:dyDescent="0.25">
      <c r="A316" s="55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</row>
    <row r="317" spans="1:14" x14ac:dyDescent="0.25">
      <c r="A317" s="55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</row>
    <row r="318" spans="1:14" x14ac:dyDescent="0.25">
      <c r="A318" s="55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</row>
    <row r="319" spans="1:14" x14ac:dyDescent="0.25">
      <c r="A319" s="55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</row>
    <row r="320" spans="1:14" x14ac:dyDescent="0.25">
      <c r="A320" s="55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</row>
    <row r="321" spans="1:14" x14ac:dyDescent="0.25">
      <c r="A321" s="55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</row>
    <row r="322" spans="1:14" x14ac:dyDescent="0.25">
      <c r="A322" s="55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</row>
    <row r="323" spans="1:14" x14ac:dyDescent="0.25">
      <c r="A323" s="55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</row>
    <row r="324" spans="1:14" x14ac:dyDescent="0.25">
      <c r="A324" s="55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</row>
    <row r="325" spans="1:14" x14ac:dyDescent="0.25">
      <c r="A325" s="55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</row>
    <row r="326" spans="1:14" x14ac:dyDescent="0.25">
      <c r="A326" s="55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</row>
    <row r="327" spans="1:14" x14ac:dyDescent="0.25">
      <c r="A327" s="55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</row>
    <row r="328" spans="1:14" x14ac:dyDescent="0.25">
      <c r="A328" s="55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</row>
    <row r="329" spans="1:14" x14ac:dyDescent="0.25">
      <c r="A329" s="55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</row>
    <row r="330" spans="1:14" x14ac:dyDescent="0.25">
      <c r="A330" s="55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</row>
    <row r="331" spans="1:14" x14ac:dyDescent="0.25">
      <c r="A331" s="55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</row>
    <row r="332" spans="1:14" x14ac:dyDescent="0.25">
      <c r="A332" s="55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</row>
    <row r="333" spans="1:14" x14ac:dyDescent="0.25">
      <c r="A333" s="55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</row>
    <row r="334" spans="1:14" x14ac:dyDescent="0.25">
      <c r="A334" s="55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</row>
    <row r="335" spans="1:14" x14ac:dyDescent="0.25">
      <c r="A335" s="55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</row>
    <row r="336" spans="1:14" x14ac:dyDescent="0.25">
      <c r="A336" s="55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</row>
    <row r="337" spans="1:14" x14ac:dyDescent="0.25">
      <c r="A337" s="55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</row>
    <row r="338" spans="1:14" x14ac:dyDescent="0.25">
      <c r="A338" s="55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</row>
    <row r="339" spans="1:14" x14ac:dyDescent="0.25">
      <c r="A339" s="55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</row>
    <row r="340" spans="1:14" x14ac:dyDescent="0.25">
      <c r="A340" s="55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</row>
    <row r="341" spans="1:14" x14ac:dyDescent="0.25">
      <c r="A341" s="55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</row>
    <row r="342" spans="1:14" x14ac:dyDescent="0.25">
      <c r="A342" s="55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</row>
    <row r="343" spans="1:14" x14ac:dyDescent="0.25">
      <c r="A343" s="55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</row>
    <row r="344" spans="1:14" x14ac:dyDescent="0.25">
      <c r="A344" s="55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</row>
    <row r="345" spans="1:14" x14ac:dyDescent="0.25">
      <c r="A345" s="55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</row>
    <row r="346" spans="1:14" x14ac:dyDescent="0.25">
      <c r="A346" s="55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</row>
    <row r="347" spans="1:14" x14ac:dyDescent="0.25">
      <c r="A347" s="55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</row>
    <row r="348" spans="1:14" x14ac:dyDescent="0.25">
      <c r="A348" s="55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</row>
    <row r="349" spans="1:14" x14ac:dyDescent="0.25">
      <c r="A349" s="55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</row>
    <row r="350" spans="1:14" x14ac:dyDescent="0.25">
      <c r="A350" s="55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</row>
    <row r="351" spans="1:14" x14ac:dyDescent="0.25">
      <c r="A351" s="55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</row>
    <row r="352" spans="1:14" x14ac:dyDescent="0.25">
      <c r="A352" s="55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</row>
    <row r="353" spans="1:14" x14ac:dyDescent="0.25">
      <c r="A353" s="55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</row>
    <row r="354" spans="1:14" x14ac:dyDescent="0.25">
      <c r="A354" s="55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</row>
    <row r="355" spans="1:14" x14ac:dyDescent="0.25">
      <c r="A355" s="55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</row>
    <row r="356" spans="1:14" x14ac:dyDescent="0.25">
      <c r="A356" s="55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</row>
    <row r="357" spans="1:14" x14ac:dyDescent="0.25">
      <c r="A357" s="55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</row>
    <row r="358" spans="1:14" x14ac:dyDescent="0.25">
      <c r="A358" s="55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</row>
    <row r="359" spans="1:14" x14ac:dyDescent="0.25">
      <c r="A359" s="55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</row>
    <row r="360" spans="1:14" x14ac:dyDescent="0.25">
      <c r="A360" s="55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</row>
    <row r="361" spans="1:14" x14ac:dyDescent="0.25">
      <c r="A361" s="55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</row>
    <row r="362" spans="1:14" x14ac:dyDescent="0.25">
      <c r="A362" s="55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</row>
    <row r="363" spans="1:14" x14ac:dyDescent="0.25">
      <c r="A363" s="55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</row>
    <row r="364" spans="1:14" x14ac:dyDescent="0.25">
      <c r="A364" s="55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</row>
    <row r="365" spans="1:14" x14ac:dyDescent="0.25">
      <c r="A365" s="55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</row>
    <row r="366" spans="1:14" x14ac:dyDescent="0.25">
      <c r="A366" s="55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</row>
    <row r="367" spans="1:14" x14ac:dyDescent="0.25">
      <c r="A367" s="55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</row>
    <row r="368" spans="1:14" x14ac:dyDescent="0.25">
      <c r="A368" s="55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</row>
    <row r="369" spans="1:14" x14ac:dyDescent="0.25">
      <c r="A369" s="55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</row>
    <row r="370" spans="1:14" x14ac:dyDescent="0.25">
      <c r="A370" s="55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</row>
    <row r="371" spans="1:14" x14ac:dyDescent="0.25">
      <c r="A371" s="55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</row>
    <row r="372" spans="1:14" x14ac:dyDescent="0.25">
      <c r="A372" s="55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</row>
    <row r="373" spans="1:14" x14ac:dyDescent="0.25">
      <c r="A373" s="55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</row>
    <row r="374" spans="1:14" x14ac:dyDescent="0.25">
      <c r="A374" s="55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</row>
    <row r="375" spans="1:14" x14ac:dyDescent="0.25">
      <c r="A375" s="55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</row>
    <row r="376" spans="1:14" x14ac:dyDescent="0.25">
      <c r="A376" s="55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</row>
    <row r="377" spans="1:14" x14ac:dyDescent="0.25">
      <c r="A377" s="55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</row>
    <row r="378" spans="1:14" x14ac:dyDescent="0.25">
      <c r="A378" s="55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</row>
    <row r="379" spans="1:14" x14ac:dyDescent="0.25">
      <c r="A379" s="55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</row>
    <row r="380" spans="1:14" x14ac:dyDescent="0.25">
      <c r="A380" s="55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</row>
    <row r="381" spans="1:14" x14ac:dyDescent="0.25">
      <c r="A381" s="55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</row>
    <row r="382" spans="1:14" x14ac:dyDescent="0.25">
      <c r="A382" s="55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</row>
    <row r="383" spans="1:14" x14ac:dyDescent="0.25">
      <c r="A383" s="55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</row>
    <row r="384" spans="1:14" x14ac:dyDescent="0.25">
      <c r="A384" s="55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</row>
    <row r="385" spans="1:14" x14ac:dyDescent="0.25">
      <c r="A385" s="55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</row>
    <row r="386" spans="1:14" x14ac:dyDescent="0.25">
      <c r="A386" s="55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</row>
    <row r="387" spans="1:14" x14ac:dyDescent="0.25">
      <c r="A387" s="55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</row>
    <row r="388" spans="1:14" x14ac:dyDescent="0.25">
      <c r="A388" s="55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</row>
    <row r="389" spans="1:14" x14ac:dyDescent="0.25">
      <c r="A389" s="55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</row>
    <row r="390" spans="1:14" x14ac:dyDescent="0.25">
      <c r="A390" s="55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</row>
    <row r="391" spans="1:14" x14ac:dyDescent="0.25">
      <c r="A391" s="55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</row>
    <row r="392" spans="1:14" x14ac:dyDescent="0.25">
      <c r="A392" s="55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</row>
    <row r="393" spans="1:14" x14ac:dyDescent="0.25">
      <c r="A393" s="55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</row>
    <row r="394" spans="1:14" x14ac:dyDescent="0.25">
      <c r="A394" s="55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</row>
    <row r="395" spans="1:14" x14ac:dyDescent="0.25">
      <c r="A395" s="55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</row>
    <row r="396" spans="1:14" x14ac:dyDescent="0.25">
      <c r="A396" s="55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</row>
    <row r="397" spans="1:14" x14ac:dyDescent="0.25">
      <c r="A397" s="55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</row>
    <row r="398" spans="1:14" x14ac:dyDescent="0.25">
      <c r="A398" s="55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</row>
    <row r="399" spans="1:14" x14ac:dyDescent="0.25">
      <c r="A399" s="55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</row>
    <row r="400" spans="1:14" x14ac:dyDescent="0.25">
      <c r="A400" s="55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</row>
    <row r="401" spans="1:14" x14ac:dyDescent="0.25">
      <c r="A401" s="55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</row>
    <row r="402" spans="1:14" x14ac:dyDescent="0.25">
      <c r="A402" s="55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</row>
    <row r="403" spans="1:14" x14ac:dyDescent="0.25">
      <c r="A403" s="55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</row>
    <row r="404" spans="1:14" x14ac:dyDescent="0.25">
      <c r="A404" s="55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</row>
    <row r="405" spans="1:14" x14ac:dyDescent="0.25">
      <c r="A405" s="55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</row>
    <row r="406" spans="1:14" x14ac:dyDescent="0.25">
      <c r="A406" s="55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</row>
    <row r="407" spans="1:14" x14ac:dyDescent="0.25">
      <c r="A407" s="55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</row>
    <row r="408" spans="1:14" x14ac:dyDescent="0.25">
      <c r="A408" s="55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</row>
    <row r="409" spans="1:14" x14ac:dyDescent="0.25">
      <c r="A409" s="55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</row>
    <row r="410" spans="1:14" x14ac:dyDescent="0.25">
      <c r="A410" s="55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</row>
    <row r="411" spans="1:14" x14ac:dyDescent="0.25">
      <c r="A411" s="55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</row>
    <row r="412" spans="1:14" x14ac:dyDescent="0.25">
      <c r="A412" s="55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</row>
    <row r="413" spans="1:14" x14ac:dyDescent="0.25">
      <c r="A413" s="55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</row>
    <row r="414" spans="1:14" x14ac:dyDescent="0.25">
      <c r="A414" s="55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</row>
    <row r="415" spans="1:14" x14ac:dyDescent="0.25">
      <c r="A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</row>
    <row r="416" spans="1:14" x14ac:dyDescent="0.25">
      <c r="A416" s="55"/>
      <c r="C416" s="56"/>
      <c r="D416" s="57"/>
      <c r="E416" s="57"/>
      <c r="F416" s="56"/>
      <c r="G416" s="56"/>
      <c r="H416" s="56"/>
      <c r="I416" s="56"/>
      <c r="J416" s="56"/>
      <c r="K416" s="56"/>
      <c r="L416" s="56"/>
      <c r="M416" s="56"/>
      <c r="N416" s="56"/>
    </row>
    <row r="417" spans="1:14" x14ac:dyDescent="0.25">
      <c r="A417" s="55"/>
      <c r="C417" s="56"/>
      <c r="D417" s="56"/>
      <c r="E417" s="57"/>
      <c r="F417" s="57"/>
      <c r="G417" s="57"/>
      <c r="H417" s="55"/>
      <c r="I417" s="55"/>
      <c r="J417" s="55"/>
      <c r="K417" s="55"/>
      <c r="L417" s="55"/>
      <c r="M417" s="55"/>
      <c r="N417" s="55"/>
    </row>
    <row r="418" spans="1:14" x14ac:dyDescent="0.25">
      <c r="A418" s="55"/>
      <c r="C418" s="56"/>
      <c r="D418" s="56"/>
      <c r="E418" s="57"/>
      <c r="F418" s="57"/>
      <c r="G418" s="57"/>
      <c r="H418" s="55"/>
      <c r="I418" s="55"/>
      <c r="J418" s="55"/>
      <c r="K418" s="55"/>
      <c r="L418" s="55"/>
      <c r="M418" s="55"/>
      <c r="N418" s="55"/>
    </row>
    <row r="419" spans="1:14" x14ac:dyDescent="0.25">
      <c r="A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</row>
    <row r="420" spans="1:14" x14ac:dyDescent="0.25">
      <c r="A420" s="55"/>
      <c r="C420" s="56"/>
      <c r="D420" s="57"/>
      <c r="E420" s="57"/>
      <c r="F420" s="57"/>
      <c r="G420" s="57"/>
      <c r="H420" s="55"/>
      <c r="I420" s="55"/>
      <c r="J420" s="55"/>
      <c r="K420" s="55"/>
      <c r="L420" s="55"/>
      <c r="M420" s="55"/>
      <c r="N420" s="55"/>
    </row>
    <row r="421" spans="1:14" x14ac:dyDescent="0.25">
      <c r="A421" s="55"/>
      <c r="C421" s="56"/>
      <c r="D421" s="57"/>
      <c r="E421" s="57"/>
      <c r="F421" s="57"/>
      <c r="G421" s="57"/>
      <c r="H421" s="55"/>
      <c r="I421" s="55"/>
      <c r="J421" s="55"/>
      <c r="K421" s="55"/>
      <c r="L421" s="55"/>
      <c r="M421" s="55"/>
      <c r="N421" s="55"/>
    </row>
    <row r="422" spans="1:14" x14ac:dyDescent="0.25">
      <c r="A422" s="55"/>
      <c r="C422" s="56"/>
      <c r="D422" s="57"/>
      <c r="E422" s="57"/>
      <c r="F422" s="57"/>
      <c r="G422" s="57"/>
      <c r="H422" s="55"/>
      <c r="I422" s="55"/>
      <c r="J422" s="55"/>
      <c r="K422" s="55"/>
      <c r="L422" s="55"/>
      <c r="M422" s="55"/>
      <c r="N422" s="55"/>
    </row>
    <row r="423" spans="1:14" x14ac:dyDescent="0.25"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</row>
    <row r="424" spans="1:14" x14ac:dyDescent="0.25"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</row>
    <row r="425" spans="1:14" x14ac:dyDescent="0.25"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</row>
    <row r="426" spans="1:14" x14ac:dyDescent="0.25"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</row>
    <row r="427" spans="1:14" x14ac:dyDescent="0.25"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</row>
    <row r="428" spans="1:14" x14ac:dyDescent="0.25"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</row>
    <row r="429" spans="1:14" x14ac:dyDescent="0.25"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</row>
    <row r="430" spans="1:14" x14ac:dyDescent="0.25"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</row>
    <row r="431" spans="1:14" x14ac:dyDescent="0.25"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</row>
    <row r="432" spans="1:14" x14ac:dyDescent="0.25"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</row>
    <row r="433" spans="3:14" x14ac:dyDescent="0.25"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</row>
    <row r="434" spans="3:14" x14ac:dyDescent="0.25"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</row>
    <row r="435" spans="3:14" x14ac:dyDescent="0.25"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</row>
    <row r="436" spans="3:14" x14ac:dyDescent="0.25"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</row>
    <row r="437" spans="3:14" x14ac:dyDescent="0.25"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</row>
    <row r="438" spans="3:14" x14ac:dyDescent="0.25"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</row>
    <row r="439" spans="3:14" x14ac:dyDescent="0.25"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</row>
    <row r="440" spans="3:14" x14ac:dyDescent="0.25"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</row>
    <row r="441" spans="3:14" x14ac:dyDescent="0.25"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</row>
    <row r="442" spans="3:14" x14ac:dyDescent="0.25"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</row>
    <row r="443" spans="3:14" x14ac:dyDescent="0.25"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</row>
    <row r="444" spans="3:14" x14ac:dyDescent="0.25"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</row>
    <row r="445" spans="3:14" x14ac:dyDescent="0.25"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</row>
    <row r="446" spans="3:14" x14ac:dyDescent="0.25"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</row>
    <row r="447" spans="3:14" x14ac:dyDescent="0.25"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</row>
    <row r="448" spans="3:14" x14ac:dyDescent="0.25"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</row>
    <row r="449" spans="3:14" x14ac:dyDescent="0.25"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</row>
    <row r="450" spans="3:14" x14ac:dyDescent="0.25"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</row>
    <row r="451" spans="3:14" x14ac:dyDescent="0.25"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</row>
    <row r="452" spans="3:14" x14ac:dyDescent="0.25"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</row>
    <row r="453" spans="3:14" x14ac:dyDescent="0.25"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</row>
    <row r="454" spans="3:14" x14ac:dyDescent="0.25"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</row>
    <row r="455" spans="3:14" x14ac:dyDescent="0.25"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</row>
    <row r="456" spans="3:14" x14ac:dyDescent="0.25"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</row>
    <row r="457" spans="3:14" x14ac:dyDescent="0.25"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</row>
    <row r="458" spans="3:14" x14ac:dyDescent="0.25"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</row>
    <row r="459" spans="3:14" x14ac:dyDescent="0.25"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</row>
    <row r="460" spans="3:14" x14ac:dyDescent="0.25"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</row>
    <row r="461" spans="3:14" x14ac:dyDescent="0.25"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</row>
    <row r="462" spans="3:14" x14ac:dyDescent="0.25"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</row>
    <row r="463" spans="3:14" x14ac:dyDescent="0.25"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</row>
    <row r="464" spans="3:14" x14ac:dyDescent="0.25"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</row>
    <row r="465" spans="3:14" x14ac:dyDescent="0.25"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</row>
    <row r="466" spans="3:14" x14ac:dyDescent="0.25"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</row>
    <row r="467" spans="3:14" x14ac:dyDescent="0.25"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</row>
    <row r="468" spans="3:14" x14ac:dyDescent="0.25"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</row>
    <row r="469" spans="3:14" x14ac:dyDescent="0.25"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</row>
    <row r="470" spans="3:14" x14ac:dyDescent="0.25"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</row>
    <row r="471" spans="3:14" x14ac:dyDescent="0.25"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</row>
    <row r="472" spans="3:14" x14ac:dyDescent="0.25"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</row>
    <row r="473" spans="3:14" x14ac:dyDescent="0.25"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</row>
    <row r="474" spans="3:14" x14ac:dyDescent="0.25"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</row>
    <row r="475" spans="3:14" x14ac:dyDescent="0.25"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</row>
    <row r="476" spans="3:14" x14ac:dyDescent="0.25"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</row>
    <row r="477" spans="3:14" x14ac:dyDescent="0.25"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</row>
    <row r="478" spans="3:14" x14ac:dyDescent="0.25"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</row>
    <row r="479" spans="3:14" x14ac:dyDescent="0.25"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</row>
    <row r="480" spans="3:14" x14ac:dyDescent="0.25"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</row>
    <row r="481" spans="3:14" x14ac:dyDescent="0.25"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</row>
    <row r="482" spans="3:14" x14ac:dyDescent="0.25"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</row>
    <row r="483" spans="3:14" x14ac:dyDescent="0.25"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</row>
    <row r="484" spans="3:14" x14ac:dyDescent="0.25"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</row>
    <row r="485" spans="3:14" x14ac:dyDescent="0.25"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</row>
    <row r="486" spans="3:14" x14ac:dyDescent="0.25"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</row>
    <row r="487" spans="3:14" x14ac:dyDescent="0.25"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</row>
    <row r="488" spans="3:14" x14ac:dyDescent="0.25"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</row>
    <row r="489" spans="3:14" x14ac:dyDescent="0.25"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</row>
    <row r="490" spans="3:14" x14ac:dyDescent="0.25"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</row>
    <row r="491" spans="3:14" x14ac:dyDescent="0.25"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</row>
    <row r="492" spans="3:14" x14ac:dyDescent="0.25"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</row>
    <row r="493" spans="3:14" x14ac:dyDescent="0.25"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</row>
    <row r="494" spans="3:14" x14ac:dyDescent="0.25"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</row>
    <row r="495" spans="3:14" x14ac:dyDescent="0.25"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</row>
    <row r="496" spans="3:14" x14ac:dyDescent="0.25"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</row>
    <row r="497" spans="3:14" x14ac:dyDescent="0.25"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</row>
    <row r="498" spans="3:14" x14ac:dyDescent="0.25"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</row>
    <row r="499" spans="3:14" x14ac:dyDescent="0.25"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</row>
    <row r="500" spans="3:14" x14ac:dyDescent="0.25"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</row>
    <row r="501" spans="3:14" x14ac:dyDescent="0.25"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</row>
    <row r="502" spans="3:14" x14ac:dyDescent="0.25"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</row>
    <row r="503" spans="3:14" x14ac:dyDescent="0.25"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</row>
    <row r="504" spans="3:14" x14ac:dyDescent="0.25"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</row>
    <row r="505" spans="3:14" x14ac:dyDescent="0.25"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</row>
    <row r="506" spans="3:14" x14ac:dyDescent="0.25"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</row>
    <row r="507" spans="3:14" x14ac:dyDescent="0.25"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</row>
    <row r="508" spans="3:14" x14ac:dyDescent="0.25"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</row>
    <row r="509" spans="3:14" x14ac:dyDescent="0.25"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</row>
    <row r="511" spans="3:14" x14ac:dyDescent="0.25">
      <c r="C511" s="45"/>
      <c r="D511" s="46"/>
      <c r="E511" s="46"/>
      <c r="F511" s="45"/>
      <c r="G511" s="45"/>
      <c r="H511" s="45"/>
      <c r="I511" s="45"/>
      <c r="J511" s="45"/>
      <c r="K511" s="45"/>
      <c r="L511" s="45"/>
      <c r="M511" s="45"/>
      <c r="N511" s="45"/>
    </row>
    <row r="512" spans="3:14" x14ac:dyDescent="0.25">
      <c r="C512" s="45"/>
      <c r="D512" s="45"/>
      <c r="E512" s="46"/>
      <c r="F512" s="46"/>
      <c r="G512" s="46"/>
      <c r="H512" s="45"/>
      <c r="I512" s="45"/>
      <c r="J512" s="45"/>
      <c r="K512" s="45"/>
      <c r="L512" s="45"/>
      <c r="M512" s="45"/>
      <c r="N512" s="45"/>
    </row>
    <row r="513" spans="3:7" x14ac:dyDescent="0.25">
      <c r="C513" s="45"/>
      <c r="D513" s="45"/>
      <c r="E513" s="46"/>
      <c r="F513" s="46"/>
      <c r="G513" s="46"/>
    </row>
    <row r="515" spans="3:7" x14ac:dyDescent="0.25">
      <c r="C515" s="45"/>
      <c r="D515" s="46"/>
      <c r="E515" s="46"/>
      <c r="F515" s="46"/>
      <c r="G515" s="46"/>
    </row>
    <row r="516" spans="3:7" x14ac:dyDescent="0.25">
      <c r="C516" s="45"/>
      <c r="D516" s="46"/>
      <c r="E516" s="46"/>
      <c r="F516" s="46"/>
      <c r="G516" s="46"/>
    </row>
    <row r="517" spans="3:7" x14ac:dyDescent="0.25">
      <c r="C517" s="45"/>
      <c r="D517" s="46"/>
      <c r="E517" s="46"/>
      <c r="F517" s="46"/>
      <c r="G517" s="46"/>
    </row>
  </sheetData>
  <mergeCells count="1">
    <mergeCell ref="Q3:T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N509"/>
  <sheetViews>
    <sheetView workbookViewId="0">
      <selection sqref="A1:N31"/>
    </sheetView>
  </sheetViews>
  <sheetFormatPr defaultRowHeight="15" x14ac:dyDescent="0.25"/>
  <cols>
    <col min="1" max="1" width="9.140625" style="1"/>
    <col min="2" max="2" width="12.28515625" style="1" customWidth="1"/>
    <col min="3" max="14" width="9.140625" style="1"/>
  </cols>
  <sheetData>
    <row r="1" spans="1:14" x14ac:dyDescent="0.25">
      <c r="A1" s="61"/>
      <c r="B1" s="53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x14ac:dyDescent="0.25">
      <c r="A2" s="61"/>
      <c r="B2" s="53" t="s">
        <v>84</v>
      </c>
      <c r="C2" s="61" t="s">
        <v>8</v>
      </c>
      <c r="D2" s="60"/>
      <c r="E2" s="60"/>
      <c r="F2" s="60"/>
      <c r="G2" s="60"/>
      <c r="H2" s="60"/>
      <c r="I2" s="61">
        <v>40991</v>
      </c>
      <c r="J2" s="60"/>
      <c r="K2" s="60"/>
      <c r="L2" s="61" t="s">
        <v>8</v>
      </c>
      <c r="M2" s="60"/>
      <c r="N2" s="60"/>
    </row>
    <row r="3" spans="1:14" x14ac:dyDescent="0.25">
      <c r="A3" s="61"/>
      <c r="B3" s="53" t="s">
        <v>85</v>
      </c>
      <c r="C3" s="61" t="s">
        <v>8</v>
      </c>
      <c r="D3" s="60"/>
      <c r="E3" s="60"/>
      <c r="F3" s="60"/>
      <c r="G3" s="60"/>
      <c r="H3" s="60"/>
      <c r="I3" s="61" t="s">
        <v>9</v>
      </c>
      <c r="J3" s="60"/>
      <c r="K3" s="60"/>
      <c r="L3" s="61" t="s">
        <v>8</v>
      </c>
      <c r="M3" s="60"/>
      <c r="N3" s="60"/>
    </row>
    <row r="4" spans="1:14" x14ac:dyDescent="0.25">
      <c r="A4" s="61"/>
      <c r="B4" s="53"/>
      <c r="C4" s="60"/>
      <c r="D4" s="60"/>
      <c r="E4" s="60"/>
      <c r="F4" s="60"/>
      <c r="G4" s="60"/>
      <c r="H4" s="60"/>
      <c r="I4" s="61" t="s">
        <v>10</v>
      </c>
      <c r="J4" s="60"/>
      <c r="K4" s="60"/>
      <c r="L4" s="60"/>
      <c r="M4" s="60"/>
      <c r="N4" s="60"/>
    </row>
    <row r="5" spans="1:14" x14ac:dyDescent="0.25">
      <c r="A5" s="61"/>
      <c r="B5" s="53" t="s">
        <v>11</v>
      </c>
      <c r="C5" s="61" t="s">
        <v>8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x14ac:dyDescent="0.25">
      <c r="A6" s="61"/>
      <c r="B6" s="53" t="s">
        <v>12</v>
      </c>
      <c r="C6" s="61" t="s">
        <v>8</v>
      </c>
      <c r="D6" s="61" t="s">
        <v>86</v>
      </c>
      <c r="E6" s="60"/>
      <c r="F6" s="60"/>
      <c r="G6" s="60"/>
      <c r="H6" s="60"/>
      <c r="I6" s="61" t="s">
        <v>8</v>
      </c>
      <c r="J6" s="61" t="s">
        <v>8</v>
      </c>
      <c r="K6" s="60"/>
      <c r="L6" s="60"/>
      <c r="M6" s="60"/>
      <c r="N6" s="60"/>
    </row>
    <row r="7" spans="1:14" x14ac:dyDescent="0.25">
      <c r="A7" s="61"/>
      <c r="B7" s="53" t="s">
        <v>13</v>
      </c>
      <c r="C7" s="61" t="s">
        <v>8</v>
      </c>
      <c r="D7" s="61" t="s">
        <v>87</v>
      </c>
      <c r="E7" s="60"/>
      <c r="F7" s="60"/>
      <c r="G7" s="60"/>
      <c r="H7" s="60"/>
      <c r="I7" s="61" t="s">
        <v>8</v>
      </c>
      <c r="J7" s="61" t="s">
        <v>8</v>
      </c>
      <c r="K7" s="60"/>
      <c r="L7" s="60"/>
      <c r="M7" s="60"/>
      <c r="N7" s="60"/>
    </row>
    <row r="8" spans="1:14" x14ac:dyDescent="0.25">
      <c r="A8" s="61"/>
      <c r="B8" s="53" t="s">
        <v>14</v>
      </c>
      <c r="C8" s="61" t="s">
        <v>8</v>
      </c>
      <c r="D8" s="61" t="s">
        <v>15</v>
      </c>
      <c r="E8" s="60"/>
      <c r="F8" s="60"/>
      <c r="G8" s="60"/>
      <c r="H8" s="60"/>
      <c r="I8" s="61" t="s">
        <v>8</v>
      </c>
      <c r="J8" s="61" t="s">
        <v>16</v>
      </c>
      <c r="K8" s="60"/>
      <c r="L8" s="60"/>
      <c r="M8" s="60"/>
      <c r="N8" s="60"/>
    </row>
    <row r="9" spans="1:14" x14ac:dyDescent="0.25">
      <c r="A9" s="61"/>
      <c r="B9" s="53"/>
      <c r="C9" s="60"/>
      <c r="D9" s="60"/>
      <c r="E9" s="60"/>
      <c r="F9" s="60"/>
      <c r="G9" s="60"/>
      <c r="H9" s="60"/>
      <c r="I9" s="60"/>
      <c r="J9" s="61" t="s">
        <v>17</v>
      </c>
      <c r="K9" s="60"/>
      <c r="L9" s="60"/>
      <c r="M9" s="60"/>
      <c r="N9" s="60"/>
    </row>
    <row r="10" spans="1:14" x14ac:dyDescent="0.25">
      <c r="A10" s="61"/>
      <c r="B10" s="53" t="s">
        <v>18</v>
      </c>
      <c r="C10" s="61" t="s">
        <v>8</v>
      </c>
      <c r="D10" s="61" t="s">
        <v>19</v>
      </c>
      <c r="E10" s="60"/>
      <c r="F10" s="60"/>
      <c r="G10" s="60"/>
      <c r="H10" s="60"/>
      <c r="I10" s="61" t="s">
        <v>8</v>
      </c>
      <c r="J10" s="61" t="s">
        <v>20</v>
      </c>
      <c r="K10" s="60"/>
      <c r="L10" s="60"/>
      <c r="M10" s="60"/>
      <c r="N10" s="60"/>
    </row>
    <row r="11" spans="1:14" x14ac:dyDescent="0.25">
      <c r="A11" s="61"/>
      <c r="B11" s="5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14" x14ac:dyDescent="0.25">
      <c r="A12" s="61"/>
      <c r="B12" s="53" t="s">
        <v>21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4" x14ac:dyDescent="0.25">
      <c r="A13" s="61"/>
      <c r="B13" s="53" t="s">
        <v>22</v>
      </c>
      <c r="C13" s="61" t="s">
        <v>23</v>
      </c>
      <c r="D13" s="61" t="s">
        <v>24</v>
      </c>
      <c r="E13" s="61" t="s">
        <v>25</v>
      </c>
      <c r="F13" s="61" t="s">
        <v>26</v>
      </c>
      <c r="G13" s="60"/>
      <c r="H13" s="60"/>
      <c r="I13" s="60"/>
      <c r="J13" s="60"/>
      <c r="K13" s="61" t="s">
        <v>27</v>
      </c>
      <c r="L13" s="60"/>
      <c r="M13" s="60"/>
      <c r="N13" s="60"/>
    </row>
    <row r="14" spans="1:14" x14ac:dyDescent="0.25">
      <c r="A14" s="61"/>
      <c r="B14" s="53"/>
      <c r="C14" s="60"/>
      <c r="D14" s="60"/>
      <c r="E14" s="61" t="s">
        <v>28</v>
      </c>
      <c r="F14" s="61" t="s">
        <v>29</v>
      </c>
      <c r="G14" s="60"/>
      <c r="H14" s="61" t="s">
        <v>30</v>
      </c>
      <c r="I14" s="60"/>
      <c r="J14" s="61" t="s">
        <v>31</v>
      </c>
      <c r="K14" s="61" t="s">
        <v>32</v>
      </c>
      <c r="L14" s="61" t="s">
        <v>33</v>
      </c>
      <c r="M14" s="60"/>
      <c r="N14" s="60"/>
    </row>
    <row r="15" spans="1:14" x14ac:dyDescent="0.25">
      <c r="A15" s="61"/>
      <c r="B15" s="53"/>
      <c r="C15" s="60"/>
      <c r="D15" s="60"/>
      <c r="E15" s="60"/>
      <c r="F15" s="61" t="s">
        <v>32</v>
      </c>
      <c r="G15" s="61" t="s">
        <v>34</v>
      </c>
      <c r="H15" s="61" t="s">
        <v>32</v>
      </c>
      <c r="I15" s="61" t="s">
        <v>34</v>
      </c>
      <c r="J15" s="61" t="s">
        <v>35</v>
      </c>
      <c r="K15" s="61" t="s">
        <v>28</v>
      </c>
      <c r="L15" s="61" t="s">
        <v>32</v>
      </c>
      <c r="M15" s="61" t="s">
        <v>36</v>
      </c>
      <c r="N15" s="61" t="s">
        <v>32</v>
      </c>
    </row>
    <row r="16" spans="1:14" x14ac:dyDescent="0.25">
      <c r="A16" s="61"/>
      <c r="B16" s="53"/>
      <c r="C16" s="60"/>
      <c r="D16" s="60"/>
      <c r="E16" s="60"/>
      <c r="F16" s="60"/>
      <c r="G16" s="60"/>
      <c r="H16" s="60"/>
      <c r="I16" s="61" t="s">
        <v>37</v>
      </c>
      <c r="J16" s="60"/>
      <c r="K16" s="60"/>
      <c r="L16" s="60"/>
      <c r="M16" s="60"/>
      <c r="N16" s="61" t="s">
        <v>38</v>
      </c>
    </row>
    <row r="17" spans="1:14" x14ac:dyDescent="0.25">
      <c r="A17" s="61"/>
      <c r="B17" s="53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 t="s">
        <v>36</v>
      </c>
    </row>
    <row r="18" spans="1:14" x14ac:dyDescent="0.25">
      <c r="A18" s="61"/>
      <c r="B18" s="53"/>
      <c r="C18" s="60"/>
      <c r="D18" s="60"/>
      <c r="E18" s="61" t="s">
        <v>39</v>
      </c>
      <c r="F18" s="61" t="s">
        <v>39</v>
      </c>
      <c r="G18" s="61" t="s">
        <v>39</v>
      </c>
      <c r="H18" s="61" t="s">
        <v>40</v>
      </c>
      <c r="I18" s="61" t="s">
        <v>40</v>
      </c>
      <c r="J18" s="60"/>
      <c r="K18" s="61" t="s">
        <v>39</v>
      </c>
      <c r="L18" s="61" t="s">
        <v>40</v>
      </c>
      <c r="M18" s="61" t="s">
        <v>40</v>
      </c>
      <c r="N18" s="61" t="s">
        <v>40</v>
      </c>
    </row>
    <row r="19" spans="1:14" x14ac:dyDescent="0.25">
      <c r="A19" s="61"/>
      <c r="B19" s="5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x14ac:dyDescent="0.25">
      <c r="A20" s="61"/>
      <c r="B20" s="53">
        <v>1.1000000000000001</v>
      </c>
      <c r="C20" s="61">
        <v>1</v>
      </c>
      <c r="D20" s="61">
        <v>1</v>
      </c>
      <c r="E20" s="61">
        <v>0</v>
      </c>
      <c r="F20" s="61">
        <v>61</v>
      </c>
      <c r="G20" s="61">
        <v>66</v>
      </c>
      <c r="H20" s="61">
        <v>61</v>
      </c>
      <c r="I20" s="61">
        <v>15</v>
      </c>
      <c r="J20" s="61" t="s">
        <v>41</v>
      </c>
      <c r="K20" s="61">
        <v>61</v>
      </c>
      <c r="L20" s="61">
        <v>0</v>
      </c>
      <c r="M20" s="61">
        <v>8</v>
      </c>
      <c r="N20" s="61">
        <v>-8</v>
      </c>
    </row>
    <row r="21" spans="1:14" x14ac:dyDescent="0.25">
      <c r="A21" s="61"/>
      <c r="B21" s="53">
        <v>2.1</v>
      </c>
      <c r="C21" s="61">
        <v>2</v>
      </c>
      <c r="D21" s="61">
        <v>1</v>
      </c>
      <c r="E21" s="61">
        <v>0</v>
      </c>
      <c r="F21" s="61">
        <v>65.7</v>
      </c>
      <c r="G21" s="61">
        <v>100</v>
      </c>
      <c r="H21" s="61">
        <v>65.7</v>
      </c>
      <c r="I21" s="61">
        <v>15</v>
      </c>
      <c r="J21" s="61" t="s">
        <v>41</v>
      </c>
      <c r="K21" s="61">
        <v>65.7</v>
      </c>
      <c r="L21" s="61">
        <v>0</v>
      </c>
      <c r="M21" s="61">
        <v>8</v>
      </c>
      <c r="N21" s="61">
        <v>-8</v>
      </c>
    </row>
    <row r="22" spans="1:14" x14ac:dyDescent="0.25">
      <c r="A22" s="61"/>
      <c r="B22" s="53">
        <v>3.1</v>
      </c>
      <c r="C22" s="61">
        <v>3</v>
      </c>
      <c r="D22" s="61">
        <v>1</v>
      </c>
      <c r="E22" s="61">
        <v>0</v>
      </c>
      <c r="F22" s="61">
        <v>66.2</v>
      </c>
      <c r="G22" s="61">
        <v>100</v>
      </c>
      <c r="H22" s="61">
        <v>66.2</v>
      </c>
      <c r="I22" s="61">
        <v>15</v>
      </c>
      <c r="J22" s="61" t="s">
        <v>41</v>
      </c>
      <c r="K22" s="61">
        <v>66.2</v>
      </c>
      <c r="L22" s="61">
        <v>0</v>
      </c>
      <c r="M22" s="61">
        <v>8</v>
      </c>
      <c r="N22" s="61">
        <v>-8</v>
      </c>
    </row>
    <row r="23" spans="1:14" x14ac:dyDescent="0.25">
      <c r="A23" s="61"/>
      <c r="B23" s="53">
        <v>4.0999999999999996</v>
      </c>
      <c r="C23" s="61">
        <v>4</v>
      </c>
      <c r="D23" s="61">
        <v>1</v>
      </c>
      <c r="E23" s="61">
        <v>0</v>
      </c>
      <c r="F23" s="61">
        <v>67.3</v>
      </c>
      <c r="G23" s="61">
        <v>100</v>
      </c>
      <c r="H23" s="61">
        <v>67.3</v>
      </c>
      <c r="I23" s="61">
        <v>15</v>
      </c>
      <c r="J23" s="61" t="s">
        <v>41</v>
      </c>
      <c r="K23" s="61">
        <v>67.3</v>
      </c>
      <c r="L23" s="61">
        <v>0</v>
      </c>
      <c r="M23" s="61">
        <v>8</v>
      </c>
      <c r="N23" s="61">
        <v>-8</v>
      </c>
    </row>
    <row r="24" spans="1:14" x14ac:dyDescent="0.25">
      <c r="A24" s="61"/>
      <c r="B24" s="53">
        <v>5.0999999999999996</v>
      </c>
      <c r="C24" s="61">
        <v>5</v>
      </c>
      <c r="D24" s="61">
        <v>1</v>
      </c>
      <c r="E24" s="61">
        <v>0</v>
      </c>
      <c r="F24" s="61">
        <v>67.099999999999994</v>
      </c>
      <c r="G24" s="61">
        <v>100</v>
      </c>
      <c r="H24" s="61">
        <v>67.099999999999994</v>
      </c>
      <c r="I24" s="61">
        <v>15</v>
      </c>
      <c r="J24" s="61" t="s">
        <v>41</v>
      </c>
      <c r="K24" s="61">
        <v>67.099999999999994</v>
      </c>
      <c r="L24" s="61">
        <v>0</v>
      </c>
      <c r="M24" s="61">
        <v>8</v>
      </c>
      <c r="N24" s="61">
        <v>-8</v>
      </c>
    </row>
    <row r="25" spans="1:14" x14ac:dyDescent="0.25">
      <c r="A25" s="61"/>
      <c r="B25" s="53">
        <v>6.1</v>
      </c>
      <c r="C25" s="61">
        <v>6</v>
      </c>
      <c r="D25" s="61">
        <v>1</v>
      </c>
      <c r="E25" s="61">
        <v>0</v>
      </c>
      <c r="F25" s="61">
        <v>55.8</v>
      </c>
      <c r="G25" s="61">
        <v>66</v>
      </c>
      <c r="H25" s="61">
        <v>55.8</v>
      </c>
      <c r="I25" s="61">
        <v>15</v>
      </c>
      <c r="J25" s="61" t="s">
        <v>41</v>
      </c>
      <c r="K25" s="61">
        <v>55.8</v>
      </c>
      <c r="L25" s="61">
        <v>0</v>
      </c>
      <c r="M25" s="61">
        <v>8</v>
      </c>
      <c r="N25" s="61">
        <v>-8</v>
      </c>
    </row>
    <row r="26" spans="1:14" x14ac:dyDescent="0.25">
      <c r="A26" s="61"/>
      <c r="B26" s="53">
        <v>7.1</v>
      </c>
      <c r="C26" s="61">
        <v>7</v>
      </c>
      <c r="D26" s="61">
        <v>1</v>
      </c>
      <c r="E26" s="61">
        <v>0</v>
      </c>
      <c r="F26" s="61">
        <v>57.5</v>
      </c>
      <c r="G26" s="61">
        <v>66</v>
      </c>
      <c r="H26" s="61">
        <v>57.5</v>
      </c>
      <c r="I26" s="61">
        <v>15</v>
      </c>
      <c r="J26" s="61" t="s">
        <v>41</v>
      </c>
      <c r="K26" s="61">
        <v>57.5</v>
      </c>
      <c r="L26" s="61">
        <v>0</v>
      </c>
      <c r="M26" s="61">
        <v>8</v>
      </c>
      <c r="N26" s="61">
        <v>-8</v>
      </c>
    </row>
    <row r="27" spans="1:14" x14ac:dyDescent="0.25">
      <c r="A27" s="61"/>
      <c r="B27" s="53">
        <v>8.1</v>
      </c>
      <c r="C27" s="61">
        <v>8</v>
      </c>
      <c r="D27" s="61">
        <v>1</v>
      </c>
      <c r="E27" s="61">
        <v>0</v>
      </c>
      <c r="F27" s="61">
        <v>58.2</v>
      </c>
      <c r="G27" s="61">
        <v>66</v>
      </c>
      <c r="H27" s="61">
        <v>58.2</v>
      </c>
      <c r="I27" s="61">
        <v>15</v>
      </c>
      <c r="J27" s="61" t="s">
        <v>41</v>
      </c>
      <c r="K27" s="61">
        <v>58.2</v>
      </c>
      <c r="L27" s="61">
        <v>0</v>
      </c>
      <c r="M27" s="61">
        <v>8</v>
      </c>
      <c r="N27" s="61">
        <v>-8</v>
      </c>
    </row>
    <row r="28" spans="1:14" x14ac:dyDescent="0.25">
      <c r="A28" s="61"/>
      <c r="B28" s="53">
        <v>9.1</v>
      </c>
      <c r="C28" s="61">
        <v>9</v>
      </c>
      <c r="D28" s="61">
        <v>1</v>
      </c>
      <c r="E28" s="61">
        <v>0</v>
      </c>
      <c r="F28" s="61">
        <v>59.1</v>
      </c>
      <c r="G28" s="61">
        <v>66</v>
      </c>
      <c r="H28" s="61">
        <v>59.1</v>
      </c>
      <c r="I28" s="61">
        <v>15</v>
      </c>
      <c r="J28" s="61" t="s">
        <v>41</v>
      </c>
      <c r="K28" s="61">
        <v>59.1</v>
      </c>
      <c r="L28" s="61">
        <v>0</v>
      </c>
      <c r="M28" s="61">
        <v>8</v>
      </c>
      <c r="N28" s="61">
        <v>-8</v>
      </c>
    </row>
    <row r="29" spans="1:14" x14ac:dyDescent="0.25">
      <c r="A29" s="61"/>
      <c r="B29" s="53">
        <v>10.1</v>
      </c>
      <c r="C29" s="61">
        <v>10</v>
      </c>
      <c r="D29" s="61">
        <v>1</v>
      </c>
      <c r="E29" s="61">
        <v>0</v>
      </c>
      <c r="F29" s="61">
        <v>59.9</v>
      </c>
      <c r="G29" s="61">
        <v>66</v>
      </c>
      <c r="H29" s="61">
        <v>59.9</v>
      </c>
      <c r="I29" s="61">
        <v>15</v>
      </c>
      <c r="J29" s="61" t="s">
        <v>41</v>
      </c>
      <c r="K29" s="61">
        <v>59.9</v>
      </c>
      <c r="L29" s="61">
        <v>0</v>
      </c>
      <c r="M29" s="61">
        <v>8</v>
      </c>
      <c r="N29" s="61">
        <v>-8</v>
      </c>
    </row>
    <row r="30" spans="1:14" x14ac:dyDescent="0.25">
      <c r="A30" s="61"/>
      <c r="B30" s="53">
        <v>11.1</v>
      </c>
      <c r="C30" s="61">
        <v>9</v>
      </c>
      <c r="D30" s="61">
        <v>1</v>
      </c>
      <c r="E30" s="61">
        <v>0</v>
      </c>
      <c r="F30" s="61">
        <v>59.1</v>
      </c>
      <c r="G30" s="61">
        <v>66</v>
      </c>
      <c r="H30" s="61">
        <v>59.1</v>
      </c>
      <c r="I30" s="61">
        <v>15</v>
      </c>
      <c r="J30" s="61" t="s">
        <v>41</v>
      </c>
      <c r="K30" s="61">
        <v>59.1</v>
      </c>
      <c r="L30" s="61">
        <v>0</v>
      </c>
      <c r="M30" s="61">
        <v>8</v>
      </c>
      <c r="N30" s="61">
        <v>-8</v>
      </c>
    </row>
    <row r="31" spans="1:14" x14ac:dyDescent="0.25">
      <c r="A31" s="61"/>
      <c r="B31" s="53">
        <v>12.1</v>
      </c>
      <c r="C31" s="61">
        <v>10</v>
      </c>
      <c r="D31" s="61">
        <v>1</v>
      </c>
      <c r="E31" s="61">
        <v>0</v>
      </c>
      <c r="F31" s="61">
        <v>59.9</v>
      </c>
      <c r="G31" s="61">
        <v>66</v>
      </c>
      <c r="H31" s="61">
        <v>59.9</v>
      </c>
      <c r="I31" s="61">
        <v>15</v>
      </c>
      <c r="J31" s="61" t="s">
        <v>41</v>
      </c>
      <c r="K31" s="61">
        <v>59.9</v>
      </c>
      <c r="L31" s="61">
        <v>0</v>
      </c>
      <c r="M31" s="61">
        <v>8</v>
      </c>
      <c r="N31" s="61">
        <v>-8</v>
      </c>
    </row>
    <row r="32" spans="1:14" x14ac:dyDescent="0.25">
      <c r="A32" s="4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</row>
    <row r="33" spans="1:14" x14ac:dyDescent="0.25">
      <c r="A33" s="4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</row>
    <row r="34" spans="1:14" x14ac:dyDescent="0.25">
      <c r="A34" s="4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</row>
    <row r="35" spans="1:14" x14ac:dyDescent="0.25">
      <c r="A35" s="4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</row>
    <row r="36" spans="1:14" x14ac:dyDescent="0.25">
      <c r="A36" s="4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</row>
    <row r="37" spans="1:14" x14ac:dyDescent="0.25">
      <c r="A37" s="4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4" x14ac:dyDescent="0.25">
      <c r="A38" s="4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4" x14ac:dyDescent="0.25">
      <c r="A39" s="4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4" x14ac:dyDescent="0.25">
      <c r="A40" s="4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4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4" x14ac:dyDescent="0.25">
      <c r="A42" s="4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25">
      <c r="A43" s="4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4" spans="1:14" x14ac:dyDescent="0.25">
      <c r="A44" s="4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</row>
    <row r="45" spans="1:14" x14ac:dyDescent="0.25">
      <c r="A45" s="4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</row>
    <row r="46" spans="1:14" x14ac:dyDescent="0.25">
      <c r="A46" s="4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</row>
    <row r="47" spans="1:14" x14ac:dyDescent="0.25">
      <c r="A47" s="4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</row>
    <row r="48" spans="1:14" x14ac:dyDescent="0.25">
      <c r="A48" s="4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</row>
    <row r="49" spans="1:14" x14ac:dyDescent="0.25">
      <c r="A49" s="4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</row>
    <row r="50" spans="1:14" x14ac:dyDescent="0.25">
      <c r="A50" s="4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</row>
    <row r="51" spans="1:14" x14ac:dyDescent="0.25">
      <c r="A51" s="4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1:14" x14ac:dyDescent="0.25">
      <c r="A52" s="4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  <row r="53" spans="1:14" x14ac:dyDescent="0.25">
      <c r="A53" s="4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</row>
    <row r="54" spans="1:14" x14ac:dyDescent="0.25">
      <c r="A54" s="4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</row>
    <row r="55" spans="1:14" x14ac:dyDescent="0.25">
      <c r="A55" s="4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</row>
    <row r="56" spans="1:14" x14ac:dyDescent="0.25">
      <c r="A56" s="4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</row>
    <row r="57" spans="1:14" x14ac:dyDescent="0.25">
      <c r="A57" s="4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spans="1:14" x14ac:dyDescent="0.25">
      <c r="A58" s="4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4" x14ac:dyDescent="0.25">
      <c r="A59" s="4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</row>
    <row r="60" spans="1:14" x14ac:dyDescent="0.25">
      <c r="A60" s="4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1" spans="1:14" x14ac:dyDescent="0.25">
      <c r="A61" s="4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</row>
    <row r="62" spans="1:14" x14ac:dyDescent="0.25">
      <c r="A62" s="4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</row>
    <row r="63" spans="1:14" x14ac:dyDescent="0.25">
      <c r="A63" s="4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</row>
    <row r="64" spans="1:14" x14ac:dyDescent="0.25">
      <c r="A64" s="4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</row>
    <row r="65" spans="1:14" x14ac:dyDescent="0.25">
      <c r="A65" s="4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</row>
    <row r="66" spans="1:14" x14ac:dyDescent="0.25">
      <c r="A66" s="4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</row>
    <row r="67" spans="1:14" x14ac:dyDescent="0.25">
      <c r="A67" s="4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</row>
    <row r="68" spans="1:14" x14ac:dyDescent="0.25">
      <c r="A68" s="4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</row>
    <row r="69" spans="1:14" x14ac:dyDescent="0.25">
      <c r="A69" s="4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</row>
    <row r="70" spans="1:14" x14ac:dyDescent="0.25">
      <c r="A70" s="4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</row>
    <row r="71" spans="1:14" x14ac:dyDescent="0.25">
      <c r="A71" s="4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</row>
    <row r="72" spans="1:14" x14ac:dyDescent="0.25">
      <c r="A72" s="4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</row>
    <row r="73" spans="1:14" x14ac:dyDescent="0.25">
      <c r="A73" s="4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</row>
    <row r="74" spans="1:14" x14ac:dyDescent="0.25">
      <c r="A74" s="4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</row>
    <row r="75" spans="1:14" x14ac:dyDescent="0.25">
      <c r="A75" s="4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</row>
    <row r="76" spans="1:14" x14ac:dyDescent="0.25">
      <c r="A76" s="4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</row>
    <row r="77" spans="1:14" x14ac:dyDescent="0.25">
      <c r="A77" s="4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</row>
    <row r="78" spans="1:14" x14ac:dyDescent="0.25">
      <c r="A78" s="4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</row>
    <row r="79" spans="1:14" x14ac:dyDescent="0.25">
      <c r="A79" s="4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</row>
    <row r="80" spans="1:14" x14ac:dyDescent="0.25">
      <c r="A80" s="4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</row>
    <row r="81" spans="1:14" x14ac:dyDescent="0.25">
      <c r="A81" s="4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14" x14ac:dyDescent="0.25">
      <c r="A82" s="4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</row>
    <row r="83" spans="1:14" x14ac:dyDescent="0.25">
      <c r="A83" s="4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</row>
    <row r="84" spans="1:14" x14ac:dyDescent="0.25">
      <c r="A84" s="4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</row>
    <row r="85" spans="1:14" x14ac:dyDescent="0.25">
      <c r="A85" s="4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</row>
    <row r="86" spans="1:14" x14ac:dyDescent="0.25">
      <c r="A86" s="4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</row>
    <row r="87" spans="1:14" x14ac:dyDescent="0.25">
      <c r="A87" s="4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</row>
    <row r="88" spans="1:14" x14ac:dyDescent="0.25">
      <c r="A88" s="4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</row>
    <row r="89" spans="1:14" x14ac:dyDescent="0.25">
      <c r="A89" s="4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</row>
    <row r="90" spans="1:14" x14ac:dyDescent="0.25">
      <c r="A90" s="4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</row>
    <row r="91" spans="1:14" x14ac:dyDescent="0.25">
      <c r="A91" s="4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</row>
    <row r="92" spans="1:14" x14ac:dyDescent="0.25">
      <c r="A92" s="4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</row>
    <row r="93" spans="1:14" x14ac:dyDescent="0.25">
      <c r="A93" s="4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</row>
    <row r="94" spans="1:14" x14ac:dyDescent="0.25">
      <c r="A94" s="4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</row>
    <row r="95" spans="1:14" x14ac:dyDescent="0.25">
      <c r="A95" s="4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</row>
    <row r="96" spans="1:14" x14ac:dyDescent="0.25">
      <c r="A96" s="4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</row>
    <row r="97" spans="1:14" x14ac:dyDescent="0.25">
      <c r="A97" s="4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</row>
    <row r="98" spans="1:14" x14ac:dyDescent="0.25">
      <c r="A98" s="4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</row>
    <row r="99" spans="1:14" x14ac:dyDescent="0.25">
      <c r="A99" s="4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</row>
    <row r="100" spans="1:14" x14ac:dyDescent="0.25">
      <c r="A100" s="4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</row>
    <row r="101" spans="1:14" x14ac:dyDescent="0.25">
      <c r="A101" s="4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</row>
    <row r="102" spans="1:14" x14ac:dyDescent="0.25">
      <c r="A102" s="4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</row>
    <row r="103" spans="1:14" x14ac:dyDescent="0.25">
      <c r="A103" s="4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</row>
    <row r="104" spans="1:14" x14ac:dyDescent="0.25">
      <c r="A104" s="4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</row>
    <row r="105" spans="1:14" x14ac:dyDescent="0.25">
      <c r="A105" s="4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</row>
    <row r="106" spans="1:14" x14ac:dyDescent="0.25">
      <c r="A106" s="4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</row>
    <row r="107" spans="1:14" x14ac:dyDescent="0.25">
      <c r="A107" s="4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</row>
    <row r="108" spans="1:14" x14ac:dyDescent="0.25">
      <c r="A108" s="4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</row>
    <row r="109" spans="1:14" x14ac:dyDescent="0.25">
      <c r="A109" s="4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</row>
    <row r="110" spans="1:14" x14ac:dyDescent="0.25">
      <c r="A110" s="4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</row>
    <row r="111" spans="1:14" x14ac:dyDescent="0.25">
      <c r="A111" s="4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</row>
    <row r="112" spans="1:14" x14ac:dyDescent="0.25">
      <c r="A112" s="4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</row>
    <row r="113" spans="1:14" x14ac:dyDescent="0.25">
      <c r="A113" s="4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</row>
    <row r="114" spans="1:14" x14ac:dyDescent="0.25">
      <c r="A114" s="4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</row>
    <row r="115" spans="1:14" x14ac:dyDescent="0.25">
      <c r="A115" s="4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</row>
    <row r="116" spans="1:14" x14ac:dyDescent="0.25">
      <c r="A116" s="4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</row>
    <row r="117" spans="1:14" x14ac:dyDescent="0.25">
      <c r="A117" s="4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</row>
    <row r="118" spans="1:14" x14ac:dyDescent="0.25">
      <c r="A118" s="4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</row>
    <row r="119" spans="1:14" x14ac:dyDescent="0.25">
      <c r="A119" s="4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</row>
    <row r="120" spans="1:14" x14ac:dyDescent="0.25">
      <c r="A120" s="4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</row>
    <row r="121" spans="1:14" x14ac:dyDescent="0.25">
      <c r="A121" s="4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</row>
    <row r="122" spans="1:14" x14ac:dyDescent="0.25">
      <c r="A122" s="4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</row>
    <row r="123" spans="1:14" x14ac:dyDescent="0.25">
      <c r="A123" s="4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</row>
    <row r="124" spans="1:14" x14ac:dyDescent="0.25">
      <c r="A124" s="4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</row>
    <row r="125" spans="1:14" x14ac:dyDescent="0.25">
      <c r="A125" s="4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</row>
    <row r="126" spans="1:14" x14ac:dyDescent="0.25">
      <c r="A126" s="4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</row>
    <row r="127" spans="1:14" x14ac:dyDescent="0.25">
      <c r="A127" s="4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</row>
    <row r="128" spans="1:14" x14ac:dyDescent="0.25">
      <c r="A128" s="4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</row>
    <row r="129" spans="1:14" x14ac:dyDescent="0.25">
      <c r="A129" s="4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</row>
    <row r="130" spans="1:14" x14ac:dyDescent="0.25">
      <c r="A130" s="4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</row>
    <row r="131" spans="1:14" x14ac:dyDescent="0.25">
      <c r="A131" s="4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</row>
    <row r="132" spans="1:14" x14ac:dyDescent="0.25">
      <c r="A132" s="4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</row>
    <row r="133" spans="1:14" x14ac:dyDescent="0.25">
      <c r="A133" s="4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</row>
    <row r="134" spans="1:14" x14ac:dyDescent="0.25">
      <c r="A134" s="4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</row>
    <row r="135" spans="1:14" x14ac:dyDescent="0.25">
      <c r="A135" s="4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</row>
    <row r="136" spans="1:14" x14ac:dyDescent="0.25">
      <c r="A136" s="4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</row>
    <row r="137" spans="1:14" x14ac:dyDescent="0.25">
      <c r="A137" s="4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</row>
    <row r="138" spans="1:14" x14ac:dyDescent="0.25">
      <c r="A138" s="4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</row>
    <row r="139" spans="1:14" x14ac:dyDescent="0.25">
      <c r="A139" s="4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</row>
    <row r="140" spans="1:14" x14ac:dyDescent="0.25">
      <c r="A140" s="4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</row>
    <row r="141" spans="1:14" x14ac:dyDescent="0.25">
      <c r="A141" s="4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</row>
    <row r="142" spans="1:14" x14ac:dyDescent="0.25">
      <c r="A142" s="4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</row>
    <row r="143" spans="1:14" x14ac:dyDescent="0.25">
      <c r="A143" s="4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</row>
    <row r="144" spans="1:14" x14ac:dyDescent="0.25">
      <c r="A144" s="4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</row>
    <row r="145" spans="1:14" x14ac:dyDescent="0.25">
      <c r="A145" s="4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</row>
    <row r="146" spans="1:14" x14ac:dyDescent="0.25">
      <c r="A146" s="4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</row>
    <row r="147" spans="1:14" x14ac:dyDescent="0.25">
      <c r="A147" s="4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</row>
    <row r="148" spans="1:14" x14ac:dyDescent="0.25">
      <c r="A148" s="4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</row>
    <row r="149" spans="1:14" x14ac:dyDescent="0.25">
      <c r="A149" s="4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</row>
    <row r="150" spans="1:14" x14ac:dyDescent="0.25">
      <c r="A150" s="4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</row>
    <row r="151" spans="1:14" x14ac:dyDescent="0.25">
      <c r="A151" s="4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</row>
    <row r="152" spans="1:14" x14ac:dyDescent="0.25">
      <c r="A152" s="4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</row>
    <row r="153" spans="1:14" x14ac:dyDescent="0.25">
      <c r="A153" s="4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</row>
    <row r="154" spans="1:14" x14ac:dyDescent="0.25">
      <c r="A154" s="4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</row>
    <row r="155" spans="1:14" x14ac:dyDescent="0.25">
      <c r="A155" s="4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</row>
    <row r="156" spans="1:14" x14ac:dyDescent="0.25">
      <c r="A156" s="4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</row>
    <row r="157" spans="1:14" x14ac:dyDescent="0.25">
      <c r="A157" s="4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</row>
    <row r="158" spans="1:14" x14ac:dyDescent="0.25">
      <c r="A158" s="4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</row>
    <row r="159" spans="1:14" x14ac:dyDescent="0.25">
      <c r="A159" s="4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</row>
    <row r="160" spans="1:14" x14ac:dyDescent="0.25">
      <c r="A160" s="4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</row>
    <row r="161" spans="1:14" x14ac:dyDescent="0.25">
      <c r="A161" s="4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</row>
    <row r="162" spans="1:14" x14ac:dyDescent="0.25">
      <c r="A162" s="4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</row>
    <row r="163" spans="1:14" x14ac:dyDescent="0.25">
      <c r="A163" s="4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</row>
    <row r="164" spans="1:14" x14ac:dyDescent="0.25">
      <c r="A164" s="4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</row>
    <row r="165" spans="1:14" x14ac:dyDescent="0.25">
      <c r="A165" s="4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</row>
    <row r="166" spans="1:14" x14ac:dyDescent="0.25">
      <c r="A166" s="4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</row>
    <row r="167" spans="1:14" x14ac:dyDescent="0.25">
      <c r="A167" s="4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</row>
    <row r="168" spans="1:14" x14ac:dyDescent="0.25">
      <c r="A168" s="4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</row>
    <row r="169" spans="1:14" x14ac:dyDescent="0.25">
      <c r="A169" s="4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</row>
    <row r="170" spans="1:14" x14ac:dyDescent="0.25">
      <c r="A170" s="4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</row>
    <row r="171" spans="1:14" x14ac:dyDescent="0.25">
      <c r="A171" s="4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</row>
    <row r="172" spans="1:14" x14ac:dyDescent="0.25">
      <c r="A172" s="4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</row>
    <row r="173" spans="1:14" x14ac:dyDescent="0.25">
      <c r="A173" s="4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</row>
    <row r="174" spans="1:14" x14ac:dyDescent="0.25">
      <c r="A174" s="4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</row>
    <row r="175" spans="1:14" x14ac:dyDescent="0.25">
      <c r="A175" s="4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</row>
    <row r="176" spans="1:14" x14ac:dyDescent="0.25">
      <c r="A176" s="4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</row>
    <row r="177" spans="1:14" x14ac:dyDescent="0.25">
      <c r="A177" s="4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</row>
    <row r="178" spans="1:14" x14ac:dyDescent="0.25">
      <c r="A178" s="4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</row>
    <row r="179" spans="1:14" x14ac:dyDescent="0.25">
      <c r="A179" s="4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</row>
    <row r="180" spans="1:14" x14ac:dyDescent="0.25">
      <c r="A180" s="4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</row>
    <row r="181" spans="1:14" x14ac:dyDescent="0.25">
      <c r="A181" s="4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</row>
    <row r="182" spans="1:14" x14ac:dyDescent="0.25">
      <c r="A182" s="4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</row>
    <row r="183" spans="1:14" x14ac:dyDescent="0.25">
      <c r="A183" s="4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</row>
    <row r="184" spans="1:14" x14ac:dyDescent="0.25">
      <c r="A184" s="4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</row>
    <row r="185" spans="1:14" x14ac:dyDescent="0.25">
      <c r="A185" s="4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</row>
    <row r="186" spans="1:14" x14ac:dyDescent="0.25">
      <c r="A186" s="4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</row>
    <row r="187" spans="1:14" x14ac:dyDescent="0.25">
      <c r="A187" s="4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</row>
    <row r="188" spans="1:14" x14ac:dyDescent="0.25">
      <c r="A188" s="4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</row>
    <row r="189" spans="1:14" x14ac:dyDescent="0.25">
      <c r="A189" s="4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</row>
    <row r="190" spans="1:14" x14ac:dyDescent="0.25">
      <c r="A190" s="4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</row>
    <row r="191" spans="1:14" x14ac:dyDescent="0.25">
      <c r="A191" s="4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</row>
    <row r="192" spans="1:14" x14ac:dyDescent="0.25">
      <c r="A192" s="4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</row>
    <row r="193" spans="1:14" x14ac:dyDescent="0.25">
      <c r="A193" s="4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</row>
    <row r="194" spans="1:14" x14ac:dyDescent="0.25">
      <c r="A194" s="4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</row>
    <row r="195" spans="1:14" x14ac:dyDescent="0.25">
      <c r="A195" s="4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</row>
    <row r="196" spans="1:14" x14ac:dyDescent="0.25">
      <c r="A196" s="4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</row>
    <row r="197" spans="1:14" x14ac:dyDescent="0.25">
      <c r="A197" s="4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</row>
    <row r="198" spans="1:14" x14ac:dyDescent="0.25">
      <c r="A198" s="4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</row>
    <row r="199" spans="1:14" x14ac:dyDescent="0.25">
      <c r="A199" s="4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</row>
    <row r="200" spans="1:14" x14ac:dyDescent="0.25">
      <c r="A200" s="4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</row>
    <row r="201" spans="1:14" x14ac:dyDescent="0.25">
      <c r="A201" s="4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</row>
    <row r="202" spans="1:14" x14ac:dyDescent="0.25">
      <c r="A202" s="4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</row>
    <row r="203" spans="1:14" x14ac:dyDescent="0.25">
      <c r="A203" s="4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</row>
    <row r="204" spans="1:14" x14ac:dyDescent="0.25">
      <c r="A204" s="4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</row>
    <row r="205" spans="1:14" x14ac:dyDescent="0.25">
      <c r="A205" s="4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</row>
    <row r="206" spans="1:14" x14ac:dyDescent="0.25">
      <c r="A206" s="4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</row>
    <row r="207" spans="1:14" x14ac:dyDescent="0.25">
      <c r="A207" s="4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</row>
    <row r="208" spans="1:14" x14ac:dyDescent="0.25">
      <c r="A208" s="4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</row>
    <row r="209" spans="1:14" x14ac:dyDescent="0.25">
      <c r="A209" s="4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</row>
    <row r="210" spans="1:14" x14ac:dyDescent="0.25">
      <c r="A210" s="4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</row>
    <row r="211" spans="1:14" x14ac:dyDescent="0.25">
      <c r="A211" s="4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</row>
    <row r="212" spans="1:14" x14ac:dyDescent="0.25">
      <c r="A212" s="4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</row>
    <row r="213" spans="1:14" x14ac:dyDescent="0.25">
      <c r="A213" s="4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</row>
    <row r="214" spans="1:14" x14ac:dyDescent="0.25">
      <c r="A214" s="4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</row>
    <row r="215" spans="1:14" x14ac:dyDescent="0.25">
      <c r="A215" s="4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</row>
    <row r="216" spans="1:14" x14ac:dyDescent="0.25">
      <c r="A216" s="4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</row>
    <row r="217" spans="1:14" x14ac:dyDescent="0.25">
      <c r="A217" s="4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</row>
    <row r="218" spans="1:14" x14ac:dyDescent="0.25">
      <c r="A218" s="4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</row>
    <row r="219" spans="1:14" x14ac:dyDescent="0.25">
      <c r="A219" s="4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</row>
    <row r="220" spans="1:14" x14ac:dyDescent="0.25">
      <c r="A220" s="4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</row>
    <row r="221" spans="1:14" x14ac:dyDescent="0.25">
      <c r="A221" s="4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</row>
    <row r="222" spans="1:14" x14ac:dyDescent="0.25">
      <c r="A222" s="4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</row>
    <row r="223" spans="1:14" x14ac:dyDescent="0.25">
      <c r="A223" s="4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</row>
    <row r="224" spans="1:14" x14ac:dyDescent="0.25">
      <c r="A224" s="4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</row>
    <row r="225" spans="1:14" x14ac:dyDescent="0.25">
      <c r="A225" s="4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</row>
    <row r="226" spans="1:14" x14ac:dyDescent="0.25">
      <c r="A226" s="4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</row>
    <row r="227" spans="1:14" x14ac:dyDescent="0.25">
      <c r="A227" s="4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</row>
    <row r="228" spans="1:14" x14ac:dyDescent="0.25">
      <c r="A228" s="4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</row>
    <row r="229" spans="1:14" x14ac:dyDescent="0.25">
      <c r="A229" s="4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</row>
    <row r="230" spans="1:14" x14ac:dyDescent="0.25">
      <c r="A230" s="4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</row>
    <row r="231" spans="1:14" x14ac:dyDescent="0.25">
      <c r="A231" s="4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</row>
    <row r="232" spans="1:14" x14ac:dyDescent="0.25">
      <c r="A232" s="4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</row>
    <row r="233" spans="1:14" x14ac:dyDescent="0.25">
      <c r="A233" s="4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</row>
    <row r="234" spans="1:14" x14ac:dyDescent="0.25">
      <c r="A234" s="4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</row>
    <row r="235" spans="1:14" x14ac:dyDescent="0.25">
      <c r="A235" s="4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</row>
    <row r="236" spans="1:14" x14ac:dyDescent="0.25">
      <c r="A236" s="4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</row>
    <row r="237" spans="1:14" x14ac:dyDescent="0.25">
      <c r="A237" s="4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</row>
    <row r="238" spans="1:14" x14ac:dyDescent="0.25">
      <c r="A238" s="4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</row>
    <row r="239" spans="1:14" x14ac:dyDescent="0.25">
      <c r="A239" s="4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</row>
    <row r="240" spans="1:14" x14ac:dyDescent="0.25">
      <c r="A240" s="4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</row>
    <row r="241" spans="1:14" x14ac:dyDescent="0.25">
      <c r="A241" s="4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</row>
    <row r="242" spans="1:14" x14ac:dyDescent="0.25">
      <c r="A242" s="4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</row>
    <row r="243" spans="1:14" x14ac:dyDescent="0.25">
      <c r="A243" s="4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</row>
    <row r="244" spans="1:14" x14ac:dyDescent="0.25">
      <c r="A244" s="4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</row>
    <row r="245" spans="1:14" x14ac:dyDescent="0.25">
      <c r="A245" s="4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</row>
    <row r="246" spans="1:14" x14ac:dyDescent="0.25">
      <c r="A246" s="4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</row>
    <row r="247" spans="1:14" x14ac:dyDescent="0.25">
      <c r="A247" s="4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</row>
    <row r="248" spans="1:14" x14ac:dyDescent="0.25">
      <c r="A248" s="4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</row>
    <row r="249" spans="1:14" x14ac:dyDescent="0.25">
      <c r="A249" s="4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</row>
    <row r="250" spans="1:14" x14ac:dyDescent="0.25">
      <c r="A250" s="4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</row>
    <row r="251" spans="1:14" x14ac:dyDescent="0.25">
      <c r="A251" s="4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</row>
    <row r="252" spans="1:14" x14ac:dyDescent="0.25">
      <c r="A252" s="4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</row>
    <row r="253" spans="1:14" x14ac:dyDescent="0.25">
      <c r="A253" s="4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</row>
    <row r="254" spans="1:14" x14ac:dyDescent="0.25">
      <c r="A254" s="4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</row>
    <row r="255" spans="1:14" x14ac:dyDescent="0.25">
      <c r="A255" s="4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</row>
    <row r="256" spans="1:14" x14ac:dyDescent="0.25">
      <c r="A256" s="4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</row>
    <row r="257" spans="1:14" x14ac:dyDescent="0.25">
      <c r="A257" s="4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</row>
    <row r="258" spans="1:14" x14ac:dyDescent="0.25">
      <c r="A258" s="4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</row>
    <row r="259" spans="1:14" x14ac:dyDescent="0.25">
      <c r="A259" s="4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</row>
    <row r="260" spans="1:14" x14ac:dyDescent="0.25">
      <c r="A260" s="4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</row>
    <row r="261" spans="1:14" x14ac:dyDescent="0.25">
      <c r="A261" s="4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</row>
    <row r="262" spans="1:14" x14ac:dyDescent="0.25">
      <c r="A262" s="4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</row>
    <row r="263" spans="1:14" x14ac:dyDescent="0.25">
      <c r="A263" s="4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</row>
    <row r="264" spans="1:14" x14ac:dyDescent="0.25">
      <c r="A264" s="4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</row>
    <row r="265" spans="1:14" x14ac:dyDescent="0.25">
      <c r="A265" s="4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</row>
    <row r="266" spans="1:14" x14ac:dyDescent="0.25">
      <c r="A266" s="4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</row>
    <row r="267" spans="1:14" x14ac:dyDescent="0.25">
      <c r="A267" s="4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</row>
    <row r="268" spans="1:14" x14ac:dyDescent="0.25">
      <c r="A268" s="4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</row>
    <row r="269" spans="1:14" x14ac:dyDescent="0.25">
      <c r="A269" s="4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</row>
    <row r="270" spans="1:14" x14ac:dyDescent="0.25">
      <c r="A270" s="4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</row>
    <row r="271" spans="1:14" x14ac:dyDescent="0.25">
      <c r="A271" s="4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</row>
    <row r="272" spans="1:14" x14ac:dyDescent="0.25">
      <c r="A272" s="4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</row>
    <row r="273" spans="1:14" x14ac:dyDescent="0.25">
      <c r="A273" s="4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</row>
    <row r="274" spans="1:14" x14ac:dyDescent="0.25">
      <c r="A274" s="4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</row>
    <row r="275" spans="1:14" x14ac:dyDescent="0.25">
      <c r="A275" s="4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</row>
    <row r="276" spans="1:14" x14ac:dyDescent="0.25">
      <c r="A276" s="4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</row>
    <row r="277" spans="1:14" x14ac:dyDescent="0.25">
      <c r="A277" s="4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</row>
    <row r="278" spans="1:14" x14ac:dyDescent="0.25">
      <c r="A278" s="4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</row>
    <row r="279" spans="1:14" x14ac:dyDescent="0.25">
      <c r="A279" s="4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</row>
    <row r="280" spans="1:14" x14ac:dyDescent="0.25">
      <c r="A280" s="4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</row>
    <row r="281" spans="1:14" x14ac:dyDescent="0.25">
      <c r="A281" s="4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</row>
    <row r="282" spans="1:14" x14ac:dyDescent="0.25">
      <c r="A282" s="4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</row>
    <row r="283" spans="1:14" x14ac:dyDescent="0.25">
      <c r="A283" s="4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</row>
    <row r="284" spans="1:14" x14ac:dyDescent="0.25">
      <c r="A284" s="4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</row>
    <row r="285" spans="1:14" x14ac:dyDescent="0.25">
      <c r="A285" s="4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</row>
    <row r="286" spans="1:14" x14ac:dyDescent="0.25">
      <c r="A286" s="4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</row>
    <row r="287" spans="1:14" x14ac:dyDescent="0.25">
      <c r="A287" s="4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</row>
    <row r="288" spans="1:14" x14ac:dyDescent="0.25">
      <c r="A288" s="4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</row>
    <row r="289" spans="1:14" x14ac:dyDescent="0.25">
      <c r="A289" s="4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</row>
    <row r="290" spans="1:14" x14ac:dyDescent="0.25">
      <c r="A290" s="4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</row>
    <row r="291" spans="1:14" x14ac:dyDescent="0.25">
      <c r="A291" s="4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</row>
    <row r="292" spans="1:14" x14ac:dyDescent="0.25">
      <c r="A292" s="4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</row>
    <row r="293" spans="1:14" x14ac:dyDescent="0.25">
      <c r="A293" s="4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</row>
    <row r="294" spans="1:14" x14ac:dyDescent="0.25">
      <c r="A294" s="4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</row>
    <row r="295" spans="1:14" x14ac:dyDescent="0.25">
      <c r="A295" s="4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</row>
    <row r="296" spans="1:14" x14ac:dyDescent="0.25">
      <c r="A296" s="4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</row>
    <row r="297" spans="1:14" x14ac:dyDescent="0.25">
      <c r="A297" s="4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</row>
    <row r="298" spans="1:14" x14ac:dyDescent="0.25">
      <c r="A298" s="4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</row>
    <row r="299" spans="1:14" x14ac:dyDescent="0.25">
      <c r="A299" s="4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</row>
    <row r="300" spans="1:14" x14ac:dyDescent="0.25">
      <c r="A300" s="4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</row>
    <row r="301" spans="1:14" x14ac:dyDescent="0.25">
      <c r="A301" s="4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</row>
    <row r="302" spans="1:14" x14ac:dyDescent="0.25">
      <c r="A302" s="4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</row>
    <row r="303" spans="1:14" x14ac:dyDescent="0.25">
      <c r="A303" s="4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</row>
    <row r="304" spans="1:14" x14ac:dyDescent="0.25">
      <c r="A304" s="4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</row>
    <row r="305" spans="1:14" x14ac:dyDescent="0.25">
      <c r="A305" s="4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</row>
    <row r="306" spans="1:14" x14ac:dyDescent="0.25">
      <c r="A306" s="4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</row>
    <row r="307" spans="1:14" x14ac:dyDescent="0.25">
      <c r="A307" s="4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</row>
    <row r="308" spans="1:14" x14ac:dyDescent="0.25">
      <c r="A308" s="4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</row>
    <row r="309" spans="1:14" x14ac:dyDescent="0.25">
      <c r="A309" s="4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</row>
    <row r="310" spans="1:14" x14ac:dyDescent="0.25">
      <c r="A310" s="4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</row>
    <row r="311" spans="1:14" x14ac:dyDescent="0.25">
      <c r="A311" s="4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</row>
    <row r="312" spans="1:14" x14ac:dyDescent="0.25">
      <c r="A312" s="4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</row>
    <row r="313" spans="1:14" x14ac:dyDescent="0.25">
      <c r="A313" s="4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</row>
    <row r="314" spans="1:14" x14ac:dyDescent="0.25">
      <c r="A314" s="4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</row>
    <row r="315" spans="1:14" x14ac:dyDescent="0.25">
      <c r="A315" s="4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</row>
    <row r="316" spans="1:14" x14ac:dyDescent="0.25">
      <c r="A316" s="4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</row>
    <row r="317" spans="1:14" x14ac:dyDescent="0.25">
      <c r="A317" s="4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</row>
    <row r="318" spans="1:14" x14ac:dyDescent="0.25">
      <c r="A318" s="4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</row>
    <row r="319" spans="1:14" x14ac:dyDescent="0.25">
      <c r="A319" s="4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</row>
    <row r="320" spans="1:14" x14ac:dyDescent="0.25">
      <c r="A320" s="4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</row>
    <row r="321" spans="1:14" x14ac:dyDescent="0.25">
      <c r="A321" s="4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</row>
    <row r="322" spans="1:14" x14ac:dyDescent="0.25">
      <c r="A322" s="4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</row>
    <row r="323" spans="1:14" x14ac:dyDescent="0.25">
      <c r="A323" s="4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</row>
    <row r="324" spans="1:14" x14ac:dyDescent="0.25">
      <c r="A324" s="4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</row>
    <row r="325" spans="1:14" x14ac:dyDescent="0.25">
      <c r="A325" s="4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</row>
    <row r="326" spans="1:14" x14ac:dyDescent="0.25">
      <c r="A326" s="4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</row>
    <row r="327" spans="1:14" x14ac:dyDescent="0.25">
      <c r="A327" s="4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</row>
    <row r="328" spans="1:14" x14ac:dyDescent="0.25">
      <c r="A328" s="4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</row>
    <row r="329" spans="1:14" x14ac:dyDescent="0.25">
      <c r="A329" s="4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</row>
    <row r="330" spans="1:14" x14ac:dyDescent="0.25">
      <c r="A330" s="4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</row>
    <row r="331" spans="1:14" x14ac:dyDescent="0.25">
      <c r="A331" s="4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</row>
    <row r="332" spans="1:14" x14ac:dyDescent="0.25">
      <c r="A332" s="4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</row>
    <row r="333" spans="1:14" x14ac:dyDescent="0.25">
      <c r="A333" s="4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</row>
    <row r="334" spans="1:14" x14ac:dyDescent="0.25">
      <c r="A334" s="4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</row>
    <row r="335" spans="1:14" x14ac:dyDescent="0.25">
      <c r="A335" s="4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</row>
    <row r="336" spans="1:14" x14ac:dyDescent="0.25">
      <c r="A336" s="4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</row>
    <row r="337" spans="1:14" x14ac:dyDescent="0.25">
      <c r="A337" s="4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</row>
    <row r="338" spans="1:14" x14ac:dyDescent="0.25">
      <c r="A338" s="4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</row>
    <row r="339" spans="1:14" x14ac:dyDescent="0.25">
      <c r="A339" s="4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</row>
    <row r="340" spans="1:14" x14ac:dyDescent="0.25">
      <c r="A340" s="4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</row>
    <row r="341" spans="1:14" x14ac:dyDescent="0.25">
      <c r="A341" s="4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</row>
    <row r="342" spans="1:14" x14ac:dyDescent="0.25">
      <c r="A342" s="4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</row>
    <row r="343" spans="1:14" x14ac:dyDescent="0.25">
      <c r="A343" s="4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</row>
    <row r="344" spans="1:14" x14ac:dyDescent="0.25">
      <c r="A344" s="4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</row>
    <row r="345" spans="1:14" x14ac:dyDescent="0.25">
      <c r="A345" s="4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</row>
    <row r="346" spans="1:14" x14ac:dyDescent="0.25">
      <c r="A346" s="4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</row>
    <row r="347" spans="1:14" x14ac:dyDescent="0.25">
      <c r="A347" s="4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</row>
    <row r="348" spans="1:14" x14ac:dyDescent="0.25">
      <c r="A348" s="4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</row>
    <row r="349" spans="1:14" x14ac:dyDescent="0.25">
      <c r="A349" s="4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</row>
    <row r="350" spans="1:14" x14ac:dyDescent="0.25">
      <c r="A350" s="4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</row>
    <row r="351" spans="1:14" x14ac:dyDescent="0.25">
      <c r="A351" s="4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</row>
    <row r="352" spans="1:14" x14ac:dyDescent="0.25">
      <c r="A352" s="4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</row>
    <row r="353" spans="1:14" x14ac:dyDescent="0.25">
      <c r="A353" s="4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</row>
    <row r="354" spans="1:14" x14ac:dyDescent="0.25">
      <c r="A354" s="4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</row>
    <row r="355" spans="1:14" x14ac:dyDescent="0.25">
      <c r="A355" s="4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</row>
    <row r="356" spans="1:14" x14ac:dyDescent="0.25">
      <c r="A356" s="4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</row>
    <row r="357" spans="1:14" x14ac:dyDescent="0.25">
      <c r="A357" s="4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</row>
    <row r="358" spans="1:14" x14ac:dyDescent="0.25">
      <c r="A358" s="4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</row>
    <row r="359" spans="1:14" x14ac:dyDescent="0.25">
      <c r="A359" s="4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</row>
    <row r="360" spans="1:14" x14ac:dyDescent="0.25">
      <c r="A360" s="4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</row>
    <row r="361" spans="1:14" x14ac:dyDescent="0.25">
      <c r="A361" s="4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</row>
    <row r="362" spans="1:14" x14ac:dyDescent="0.25">
      <c r="A362" s="4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</row>
    <row r="363" spans="1:14" x14ac:dyDescent="0.25">
      <c r="A363" s="4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</row>
    <row r="364" spans="1:14" x14ac:dyDescent="0.25">
      <c r="A364" s="4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</row>
    <row r="365" spans="1:14" x14ac:dyDescent="0.25">
      <c r="A365" s="4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</row>
    <row r="366" spans="1:14" x14ac:dyDescent="0.25">
      <c r="A366" s="4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</row>
    <row r="367" spans="1:14" x14ac:dyDescent="0.25">
      <c r="A367" s="4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</row>
    <row r="368" spans="1:14" x14ac:dyDescent="0.25">
      <c r="A368" s="4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</row>
    <row r="369" spans="1:14" x14ac:dyDescent="0.25">
      <c r="A369" s="4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</row>
    <row r="370" spans="1:14" x14ac:dyDescent="0.25">
      <c r="A370" s="4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</row>
    <row r="371" spans="1:14" x14ac:dyDescent="0.25">
      <c r="A371" s="4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</row>
    <row r="372" spans="1:14" x14ac:dyDescent="0.25">
      <c r="A372" s="4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</row>
    <row r="373" spans="1:14" x14ac:dyDescent="0.25">
      <c r="A373" s="4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</row>
    <row r="374" spans="1:14" x14ac:dyDescent="0.25">
      <c r="A374" s="4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</row>
    <row r="375" spans="1:14" x14ac:dyDescent="0.25">
      <c r="A375" s="4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</row>
    <row r="376" spans="1:14" x14ac:dyDescent="0.25">
      <c r="A376" s="4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</row>
    <row r="377" spans="1:14" x14ac:dyDescent="0.25">
      <c r="A377" s="4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</row>
    <row r="378" spans="1:14" x14ac:dyDescent="0.25">
      <c r="A378" s="4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</row>
    <row r="379" spans="1:14" x14ac:dyDescent="0.25">
      <c r="A379" s="4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</row>
    <row r="380" spans="1:14" x14ac:dyDescent="0.25">
      <c r="A380" s="4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</row>
    <row r="381" spans="1:14" x14ac:dyDescent="0.25">
      <c r="A381" s="4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</row>
    <row r="382" spans="1:14" x14ac:dyDescent="0.25">
      <c r="A382" s="4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</row>
    <row r="383" spans="1:14" x14ac:dyDescent="0.25">
      <c r="A383" s="4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</row>
    <row r="384" spans="1:14" x14ac:dyDescent="0.25">
      <c r="A384" s="4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</row>
    <row r="385" spans="1:14" x14ac:dyDescent="0.25">
      <c r="A385" s="4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</row>
    <row r="386" spans="1:14" x14ac:dyDescent="0.25">
      <c r="A386" s="4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</row>
    <row r="387" spans="1:14" x14ac:dyDescent="0.25">
      <c r="A387" s="4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</row>
    <row r="388" spans="1:14" x14ac:dyDescent="0.25">
      <c r="A388" s="4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</row>
    <row r="389" spans="1:14" x14ac:dyDescent="0.25">
      <c r="A389" s="4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</row>
    <row r="390" spans="1:14" x14ac:dyDescent="0.25">
      <c r="A390" s="4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</row>
    <row r="391" spans="1:14" x14ac:dyDescent="0.25">
      <c r="A391" s="4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</row>
    <row r="392" spans="1:14" x14ac:dyDescent="0.25">
      <c r="A392" s="4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</row>
    <row r="393" spans="1:14" x14ac:dyDescent="0.25">
      <c r="A393" s="4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</row>
    <row r="394" spans="1:14" x14ac:dyDescent="0.25">
      <c r="A394" s="4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</row>
    <row r="395" spans="1:14" x14ac:dyDescent="0.25">
      <c r="A395" s="4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</row>
    <row r="396" spans="1:14" x14ac:dyDescent="0.25">
      <c r="A396" s="4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</row>
    <row r="397" spans="1:14" x14ac:dyDescent="0.25">
      <c r="A397" s="4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</row>
    <row r="398" spans="1:14" x14ac:dyDescent="0.25">
      <c r="A398" s="4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</row>
    <row r="399" spans="1:14" x14ac:dyDescent="0.25">
      <c r="A399" s="4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</row>
    <row r="400" spans="1:14" x14ac:dyDescent="0.25">
      <c r="A400" s="4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</row>
    <row r="401" spans="1:14" x14ac:dyDescent="0.25">
      <c r="A401" s="4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</row>
    <row r="402" spans="1:14" x14ac:dyDescent="0.25">
      <c r="A402" s="4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</row>
    <row r="403" spans="1:14" x14ac:dyDescent="0.25">
      <c r="A403" s="4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</row>
    <row r="404" spans="1:14" x14ac:dyDescent="0.25">
      <c r="A404" s="4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</row>
    <row r="405" spans="1:14" x14ac:dyDescent="0.25">
      <c r="A405" s="4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</row>
    <row r="406" spans="1:14" x14ac:dyDescent="0.25">
      <c r="A406" s="4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</row>
    <row r="407" spans="1:14" x14ac:dyDescent="0.25">
      <c r="A407" s="4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</row>
    <row r="408" spans="1:14" x14ac:dyDescent="0.25">
      <c r="A408" s="4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</row>
    <row r="409" spans="1:14" x14ac:dyDescent="0.25">
      <c r="A409" s="4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</row>
    <row r="410" spans="1:14" x14ac:dyDescent="0.25">
      <c r="A410" s="4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</row>
    <row r="411" spans="1:14" x14ac:dyDescent="0.25">
      <c r="A411" s="4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</row>
    <row r="412" spans="1:14" x14ac:dyDescent="0.25">
      <c r="A412" s="4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</row>
    <row r="413" spans="1:14" x14ac:dyDescent="0.25">
      <c r="A413" s="4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</row>
    <row r="414" spans="1:14" x14ac:dyDescent="0.25">
      <c r="A414" s="4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</row>
    <row r="415" spans="1:14" x14ac:dyDescent="0.25">
      <c r="A415" s="49"/>
      <c r="B415" s="50"/>
      <c r="C415" s="53"/>
      <c r="D415" s="53"/>
      <c r="E415" s="53"/>
      <c r="F415" s="53"/>
      <c r="G415" s="54"/>
      <c r="H415" s="53"/>
      <c r="I415" s="53"/>
      <c r="J415" s="50"/>
      <c r="K415" s="53"/>
      <c r="L415" s="54"/>
      <c r="M415" s="54"/>
      <c r="N415" s="54"/>
    </row>
    <row r="416" spans="1:14" x14ac:dyDescent="0.25">
      <c r="A416" s="49"/>
      <c r="B416" s="59"/>
      <c r="C416" s="58"/>
      <c r="D416" s="59"/>
      <c r="E416" s="59"/>
      <c r="F416" s="58"/>
      <c r="G416" s="58"/>
      <c r="H416" s="58"/>
      <c r="I416" s="58"/>
      <c r="J416" s="58"/>
      <c r="K416" s="58"/>
      <c r="L416" s="58"/>
      <c r="M416" s="58"/>
      <c r="N416" s="58"/>
    </row>
    <row r="417" spans="2:14" x14ac:dyDescent="0.25">
      <c r="B417" s="58"/>
      <c r="C417" s="58"/>
      <c r="D417" s="58"/>
      <c r="E417" s="59"/>
      <c r="F417" s="59"/>
      <c r="G417" s="59"/>
      <c r="H417" s="53"/>
      <c r="I417" s="53"/>
      <c r="J417" s="50"/>
      <c r="K417" s="53"/>
      <c r="L417" s="54"/>
      <c r="M417" s="54"/>
      <c r="N417" s="54"/>
    </row>
    <row r="418" spans="2:14" x14ac:dyDescent="0.25">
      <c r="B418" s="58"/>
      <c r="C418" s="58"/>
      <c r="D418" s="58"/>
      <c r="E418" s="59"/>
      <c r="F418" s="59"/>
      <c r="G418" s="59"/>
      <c r="H418" s="53"/>
      <c r="I418" s="53"/>
      <c r="J418" s="50"/>
      <c r="K418" s="53"/>
      <c r="L418" s="54"/>
      <c r="M418" s="54"/>
      <c r="N418" s="54"/>
    </row>
    <row r="419" spans="2:14" x14ac:dyDescent="0.25">
      <c r="B419" s="50"/>
      <c r="C419" s="53"/>
      <c r="D419" s="53"/>
      <c r="E419" s="53"/>
      <c r="F419" s="53"/>
      <c r="G419" s="54"/>
      <c r="H419" s="53"/>
      <c r="I419" s="53"/>
      <c r="J419" s="50"/>
      <c r="K419" s="53"/>
      <c r="L419" s="54"/>
      <c r="M419" s="54"/>
      <c r="N419" s="54"/>
    </row>
    <row r="420" spans="2:14" x14ac:dyDescent="0.25">
      <c r="B420" s="59"/>
      <c r="C420" s="58"/>
      <c r="D420" s="59"/>
      <c r="E420" s="59"/>
      <c r="F420" s="59"/>
      <c r="G420" s="59"/>
      <c r="H420" s="53"/>
      <c r="I420" s="53"/>
      <c r="J420" s="50"/>
      <c r="K420" s="53"/>
      <c r="L420" s="54"/>
      <c r="M420" s="54"/>
      <c r="N420" s="54"/>
    </row>
    <row r="421" spans="2:14" x14ac:dyDescent="0.25">
      <c r="B421" s="59"/>
      <c r="C421" s="58"/>
      <c r="D421" s="59"/>
      <c r="E421" s="59"/>
      <c r="F421" s="59"/>
      <c r="G421" s="59"/>
      <c r="H421" s="53"/>
      <c r="I421" s="53"/>
      <c r="J421" s="50"/>
      <c r="K421" s="53"/>
      <c r="L421" s="54"/>
      <c r="M421" s="54"/>
      <c r="N421" s="54"/>
    </row>
    <row r="422" spans="2:14" x14ac:dyDescent="0.25">
      <c r="B422" s="59"/>
      <c r="C422" s="58"/>
      <c r="D422" s="59"/>
      <c r="E422" s="59"/>
      <c r="F422" s="59"/>
      <c r="G422" s="59"/>
      <c r="H422" s="53"/>
      <c r="I422" s="53"/>
      <c r="J422" s="50"/>
      <c r="K422" s="53"/>
      <c r="L422" s="54"/>
      <c r="M422" s="54"/>
      <c r="N422" s="54"/>
    </row>
    <row r="423" spans="2:14" x14ac:dyDescent="0.25">
      <c r="B423" s="50"/>
      <c r="C423" s="53"/>
      <c r="D423" s="53"/>
      <c r="E423" s="53"/>
      <c r="F423" s="53"/>
      <c r="G423" s="54"/>
      <c r="H423" s="53"/>
      <c r="I423" s="53"/>
      <c r="J423" s="50"/>
      <c r="K423" s="53"/>
      <c r="L423" s="54"/>
      <c r="M423" s="54"/>
      <c r="N423" s="54"/>
    </row>
    <row r="424" spans="2:14" x14ac:dyDescent="0.25">
      <c r="B424" s="50"/>
      <c r="C424" s="53"/>
      <c r="D424" s="53"/>
      <c r="E424" s="53"/>
      <c r="F424" s="53"/>
      <c r="G424" s="54"/>
      <c r="H424" s="53"/>
      <c r="I424" s="53"/>
      <c r="J424" s="50"/>
      <c r="K424" s="53"/>
      <c r="L424" s="54"/>
      <c r="M424" s="54"/>
      <c r="N424" s="54"/>
    </row>
    <row r="425" spans="2:14" x14ac:dyDescent="0.25">
      <c r="B425" s="50"/>
      <c r="C425" s="53"/>
      <c r="D425" s="53"/>
      <c r="E425" s="53"/>
      <c r="F425" s="53"/>
      <c r="G425" s="54"/>
      <c r="H425" s="53"/>
      <c r="I425" s="53"/>
      <c r="J425" s="50"/>
      <c r="K425" s="53"/>
      <c r="L425" s="54"/>
      <c r="M425" s="54"/>
      <c r="N425" s="54"/>
    </row>
    <row r="426" spans="2:14" x14ac:dyDescent="0.25">
      <c r="B426" s="50"/>
      <c r="C426" s="53"/>
      <c r="D426" s="53"/>
      <c r="E426" s="53"/>
      <c r="F426" s="53"/>
      <c r="G426" s="54"/>
      <c r="H426" s="53"/>
      <c r="I426" s="53"/>
      <c r="J426" s="50"/>
      <c r="K426" s="53"/>
      <c r="L426" s="54"/>
      <c r="M426" s="54"/>
      <c r="N426" s="54"/>
    </row>
    <row r="427" spans="2:14" x14ac:dyDescent="0.25">
      <c r="B427" s="50"/>
      <c r="C427" s="53"/>
      <c r="D427" s="53"/>
      <c r="E427" s="53"/>
      <c r="F427" s="53"/>
      <c r="G427" s="54"/>
      <c r="H427" s="53"/>
      <c r="I427" s="53"/>
      <c r="J427" s="50"/>
      <c r="K427" s="53"/>
      <c r="L427" s="54"/>
      <c r="M427" s="54"/>
      <c r="N427" s="54"/>
    </row>
    <row r="428" spans="2:14" x14ac:dyDescent="0.25">
      <c r="B428" s="50"/>
      <c r="C428" s="53"/>
      <c r="D428" s="53"/>
      <c r="E428" s="53"/>
      <c r="F428" s="53"/>
      <c r="G428" s="54"/>
      <c r="H428" s="53"/>
      <c r="I428" s="53"/>
      <c r="J428" s="50"/>
      <c r="K428" s="53"/>
      <c r="L428" s="54"/>
      <c r="M428" s="54"/>
      <c r="N428" s="54"/>
    </row>
    <row r="429" spans="2:14" x14ac:dyDescent="0.25">
      <c r="B429" s="50"/>
      <c r="C429" s="53"/>
      <c r="D429" s="53"/>
      <c r="E429" s="53"/>
      <c r="F429" s="53"/>
      <c r="G429" s="54"/>
      <c r="H429" s="53"/>
      <c r="I429" s="53"/>
      <c r="J429" s="50"/>
      <c r="K429" s="53"/>
      <c r="L429" s="54"/>
      <c r="M429" s="54"/>
      <c r="N429" s="54"/>
    </row>
    <row r="430" spans="2:14" x14ac:dyDescent="0.25">
      <c r="B430" s="50"/>
      <c r="C430" s="53"/>
      <c r="D430" s="53"/>
      <c r="E430" s="53"/>
      <c r="F430" s="53"/>
      <c r="G430" s="54"/>
      <c r="H430" s="53"/>
      <c r="I430" s="53"/>
      <c r="J430" s="50"/>
      <c r="K430" s="53"/>
      <c r="L430" s="54"/>
      <c r="M430" s="54"/>
      <c r="N430" s="54"/>
    </row>
    <row r="431" spans="2:14" x14ac:dyDescent="0.25">
      <c r="B431" s="50"/>
      <c r="C431" s="53"/>
      <c r="D431" s="53"/>
      <c r="E431" s="53"/>
      <c r="F431" s="53"/>
      <c r="G431" s="54"/>
      <c r="H431" s="53"/>
      <c r="I431" s="53"/>
      <c r="J431" s="50"/>
      <c r="K431" s="53"/>
      <c r="L431" s="54"/>
      <c r="M431" s="54"/>
      <c r="N431" s="54"/>
    </row>
    <row r="432" spans="2:14" x14ac:dyDescent="0.25">
      <c r="B432" s="50"/>
      <c r="C432" s="53"/>
      <c r="D432" s="53"/>
      <c r="E432" s="53"/>
      <c r="F432" s="53"/>
      <c r="G432" s="54"/>
      <c r="H432" s="53"/>
      <c r="I432" s="53"/>
      <c r="J432" s="50"/>
      <c r="K432" s="53"/>
      <c r="L432" s="54"/>
      <c r="M432" s="54"/>
      <c r="N432" s="54"/>
    </row>
    <row r="433" spans="2:14" x14ac:dyDescent="0.25">
      <c r="B433" s="50"/>
      <c r="C433" s="53"/>
      <c r="D433" s="53"/>
      <c r="E433" s="53"/>
      <c r="F433" s="53"/>
      <c r="G433" s="54"/>
      <c r="H433" s="53"/>
      <c r="I433" s="53"/>
      <c r="J433" s="50"/>
      <c r="K433" s="53"/>
      <c r="L433" s="54"/>
      <c r="M433" s="54"/>
      <c r="N433" s="54"/>
    </row>
    <row r="434" spans="2:14" x14ac:dyDescent="0.25">
      <c r="B434" s="50"/>
      <c r="C434" s="53"/>
      <c r="D434" s="53"/>
      <c r="E434" s="53"/>
      <c r="F434" s="53"/>
      <c r="G434" s="54"/>
      <c r="H434" s="53"/>
      <c r="I434" s="53"/>
      <c r="J434" s="50"/>
      <c r="K434" s="53"/>
      <c r="L434" s="54"/>
      <c r="M434" s="54"/>
      <c r="N434" s="54"/>
    </row>
    <row r="435" spans="2:14" x14ac:dyDescent="0.25">
      <c r="B435" s="50"/>
      <c r="C435" s="53"/>
      <c r="D435" s="53"/>
      <c r="E435" s="53"/>
      <c r="F435" s="53"/>
      <c r="G435" s="54"/>
      <c r="H435" s="53"/>
      <c r="I435" s="53"/>
      <c r="J435" s="50"/>
      <c r="K435" s="53"/>
      <c r="L435" s="54"/>
      <c r="M435" s="54"/>
      <c r="N435" s="54"/>
    </row>
    <row r="436" spans="2:14" x14ac:dyDescent="0.25">
      <c r="B436" s="50"/>
      <c r="C436" s="53"/>
      <c r="D436" s="53"/>
      <c r="E436" s="53"/>
      <c r="F436" s="53"/>
      <c r="G436" s="54"/>
      <c r="H436" s="53"/>
      <c r="I436" s="53"/>
      <c r="J436" s="50"/>
      <c r="K436" s="53"/>
      <c r="L436" s="54"/>
      <c r="M436" s="54"/>
      <c r="N436" s="54"/>
    </row>
    <row r="437" spans="2:14" x14ac:dyDescent="0.25">
      <c r="B437" s="50"/>
      <c r="C437" s="53"/>
      <c r="D437" s="53"/>
      <c r="E437" s="53"/>
      <c r="F437" s="53"/>
      <c r="G437" s="54"/>
      <c r="H437" s="53"/>
      <c r="I437" s="53"/>
      <c r="J437" s="50"/>
      <c r="K437" s="53"/>
      <c r="L437" s="54"/>
      <c r="M437" s="54"/>
      <c r="N437" s="54"/>
    </row>
    <row r="438" spans="2:14" x14ac:dyDescent="0.25">
      <c r="B438" s="50"/>
      <c r="C438" s="53"/>
      <c r="D438" s="53"/>
      <c r="E438" s="53"/>
      <c r="F438" s="53"/>
      <c r="G438" s="54"/>
      <c r="H438" s="53"/>
      <c r="I438" s="53"/>
      <c r="J438" s="50"/>
      <c r="K438" s="53"/>
      <c r="L438" s="54"/>
      <c r="M438" s="54"/>
      <c r="N438" s="54"/>
    </row>
    <row r="439" spans="2:14" x14ac:dyDescent="0.25">
      <c r="B439" s="50"/>
      <c r="C439" s="53"/>
      <c r="D439" s="53"/>
      <c r="E439" s="53"/>
      <c r="F439" s="53"/>
      <c r="G439" s="54"/>
      <c r="H439" s="53"/>
      <c r="I439" s="53"/>
      <c r="J439" s="50"/>
      <c r="K439" s="53"/>
      <c r="L439" s="54"/>
      <c r="M439" s="54"/>
      <c r="N439" s="54"/>
    </row>
    <row r="440" spans="2:14" x14ac:dyDescent="0.25">
      <c r="B440" s="50"/>
      <c r="C440" s="53"/>
      <c r="D440" s="53"/>
      <c r="E440" s="53"/>
      <c r="F440" s="53"/>
      <c r="G440" s="54"/>
      <c r="H440" s="53"/>
      <c r="I440" s="53"/>
      <c r="J440" s="50"/>
      <c r="K440" s="53"/>
      <c r="L440" s="54"/>
      <c r="M440" s="54"/>
      <c r="N440" s="54"/>
    </row>
    <row r="441" spans="2:14" x14ac:dyDescent="0.25">
      <c r="B441" s="50"/>
      <c r="C441" s="53"/>
      <c r="D441" s="53"/>
      <c r="E441" s="53"/>
      <c r="F441" s="53"/>
      <c r="G441" s="54"/>
      <c r="H441" s="53"/>
      <c r="I441" s="53"/>
      <c r="J441" s="50"/>
      <c r="K441" s="53"/>
      <c r="L441" s="54"/>
      <c r="M441" s="54"/>
      <c r="N441" s="54"/>
    </row>
    <row r="442" spans="2:14" x14ac:dyDescent="0.25">
      <c r="B442" s="50"/>
      <c r="C442" s="53"/>
      <c r="D442" s="53"/>
      <c r="E442" s="53"/>
      <c r="F442" s="53"/>
      <c r="G442" s="54"/>
      <c r="H442" s="53"/>
      <c r="I442" s="53"/>
      <c r="J442" s="50"/>
      <c r="K442" s="53"/>
      <c r="L442" s="54"/>
      <c r="M442" s="54"/>
      <c r="N442" s="54"/>
    </row>
    <row r="443" spans="2:14" x14ac:dyDescent="0.25">
      <c r="B443" s="50"/>
      <c r="C443" s="53"/>
      <c r="D443" s="53"/>
      <c r="E443" s="53"/>
      <c r="F443" s="53"/>
      <c r="G443" s="54"/>
      <c r="H443" s="53"/>
      <c r="I443" s="53"/>
      <c r="J443" s="50"/>
      <c r="K443" s="53"/>
      <c r="L443" s="54"/>
      <c r="M443" s="54"/>
      <c r="N443" s="54"/>
    </row>
    <row r="444" spans="2:14" x14ac:dyDescent="0.25">
      <c r="B444" s="50"/>
      <c r="C444" s="53"/>
      <c r="D444" s="53"/>
      <c r="E444" s="53"/>
      <c r="F444" s="53"/>
      <c r="G444" s="54"/>
      <c r="H444" s="53"/>
      <c r="I444" s="53"/>
      <c r="J444" s="50"/>
      <c r="K444" s="53"/>
      <c r="L444" s="54"/>
      <c r="M444" s="54"/>
      <c r="N444" s="54"/>
    </row>
    <row r="445" spans="2:14" x14ac:dyDescent="0.25">
      <c r="B445" s="50"/>
      <c r="C445" s="53"/>
      <c r="D445" s="53"/>
      <c r="E445" s="53"/>
      <c r="F445" s="53"/>
      <c r="G445" s="54"/>
      <c r="H445" s="53"/>
      <c r="I445" s="53"/>
      <c r="J445" s="50"/>
      <c r="K445" s="53"/>
      <c r="L445" s="54"/>
      <c r="M445" s="54"/>
      <c r="N445" s="54"/>
    </row>
    <row r="446" spans="2:14" x14ac:dyDescent="0.25">
      <c r="B446" s="50"/>
      <c r="C446" s="53"/>
      <c r="D446" s="53"/>
      <c r="E446" s="53"/>
      <c r="F446" s="53"/>
      <c r="G446" s="54"/>
      <c r="H446" s="53"/>
      <c r="I446" s="53"/>
      <c r="J446" s="50"/>
      <c r="K446" s="53"/>
      <c r="L446" s="54"/>
      <c r="M446" s="54"/>
      <c r="N446" s="54"/>
    </row>
    <row r="447" spans="2:14" x14ac:dyDescent="0.25">
      <c r="B447" s="50"/>
      <c r="C447" s="53"/>
      <c r="D447" s="53"/>
      <c r="E447" s="53"/>
      <c r="F447" s="53"/>
      <c r="G447" s="54"/>
      <c r="H447" s="53"/>
      <c r="I447" s="53"/>
      <c r="J447" s="50"/>
      <c r="K447" s="53"/>
      <c r="L447" s="54"/>
      <c r="M447" s="54"/>
      <c r="N447" s="54"/>
    </row>
    <row r="448" spans="2:14" x14ac:dyDescent="0.25">
      <c r="B448" s="50"/>
      <c r="C448" s="53"/>
      <c r="D448" s="53"/>
      <c r="E448" s="53"/>
      <c r="F448" s="53"/>
      <c r="G448" s="54"/>
      <c r="H448" s="53"/>
      <c r="I448" s="53"/>
      <c r="J448" s="50"/>
      <c r="K448" s="53"/>
      <c r="L448" s="54"/>
      <c r="M448" s="54"/>
      <c r="N448" s="54"/>
    </row>
    <row r="449" spans="2:14" x14ac:dyDescent="0.25">
      <c r="B449" s="50"/>
      <c r="C449" s="53"/>
      <c r="D449" s="53"/>
      <c r="E449" s="53"/>
      <c r="F449" s="53"/>
      <c r="G449" s="54"/>
      <c r="H449" s="53"/>
      <c r="I449" s="53"/>
      <c r="J449" s="50"/>
      <c r="K449" s="53"/>
      <c r="L449" s="54"/>
      <c r="M449" s="54"/>
      <c r="N449" s="54"/>
    </row>
    <row r="450" spans="2:14" x14ac:dyDescent="0.25">
      <c r="B450" s="50"/>
      <c r="C450" s="53"/>
      <c r="D450" s="53"/>
      <c r="E450" s="53"/>
      <c r="F450" s="53"/>
      <c r="G450" s="54"/>
      <c r="H450" s="53"/>
      <c r="I450" s="53"/>
      <c r="J450" s="50"/>
      <c r="K450" s="53"/>
      <c r="L450" s="54"/>
      <c r="M450" s="54"/>
      <c r="N450" s="54"/>
    </row>
    <row r="451" spans="2:14" x14ac:dyDescent="0.25">
      <c r="B451" s="50"/>
      <c r="C451" s="53"/>
      <c r="D451" s="53"/>
      <c r="E451" s="53"/>
      <c r="F451" s="53"/>
      <c r="G451" s="54"/>
      <c r="H451" s="53"/>
      <c r="I451" s="53"/>
      <c r="J451" s="50"/>
      <c r="K451" s="53"/>
      <c r="L451" s="54"/>
      <c r="M451" s="54"/>
      <c r="N451" s="54"/>
    </row>
    <row r="452" spans="2:14" x14ac:dyDescent="0.25">
      <c r="B452" s="50"/>
      <c r="C452" s="53"/>
      <c r="D452" s="53"/>
      <c r="E452" s="53"/>
      <c r="F452" s="53"/>
      <c r="G452" s="54"/>
      <c r="H452" s="53"/>
      <c r="I452" s="53"/>
      <c r="J452" s="50"/>
      <c r="K452" s="53"/>
      <c r="L452" s="54"/>
      <c r="M452" s="54"/>
      <c r="N452" s="54"/>
    </row>
    <row r="453" spans="2:14" x14ac:dyDescent="0.25">
      <c r="B453" s="50"/>
      <c r="C453" s="53"/>
      <c r="D453" s="53"/>
      <c r="E453" s="53"/>
      <c r="F453" s="53"/>
      <c r="G453" s="54"/>
      <c r="H453" s="53"/>
      <c r="I453" s="53"/>
      <c r="J453" s="50"/>
      <c r="K453" s="53"/>
      <c r="L453" s="54"/>
      <c r="M453" s="54"/>
      <c r="N453" s="54"/>
    </row>
    <row r="454" spans="2:14" x14ac:dyDescent="0.25">
      <c r="B454" s="50"/>
      <c r="C454" s="53"/>
      <c r="D454" s="53"/>
      <c r="E454" s="53"/>
      <c r="F454" s="53"/>
      <c r="G454" s="54"/>
      <c r="H454" s="53"/>
      <c r="I454" s="53"/>
      <c r="J454" s="50"/>
      <c r="K454" s="53"/>
      <c r="L454" s="54"/>
      <c r="M454" s="54"/>
      <c r="N454" s="54"/>
    </row>
    <row r="455" spans="2:14" x14ac:dyDescent="0.25">
      <c r="B455" s="50"/>
      <c r="C455" s="53"/>
      <c r="D455" s="53"/>
      <c r="E455" s="53"/>
      <c r="F455" s="53"/>
      <c r="G455" s="54"/>
      <c r="H455" s="53"/>
      <c r="I455" s="53"/>
      <c r="J455" s="50"/>
      <c r="K455" s="53"/>
      <c r="L455" s="54"/>
      <c r="M455" s="54"/>
      <c r="N455" s="54"/>
    </row>
    <row r="456" spans="2:14" x14ac:dyDescent="0.25">
      <c r="B456" s="50"/>
      <c r="C456" s="53"/>
      <c r="D456" s="53"/>
      <c r="E456" s="53"/>
      <c r="F456" s="53"/>
      <c r="G456" s="54"/>
      <c r="H456" s="53"/>
      <c r="I456" s="53"/>
      <c r="J456" s="50"/>
      <c r="K456" s="53"/>
      <c r="L456" s="54"/>
      <c r="M456" s="54"/>
      <c r="N456" s="54"/>
    </row>
    <row r="457" spans="2:14" x14ac:dyDescent="0.25">
      <c r="B457" s="50"/>
      <c r="C457" s="53"/>
      <c r="D457" s="53"/>
      <c r="E457" s="53"/>
      <c r="F457" s="53"/>
      <c r="G457" s="54"/>
      <c r="H457" s="53"/>
      <c r="I457" s="53"/>
      <c r="J457" s="50"/>
      <c r="K457" s="53"/>
      <c r="L457" s="54"/>
      <c r="M457" s="54"/>
      <c r="N457" s="54"/>
    </row>
    <row r="458" spans="2:14" x14ac:dyDescent="0.25">
      <c r="B458" s="50"/>
      <c r="C458" s="53"/>
      <c r="D458" s="53"/>
      <c r="E458" s="53"/>
      <c r="F458" s="53"/>
      <c r="G458" s="54"/>
      <c r="H458" s="53"/>
      <c r="I458" s="53"/>
      <c r="J458" s="50"/>
      <c r="K458" s="53"/>
      <c r="L458" s="54"/>
      <c r="M458" s="54"/>
      <c r="N458" s="54"/>
    </row>
    <row r="459" spans="2:14" x14ac:dyDescent="0.25">
      <c r="B459" s="50"/>
      <c r="C459" s="53"/>
      <c r="D459" s="53"/>
      <c r="E459" s="53"/>
      <c r="F459" s="53"/>
      <c r="G459" s="54"/>
      <c r="H459" s="53"/>
      <c r="I459" s="53"/>
      <c r="J459" s="50"/>
      <c r="K459" s="53"/>
      <c r="L459" s="54"/>
      <c r="M459" s="54"/>
      <c r="N459" s="54"/>
    </row>
    <row r="460" spans="2:14" x14ac:dyDescent="0.25">
      <c r="B460" s="50"/>
      <c r="C460" s="53"/>
      <c r="D460" s="53"/>
      <c r="E460" s="53"/>
      <c r="F460" s="53"/>
      <c r="G460" s="54"/>
      <c r="H460" s="53"/>
      <c r="I460" s="53"/>
      <c r="J460" s="50"/>
      <c r="K460" s="53"/>
      <c r="L460" s="54"/>
      <c r="M460" s="54"/>
      <c r="N460" s="54"/>
    </row>
    <row r="461" spans="2:14" x14ac:dyDescent="0.25">
      <c r="B461" s="50"/>
      <c r="C461" s="53"/>
      <c r="D461" s="53"/>
      <c r="E461" s="53"/>
      <c r="F461" s="53"/>
      <c r="G461" s="54"/>
      <c r="H461" s="53"/>
      <c r="I461" s="53"/>
      <c r="J461" s="50"/>
      <c r="K461" s="53"/>
      <c r="L461" s="54"/>
      <c r="M461" s="54"/>
      <c r="N461" s="54"/>
    </row>
    <row r="462" spans="2:14" x14ac:dyDescent="0.25">
      <c r="B462" s="50"/>
      <c r="C462" s="53"/>
      <c r="D462" s="53"/>
      <c r="E462" s="53"/>
      <c r="F462" s="53"/>
      <c r="G462" s="54"/>
      <c r="H462" s="53"/>
      <c r="I462" s="53"/>
      <c r="J462" s="50"/>
      <c r="K462" s="53"/>
      <c r="L462" s="54"/>
      <c r="M462" s="54"/>
      <c r="N462" s="54"/>
    </row>
    <row r="463" spans="2:14" x14ac:dyDescent="0.25">
      <c r="B463" s="50"/>
      <c r="C463" s="53"/>
      <c r="D463" s="53"/>
      <c r="E463" s="53"/>
      <c r="F463" s="53"/>
      <c r="G463" s="54"/>
      <c r="H463" s="53"/>
      <c r="I463" s="53"/>
      <c r="J463" s="50"/>
      <c r="K463" s="53"/>
      <c r="L463" s="54"/>
      <c r="M463" s="54"/>
      <c r="N463" s="54"/>
    </row>
    <row r="464" spans="2:14" x14ac:dyDescent="0.25">
      <c r="B464" s="50"/>
      <c r="C464" s="53"/>
      <c r="D464" s="53"/>
      <c r="E464" s="53"/>
      <c r="F464" s="53"/>
      <c r="G464" s="54"/>
      <c r="H464" s="53"/>
      <c r="I464" s="53"/>
      <c r="J464" s="50"/>
      <c r="K464" s="53"/>
      <c r="L464" s="54"/>
      <c r="M464" s="54"/>
      <c r="N464" s="54"/>
    </row>
    <row r="465" spans="2:14" x14ac:dyDescent="0.25">
      <c r="B465" s="50"/>
      <c r="C465" s="53"/>
      <c r="D465" s="53"/>
      <c r="E465" s="53"/>
      <c r="F465" s="53"/>
      <c r="G465" s="54"/>
      <c r="H465" s="53"/>
      <c r="I465" s="53"/>
      <c r="J465" s="50"/>
      <c r="K465" s="53"/>
      <c r="L465" s="54"/>
      <c r="M465" s="54"/>
      <c r="N465" s="54"/>
    </row>
    <row r="466" spans="2:14" x14ac:dyDescent="0.25">
      <c r="B466" s="50"/>
      <c r="C466" s="53"/>
      <c r="D466" s="53"/>
      <c r="E466" s="53"/>
      <c r="F466" s="53"/>
      <c r="G466" s="54"/>
      <c r="H466" s="53"/>
      <c r="I466" s="53"/>
      <c r="J466" s="50"/>
      <c r="K466" s="53"/>
      <c r="L466" s="54"/>
      <c r="M466" s="54"/>
      <c r="N466" s="54"/>
    </row>
    <row r="467" spans="2:14" x14ac:dyDescent="0.25">
      <c r="B467" s="50"/>
      <c r="C467" s="53"/>
      <c r="D467" s="53"/>
      <c r="E467" s="53"/>
      <c r="F467" s="53"/>
      <c r="G467" s="54"/>
      <c r="H467" s="53"/>
      <c r="I467" s="53"/>
      <c r="J467" s="50"/>
      <c r="K467" s="53"/>
      <c r="L467" s="54"/>
      <c r="M467" s="54"/>
      <c r="N467" s="54"/>
    </row>
    <row r="468" spans="2:14" x14ac:dyDescent="0.25">
      <c r="B468" s="50"/>
      <c r="C468" s="53"/>
      <c r="D468" s="53"/>
      <c r="E468" s="53"/>
      <c r="F468" s="53"/>
      <c r="G468" s="54"/>
      <c r="H468" s="53"/>
      <c r="I468" s="53"/>
      <c r="J468" s="50"/>
      <c r="K468" s="53"/>
      <c r="L468" s="54"/>
      <c r="M468" s="54"/>
      <c r="N468" s="54"/>
    </row>
    <row r="469" spans="2:14" x14ac:dyDescent="0.25">
      <c r="B469" s="50"/>
      <c r="C469" s="53"/>
      <c r="D469" s="53"/>
      <c r="E469" s="53"/>
      <c r="F469" s="53"/>
      <c r="G469" s="54"/>
      <c r="H469" s="53"/>
      <c r="I469" s="53"/>
      <c r="J469" s="50"/>
      <c r="K469" s="53"/>
      <c r="L469" s="54"/>
      <c r="M469" s="54"/>
      <c r="N469" s="54"/>
    </row>
    <row r="470" spans="2:14" x14ac:dyDescent="0.25">
      <c r="B470" s="50"/>
      <c r="C470" s="53"/>
      <c r="D470" s="53"/>
      <c r="E470" s="53"/>
      <c r="F470" s="53"/>
      <c r="G470" s="54"/>
      <c r="H470" s="53"/>
      <c r="I470" s="53"/>
      <c r="J470" s="50"/>
      <c r="K470" s="53"/>
      <c r="L470" s="54"/>
      <c r="M470" s="54"/>
      <c r="N470" s="54"/>
    </row>
    <row r="471" spans="2:14" x14ac:dyDescent="0.25">
      <c r="B471" s="50"/>
      <c r="C471" s="53"/>
      <c r="D471" s="53"/>
      <c r="E471" s="53"/>
      <c r="F471" s="53"/>
      <c r="G471" s="54"/>
      <c r="H471" s="53"/>
      <c r="I471" s="53"/>
      <c r="J471" s="50"/>
      <c r="K471" s="53"/>
      <c r="L471" s="54"/>
      <c r="M471" s="54"/>
      <c r="N471" s="54"/>
    </row>
    <row r="472" spans="2:14" x14ac:dyDescent="0.25">
      <c r="B472" s="50"/>
      <c r="C472" s="53"/>
      <c r="D472" s="53"/>
      <c r="E472" s="53"/>
      <c r="F472" s="53"/>
      <c r="G472" s="54"/>
      <c r="H472" s="53"/>
      <c r="I472" s="53"/>
      <c r="J472" s="50"/>
      <c r="K472" s="53"/>
      <c r="L472" s="54"/>
      <c r="M472" s="54"/>
      <c r="N472" s="54"/>
    </row>
    <row r="473" spans="2:14" x14ac:dyDescent="0.25">
      <c r="B473" s="50"/>
      <c r="C473" s="53"/>
      <c r="D473" s="53"/>
      <c r="E473" s="53"/>
      <c r="F473" s="53"/>
      <c r="G473" s="54"/>
      <c r="H473" s="53"/>
      <c r="I473" s="53"/>
      <c r="J473" s="50"/>
      <c r="K473" s="53"/>
      <c r="L473" s="54"/>
      <c r="M473" s="54"/>
      <c r="N473" s="54"/>
    </row>
    <row r="474" spans="2:14" x14ac:dyDescent="0.25">
      <c r="B474" s="50"/>
      <c r="C474" s="53"/>
      <c r="D474" s="53"/>
      <c r="E474" s="53"/>
      <c r="F474" s="53"/>
      <c r="G474" s="54"/>
      <c r="H474" s="53"/>
      <c r="I474" s="53"/>
      <c r="J474" s="50"/>
      <c r="K474" s="53"/>
      <c r="L474" s="54"/>
      <c r="M474" s="54"/>
      <c r="N474" s="54"/>
    </row>
    <row r="475" spans="2:14" x14ac:dyDescent="0.25">
      <c r="B475" s="50"/>
      <c r="C475" s="53"/>
      <c r="D475" s="53"/>
      <c r="E475" s="53"/>
      <c r="F475" s="53"/>
      <c r="G475" s="54"/>
      <c r="H475" s="53"/>
      <c r="I475" s="53"/>
      <c r="J475" s="50"/>
      <c r="K475" s="53"/>
      <c r="L475" s="54"/>
      <c r="M475" s="54"/>
      <c r="N475" s="54"/>
    </row>
    <row r="476" spans="2:14" x14ac:dyDescent="0.25">
      <c r="B476" s="50"/>
      <c r="C476" s="53"/>
      <c r="D476" s="53"/>
      <c r="E476" s="53"/>
      <c r="F476" s="53"/>
      <c r="G476" s="54"/>
      <c r="H476" s="53"/>
      <c r="I476" s="53"/>
      <c r="J476" s="50"/>
      <c r="K476" s="53"/>
      <c r="L476" s="54"/>
      <c r="M476" s="54"/>
      <c r="N476" s="54"/>
    </row>
    <row r="477" spans="2:14" x14ac:dyDescent="0.25">
      <c r="B477" s="50"/>
      <c r="C477" s="53"/>
      <c r="D477" s="53"/>
      <c r="E477" s="53"/>
      <c r="F477" s="53"/>
      <c r="G477" s="54"/>
      <c r="H477" s="53"/>
      <c r="I477" s="53"/>
      <c r="J477" s="50"/>
      <c r="K477" s="53"/>
      <c r="L477" s="54"/>
      <c r="M477" s="54"/>
      <c r="N477" s="54"/>
    </row>
    <row r="478" spans="2:14" x14ac:dyDescent="0.25">
      <c r="B478" s="50"/>
      <c r="C478" s="53"/>
      <c r="D478" s="53"/>
      <c r="E478" s="53"/>
      <c r="F478" s="53"/>
      <c r="G478" s="54"/>
      <c r="H478" s="53"/>
      <c r="I478" s="53"/>
      <c r="J478" s="50"/>
      <c r="K478" s="53"/>
      <c r="L478" s="54"/>
      <c r="M478" s="54"/>
      <c r="N478" s="54"/>
    </row>
    <row r="479" spans="2:14" x14ac:dyDescent="0.25">
      <c r="B479" s="50"/>
      <c r="C479" s="53"/>
      <c r="D479" s="53"/>
      <c r="E479" s="53"/>
      <c r="F479" s="53"/>
      <c r="G479" s="54"/>
      <c r="H479" s="53"/>
      <c r="I479" s="53"/>
      <c r="J479" s="50"/>
      <c r="K479" s="53"/>
      <c r="L479" s="54"/>
      <c r="M479" s="54"/>
      <c r="N479" s="54"/>
    </row>
    <row r="480" spans="2:14" x14ac:dyDescent="0.25">
      <c r="B480" s="50"/>
      <c r="C480" s="53"/>
      <c r="D480" s="53"/>
      <c r="E480" s="53"/>
      <c r="F480" s="53"/>
      <c r="G480" s="54"/>
      <c r="H480" s="53"/>
      <c r="I480" s="53"/>
      <c r="J480" s="50"/>
      <c r="K480" s="53"/>
      <c r="L480" s="54"/>
      <c r="M480" s="54"/>
      <c r="N480" s="54"/>
    </row>
    <row r="481" spans="2:14" x14ac:dyDescent="0.25">
      <c r="B481" s="50"/>
      <c r="C481" s="53"/>
      <c r="D481" s="53"/>
      <c r="E481" s="53"/>
      <c r="F481" s="53"/>
      <c r="G481" s="54"/>
      <c r="H481" s="53"/>
      <c r="I481" s="53"/>
      <c r="J481" s="50"/>
      <c r="K481" s="53"/>
      <c r="L481" s="54"/>
      <c r="M481" s="54"/>
      <c r="N481" s="54"/>
    </row>
    <row r="482" spans="2:14" x14ac:dyDescent="0.25">
      <c r="B482" s="50"/>
      <c r="C482" s="53"/>
      <c r="D482" s="53"/>
      <c r="E482" s="53"/>
      <c r="F482" s="53"/>
      <c r="G482" s="54"/>
      <c r="H482" s="53"/>
      <c r="I482" s="53"/>
      <c r="J482" s="50"/>
      <c r="K482" s="53"/>
      <c r="L482" s="54"/>
      <c r="M482" s="54"/>
      <c r="N482" s="54"/>
    </row>
    <row r="483" spans="2:14" x14ac:dyDescent="0.25">
      <c r="B483" s="50"/>
      <c r="C483" s="53"/>
      <c r="D483" s="53"/>
      <c r="E483" s="53"/>
      <c r="F483" s="53"/>
      <c r="G483" s="54"/>
      <c r="H483" s="53"/>
      <c r="I483" s="53"/>
      <c r="J483" s="50"/>
      <c r="K483" s="53"/>
      <c r="L483" s="54"/>
      <c r="M483" s="54"/>
      <c r="N483" s="54"/>
    </row>
    <row r="484" spans="2:14" x14ac:dyDescent="0.25">
      <c r="B484" s="50"/>
      <c r="C484" s="53"/>
      <c r="D484" s="53"/>
      <c r="E484" s="53"/>
      <c r="F484" s="53"/>
      <c r="G484" s="54"/>
      <c r="H484" s="53"/>
      <c r="I484" s="53"/>
      <c r="J484" s="50"/>
      <c r="K484" s="53"/>
      <c r="L484" s="54"/>
      <c r="M484" s="54"/>
      <c r="N484" s="54"/>
    </row>
    <row r="485" spans="2:14" x14ac:dyDescent="0.25">
      <c r="B485" s="50"/>
      <c r="C485" s="53"/>
      <c r="D485" s="53"/>
      <c r="E485" s="53"/>
      <c r="F485" s="53"/>
      <c r="G485" s="54"/>
      <c r="H485" s="53"/>
      <c r="I485" s="53"/>
      <c r="J485" s="50"/>
      <c r="K485" s="53"/>
      <c r="L485" s="54"/>
      <c r="M485" s="54"/>
      <c r="N485" s="54"/>
    </row>
    <row r="486" spans="2:14" x14ac:dyDescent="0.25">
      <c r="B486" s="50"/>
      <c r="C486" s="53"/>
      <c r="D486" s="53"/>
      <c r="E486" s="53"/>
      <c r="F486" s="53"/>
      <c r="G486" s="54"/>
      <c r="H486" s="53"/>
      <c r="I486" s="53"/>
      <c r="J486" s="50"/>
      <c r="K486" s="53"/>
      <c r="L486" s="54"/>
      <c r="M486" s="54"/>
      <c r="N486" s="54"/>
    </row>
    <row r="487" spans="2:14" x14ac:dyDescent="0.25">
      <c r="B487" s="50"/>
      <c r="C487" s="53"/>
      <c r="D487" s="53"/>
      <c r="E487" s="53"/>
      <c r="F487" s="53"/>
      <c r="G487" s="54"/>
      <c r="H487" s="53"/>
      <c r="I487" s="53"/>
      <c r="J487" s="50"/>
      <c r="K487" s="53"/>
      <c r="L487" s="54"/>
      <c r="M487" s="54"/>
      <c r="N487" s="54"/>
    </row>
    <row r="488" spans="2:14" x14ac:dyDescent="0.25">
      <c r="B488" s="50"/>
      <c r="C488" s="53"/>
      <c r="D488" s="53"/>
      <c r="E488" s="53"/>
      <c r="F488" s="53"/>
      <c r="G488" s="54"/>
      <c r="H488" s="53"/>
      <c r="I488" s="53"/>
      <c r="J488" s="50"/>
      <c r="K488" s="53"/>
      <c r="L488" s="54"/>
      <c r="M488" s="54"/>
      <c r="N488" s="54"/>
    </row>
    <row r="489" spans="2:14" x14ac:dyDescent="0.25">
      <c r="B489" s="50"/>
      <c r="C489" s="53"/>
      <c r="D489" s="53"/>
      <c r="E489" s="53"/>
      <c r="F489" s="53"/>
      <c r="G489" s="54"/>
      <c r="H489" s="53"/>
      <c r="I489" s="53"/>
      <c r="J489" s="50"/>
      <c r="K489" s="53"/>
      <c r="L489" s="54"/>
      <c r="M489" s="54"/>
      <c r="N489" s="54"/>
    </row>
    <row r="490" spans="2:14" x14ac:dyDescent="0.25">
      <c r="B490" s="50"/>
      <c r="C490" s="53"/>
      <c r="D490" s="53"/>
      <c r="E490" s="53"/>
      <c r="F490" s="53"/>
      <c r="G490" s="54"/>
      <c r="H490" s="53"/>
      <c r="I490" s="53"/>
      <c r="J490" s="50"/>
      <c r="K490" s="53"/>
      <c r="L490" s="54"/>
      <c r="M490" s="54"/>
      <c r="N490" s="54"/>
    </row>
    <row r="491" spans="2:14" x14ac:dyDescent="0.25">
      <c r="B491" s="50"/>
      <c r="C491" s="53"/>
      <c r="D491" s="53"/>
      <c r="E491" s="53"/>
      <c r="F491" s="53"/>
      <c r="G491" s="54"/>
      <c r="H491" s="53"/>
      <c r="I491" s="53"/>
      <c r="J491" s="50"/>
      <c r="K491" s="53"/>
      <c r="L491" s="54"/>
      <c r="M491" s="54"/>
      <c r="N491" s="54"/>
    </row>
    <row r="492" spans="2:14" x14ac:dyDescent="0.25">
      <c r="B492" s="50"/>
      <c r="C492" s="53"/>
      <c r="D492" s="53"/>
      <c r="E492" s="53"/>
      <c r="F492" s="53"/>
      <c r="G492" s="54"/>
      <c r="H492" s="53"/>
      <c r="I492" s="53"/>
      <c r="J492" s="50"/>
      <c r="K492" s="53"/>
      <c r="L492" s="54"/>
      <c r="M492" s="54"/>
      <c r="N492" s="54"/>
    </row>
    <row r="493" spans="2:14" x14ac:dyDescent="0.25">
      <c r="B493" s="50"/>
      <c r="C493" s="53"/>
      <c r="D493" s="53"/>
      <c r="E493" s="53"/>
      <c r="F493" s="53"/>
      <c r="G493" s="54"/>
      <c r="H493" s="53"/>
      <c r="I493" s="53"/>
      <c r="J493" s="50"/>
      <c r="K493" s="53"/>
      <c r="L493" s="54"/>
      <c r="M493" s="54"/>
      <c r="N493" s="54"/>
    </row>
    <row r="494" spans="2:14" x14ac:dyDescent="0.25">
      <c r="B494" s="50"/>
      <c r="C494" s="53"/>
      <c r="D494" s="53"/>
      <c r="E494" s="53"/>
      <c r="F494" s="53"/>
      <c r="G494" s="54"/>
      <c r="H494" s="53"/>
      <c r="I494" s="53"/>
      <c r="J494" s="50"/>
      <c r="K494" s="53"/>
      <c r="L494" s="54"/>
      <c r="M494" s="54"/>
      <c r="N494" s="54"/>
    </row>
    <row r="495" spans="2:14" x14ac:dyDescent="0.25">
      <c r="B495" s="50"/>
      <c r="C495" s="53"/>
      <c r="D495" s="53"/>
      <c r="E495" s="53"/>
      <c r="F495" s="53"/>
      <c r="G495" s="54"/>
      <c r="H495" s="53"/>
      <c r="I495" s="53"/>
      <c r="J495" s="50"/>
      <c r="K495" s="53"/>
      <c r="L495" s="54"/>
      <c r="M495" s="54"/>
      <c r="N495" s="54"/>
    </row>
    <row r="496" spans="2:14" x14ac:dyDescent="0.25">
      <c r="B496" s="50"/>
      <c r="C496" s="53"/>
      <c r="D496" s="53"/>
      <c r="E496" s="53"/>
      <c r="F496" s="53"/>
      <c r="G496" s="54"/>
      <c r="H496" s="53"/>
      <c r="I496" s="53"/>
      <c r="J496" s="50"/>
      <c r="K496" s="53"/>
      <c r="L496" s="54"/>
      <c r="M496" s="54"/>
      <c r="N496" s="54"/>
    </row>
    <row r="497" spans="2:14" x14ac:dyDescent="0.25">
      <c r="B497" s="50"/>
      <c r="C497" s="53"/>
      <c r="D497" s="53"/>
      <c r="E497" s="53"/>
      <c r="F497" s="53"/>
      <c r="G497" s="54"/>
      <c r="H497" s="53"/>
      <c r="I497" s="53"/>
      <c r="J497" s="50"/>
      <c r="K497" s="53"/>
      <c r="L497" s="54"/>
      <c r="M497" s="54"/>
      <c r="N497" s="54"/>
    </row>
    <row r="498" spans="2:14" x14ac:dyDescent="0.25">
      <c r="B498" s="50"/>
      <c r="C498" s="53"/>
      <c r="D498" s="53"/>
      <c r="E498" s="53"/>
      <c r="F498" s="53"/>
      <c r="G498" s="54"/>
      <c r="H498" s="53"/>
      <c r="I498" s="53"/>
      <c r="J498" s="50"/>
      <c r="K498" s="53"/>
      <c r="L498" s="54"/>
      <c r="M498" s="54"/>
      <c r="N498" s="54"/>
    </row>
    <row r="499" spans="2:14" x14ac:dyDescent="0.25">
      <c r="B499" s="50"/>
      <c r="C499" s="53"/>
      <c r="D499" s="53"/>
      <c r="E499" s="53"/>
      <c r="F499" s="53"/>
      <c r="G499" s="54"/>
      <c r="H499" s="53"/>
      <c r="I499" s="53"/>
      <c r="J499" s="50"/>
      <c r="K499" s="53"/>
      <c r="L499" s="54"/>
      <c r="M499" s="54"/>
      <c r="N499" s="54"/>
    </row>
    <row r="500" spans="2:14" x14ac:dyDescent="0.25">
      <c r="B500" s="50"/>
      <c r="C500" s="53"/>
      <c r="D500" s="53"/>
      <c r="E500" s="53"/>
      <c r="F500" s="53"/>
      <c r="G500" s="54"/>
      <c r="H500" s="53"/>
      <c r="I500" s="53"/>
      <c r="J500" s="50"/>
      <c r="K500" s="53"/>
      <c r="L500" s="54"/>
      <c r="M500" s="54"/>
      <c r="N500" s="54"/>
    </row>
    <row r="501" spans="2:14" x14ac:dyDescent="0.25">
      <c r="B501" s="50"/>
      <c r="C501" s="53"/>
      <c r="D501" s="53"/>
      <c r="E501" s="53"/>
      <c r="F501" s="53"/>
      <c r="G501" s="54"/>
      <c r="H501" s="53"/>
      <c r="I501" s="53"/>
      <c r="J501" s="50"/>
      <c r="K501" s="53"/>
      <c r="L501" s="54"/>
      <c r="M501" s="54"/>
      <c r="N501" s="54"/>
    </row>
    <row r="502" spans="2:14" x14ac:dyDescent="0.25">
      <c r="B502" s="50"/>
      <c r="C502" s="53"/>
      <c r="D502" s="53"/>
      <c r="E502" s="53"/>
      <c r="F502" s="53"/>
      <c r="G502" s="54"/>
      <c r="H502" s="53"/>
      <c r="I502" s="53"/>
      <c r="J502" s="50"/>
      <c r="K502" s="53"/>
      <c r="L502" s="54"/>
      <c r="M502" s="54"/>
      <c r="N502" s="54"/>
    </row>
    <row r="503" spans="2:14" x14ac:dyDescent="0.25">
      <c r="B503" s="50"/>
      <c r="C503" s="53"/>
      <c r="D503" s="53"/>
      <c r="E503" s="53"/>
      <c r="F503" s="53"/>
      <c r="G503" s="54"/>
      <c r="H503" s="53"/>
      <c r="I503" s="53"/>
      <c r="J503" s="50"/>
      <c r="K503" s="53"/>
      <c r="L503" s="54"/>
      <c r="M503" s="54"/>
      <c r="N503" s="54"/>
    </row>
    <row r="504" spans="2:14" x14ac:dyDescent="0.25">
      <c r="B504" s="50"/>
      <c r="C504" s="53"/>
      <c r="D504" s="53"/>
      <c r="E504" s="53"/>
      <c r="F504" s="53"/>
      <c r="G504" s="54"/>
      <c r="H504" s="53"/>
      <c r="I504" s="53"/>
      <c r="J504" s="50"/>
      <c r="K504" s="53"/>
      <c r="L504" s="54"/>
      <c r="M504" s="54"/>
      <c r="N504" s="54"/>
    </row>
    <row r="505" spans="2:14" x14ac:dyDescent="0.25">
      <c r="B505" s="50"/>
      <c r="C505" s="53"/>
      <c r="D505" s="53"/>
      <c r="E505" s="53"/>
      <c r="F505" s="53"/>
      <c r="G505" s="54"/>
      <c r="H505" s="53"/>
      <c r="I505" s="53"/>
      <c r="J505" s="50"/>
      <c r="K505" s="53"/>
      <c r="L505" s="54"/>
      <c r="M505" s="54"/>
      <c r="N505" s="54"/>
    </row>
    <row r="506" spans="2:14" x14ac:dyDescent="0.25">
      <c r="B506" s="50"/>
      <c r="C506" s="53"/>
      <c r="D506" s="53"/>
      <c r="E506" s="53"/>
      <c r="F506" s="53"/>
      <c r="G506" s="54"/>
      <c r="H506" s="53"/>
      <c r="I506" s="53"/>
      <c r="J506" s="50"/>
      <c r="K506" s="53"/>
      <c r="L506" s="54"/>
      <c r="M506" s="54"/>
      <c r="N506" s="54"/>
    </row>
    <row r="507" spans="2:14" x14ac:dyDescent="0.25">
      <c r="B507" s="50"/>
      <c r="C507" s="53"/>
      <c r="D507" s="53"/>
      <c r="E507" s="53"/>
      <c r="F507" s="53"/>
      <c r="G507" s="54"/>
      <c r="H507" s="53"/>
      <c r="I507" s="53"/>
      <c r="J507" s="50"/>
      <c r="K507" s="53"/>
      <c r="L507" s="54"/>
      <c r="M507" s="54"/>
      <c r="N507" s="54"/>
    </row>
    <row r="508" spans="2:14" x14ac:dyDescent="0.25">
      <c r="B508" s="50"/>
      <c r="C508" s="53"/>
      <c r="D508" s="53"/>
      <c r="E508" s="53"/>
      <c r="F508" s="53"/>
      <c r="G508" s="54"/>
      <c r="H508" s="53"/>
      <c r="I508" s="53"/>
      <c r="J508" s="50"/>
      <c r="K508" s="53"/>
      <c r="L508" s="54"/>
      <c r="M508" s="54"/>
      <c r="N508" s="54"/>
    </row>
    <row r="509" spans="2:14" x14ac:dyDescent="0.25">
      <c r="B509" s="50"/>
      <c r="C509" s="53"/>
      <c r="D509" s="53"/>
      <c r="E509" s="53"/>
      <c r="F509" s="53"/>
      <c r="G509" s="54"/>
      <c r="H509" s="53"/>
      <c r="I509" s="53"/>
      <c r="J509" s="50"/>
      <c r="K509" s="53"/>
      <c r="L509" s="54"/>
      <c r="M509" s="54"/>
      <c r="N509" s="5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N517"/>
  <sheetViews>
    <sheetView zoomScaleNormal="100" workbookViewId="0">
      <selection sqref="A1:N31"/>
    </sheetView>
  </sheetViews>
  <sheetFormatPr defaultRowHeight="15" x14ac:dyDescent="0.25"/>
  <cols>
    <col min="1" max="1" width="9.140625" style="1"/>
    <col min="2" max="2" width="16.28515625" style="1" customWidth="1"/>
    <col min="3" max="14" width="9.140625" style="1"/>
  </cols>
  <sheetData>
    <row r="1" spans="1:14" x14ac:dyDescent="0.25">
      <c r="A1" s="61"/>
      <c r="B1" s="53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x14ac:dyDescent="0.25">
      <c r="A2" s="61"/>
      <c r="B2" s="53" t="s">
        <v>84</v>
      </c>
      <c r="C2" s="61" t="s">
        <v>8</v>
      </c>
      <c r="D2" s="60"/>
      <c r="E2" s="60"/>
      <c r="F2" s="60"/>
      <c r="G2" s="60"/>
      <c r="H2" s="60"/>
      <c r="I2" s="61">
        <v>40991</v>
      </c>
      <c r="J2" s="60"/>
      <c r="K2" s="60"/>
      <c r="L2" s="61" t="s">
        <v>8</v>
      </c>
      <c r="M2" s="60"/>
      <c r="N2" s="60"/>
    </row>
    <row r="3" spans="1:14" x14ac:dyDescent="0.25">
      <c r="A3" s="61"/>
      <c r="B3" s="53" t="s">
        <v>85</v>
      </c>
      <c r="C3" s="61" t="s">
        <v>8</v>
      </c>
      <c r="D3" s="60"/>
      <c r="E3" s="60"/>
      <c r="F3" s="60"/>
      <c r="G3" s="60"/>
      <c r="H3" s="60"/>
      <c r="I3" s="61" t="s">
        <v>9</v>
      </c>
      <c r="J3" s="60"/>
      <c r="K3" s="60"/>
      <c r="L3" s="61" t="s">
        <v>8</v>
      </c>
      <c r="M3" s="60"/>
      <c r="N3" s="60"/>
    </row>
    <row r="4" spans="1:14" x14ac:dyDescent="0.25">
      <c r="A4" s="61"/>
      <c r="B4" s="53"/>
      <c r="C4" s="60"/>
      <c r="D4" s="60"/>
      <c r="E4" s="60"/>
      <c r="F4" s="60"/>
      <c r="G4" s="60"/>
      <c r="H4" s="60"/>
      <c r="I4" s="61" t="s">
        <v>10</v>
      </c>
      <c r="J4" s="60"/>
      <c r="K4" s="60"/>
      <c r="L4" s="60"/>
      <c r="M4" s="60"/>
      <c r="N4" s="60"/>
    </row>
    <row r="5" spans="1:14" x14ac:dyDescent="0.25">
      <c r="A5" s="61"/>
      <c r="B5" s="53" t="s">
        <v>11</v>
      </c>
      <c r="C5" s="61" t="s">
        <v>8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x14ac:dyDescent="0.25">
      <c r="A6" s="61"/>
      <c r="B6" s="53" t="s">
        <v>12</v>
      </c>
      <c r="C6" s="61" t="s">
        <v>8</v>
      </c>
      <c r="D6" s="61" t="s">
        <v>86</v>
      </c>
      <c r="E6" s="60"/>
      <c r="F6" s="60"/>
      <c r="G6" s="60"/>
      <c r="H6" s="60"/>
      <c r="I6" s="61" t="s">
        <v>8</v>
      </c>
      <c r="J6" s="61" t="s">
        <v>8</v>
      </c>
      <c r="K6" s="60"/>
      <c r="L6" s="60"/>
      <c r="M6" s="60"/>
      <c r="N6" s="60"/>
    </row>
    <row r="7" spans="1:14" x14ac:dyDescent="0.25">
      <c r="A7" s="61"/>
      <c r="B7" s="53" t="s">
        <v>13</v>
      </c>
      <c r="C7" s="61" t="s">
        <v>8</v>
      </c>
      <c r="D7" s="61" t="s">
        <v>87</v>
      </c>
      <c r="E7" s="60"/>
      <c r="F7" s="60"/>
      <c r="G7" s="60"/>
      <c r="H7" s="60"/>
      <c r="I7" s="61" t="s">
        <v>8</v>
      </c>
      <c r="J7" s="61" t="s">
        <v>8</v>
      </c>
      <c r="K7" s="60"/>
      <c r="L7" s="60"/>
      <c r="M7" s="60"/>
      <c r="N7" s="60"/>
    </row>
    <row r="8" spans="1:14" x14ac:dyDescent="0.25">
      <c r="A8" s="61"/>
      <c r="B8" s="53" t="s">
        <v>14</v>
      </c>
      <c r="C8" s="61" t="s">
        <v>8</v>
      </c>
      <c r="D8" s="61" t="s">
        <v>15</v>
      </c>
      <c r="E8" s="60"/>
      <c r="F8" s="60"/>
      <c r="G8" s="60"/>
      <c r="H8" s="60"/>
      <c r="I8" s="61" t="s">
        <v>8</v>
      </c>
      <c r="J8" s="61" t="s">
        <v>16</v>
      </c>
      <c r="K8" s="60"/>
      <c r="L8" s="60"/>
      <c r="M8" s="60"/>
      <c r="N8" s="60"/>
    </row>
    <row r="9" spans="1:14" x14ac:dyDescent="0.25">
      <c r="A9" s="61"/>
      <c r="B9" s="53"/>
      <c r="C9" s="60"/>
      <c r="D9" s="60"/>
      <c r="E9" s="60"/>
      <c r="F9" s="60"/>
      <c r="G9" s="60"/>
      <c r="H9" s="60"/>
      <c r="I9" s="60"/>
      <c r="J9" s="61" t="s">
        <v>17</v>
      </c>
      <c r="K9" s="60"/>
      <c r="L9" s="60"/>
      <c r="M9" s="60"/>
      <c r="N9" s="60"/>
    </row>
    <row r="10" spans="1:14" x14ac:dyDescent="0.25">
      <c r="A10" s="61"/>
      <c r="B10" s="53" t="s">
        <v>18</v>
      </c>
      <c r="C10" s="61" t="s">
        <v>8</v>
      </c>
      <c r="D10" s="61" t="s">
        <v>19</v>
      </c>
      <c r="E10" s="60"/>
      <c r="F10" s="60"/>
      <c r="G10" s="60"/>
      <c r="H10" s="60"/>
      <c r="I10" s="61" t="s">
        <v>8</v>
      </c>
      <c r="J10" s="61" t="s">
        <v>20</v>
      </c>
      <c r="K10" s="60"/>
      <c r="L10" s="60"/>
      <c r="M10" s="60"/>
      <c r="N10" s="60"/>
    </row>
    <row r="11" spans="1:14" x14ac:dyDescent="0.25">
      <c r="A11" s="61"/>
      <c r="B11" s="5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14" x14ac:dyDescent="0.25">
      <c r="A12" s="61"/>
      <c r="B12" s="53" t="s">
        <v>21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4" x14ac:dyDescent="0.25">
      <c r="A13" s="61"/>
      <c r="B13" s="53" t="s">
        <v>22</v>
      </c>
      <c r="C13" s="61" t="s">
        <v>23</v>
      </c>
      <c r="D13" s="61" t="s">
        <v>24</v>
      </c>
      <c r="E13" s="61" t="s">
        <v>25</v>
      </c>
      <c r="F13" s="61" t="s">
        <v>26</v>
      </c>
      <c r="G13" s="60"/>
      <c r="H13" s="60"/>
      <c r="I13" s="60"/>
      <c r="J13" s="60"/>
      <c r="K13" s="61" t="s">
        <v>27</v>
      </c>
      <c r="L13" s="60"/>
      <c r="M13" s="60"/>
      <c r="N13" s="60"/>
    </row>
    <row r="14" spans="1:14" x14ac:dyDescent="0.25">
      <c r="A14" s="61"/>
      <c r="B14" s="53"/>
      <c r="C14" s="60"/>
      <c r="D14" s="60"/>
      <c r="E14" s="61" t="s">
        <v>28</v>
      </c>
      <c r="F14" s="61" t="s">
        <v>29</v>
      </c>
      <c r="G14" s="60"/>
      <c r="H14" s="61" t="s">
        <v>30</v>
      </c>
      <c r="I14" s="60"/>
      <c r="J14" s="61" t="s">
        <v>31</v>
      </c>
      <c r="K14" s="61" t="s">
        <v>32</v>
      </c>
      <c r="L14" s="61" t="s">
        <v>33</v>
      </c>
      <c r="M14" s="60"/>
      <c r="N14" s="60"/>
    </row>
    <row r="15" spans="1:14" x14ac:dyDescent="0.25">
      <c r="A15" s="61"/>
      <c r="B15" s="53"/>
      <c r="C15" s="60"/>
      <c r="D15" s="60"/>
      <c r="E15" s="60"/>
      <c r="F15" s="61" t="s">
        <v>32</v>
      </c>
      <c r="G15" s="61" t="s">
        <v>34</v>
      </c>
      <c r="H15" s="61" t="s">
        <v>32</v>
      </c>
      <c r="I15" s="61" t="s">
        <v>34</v>
      </c>
      <c r="J15" s="61" t="s">
        <v>35</v>
      </c>
      <c r="K15" s="61" t="s">
        <v>28</v>
      </c>
      <c r="L15" s="61" t="s">
        <v>32</v>
      </c>
      <c r="M15" s="61" t="s">
        <v>36</v>
      </c>
      <c r="N15" s="61" t="s">
        <v>32</v>
      </c>
    </row>
    <row r="16" spans="1:14" x14ac:dyDescent="0.25">
      <c r="A16" s="61"/>
      <c r="B16" s="53"/>
      <c r="C16" s="60"/>
      <c r="D16" s="60"/>
      <c r="E16" s="60"/>
      <c r="F16" s="60"/>
      <c r="G16" s="60"/>
      <c r="H16" s="60"/>
      <c r="I16" s="61" t="s">
        <v>37</v>
      </c>
      <c r="J16" s="60"/>
      <c r="K16" s="60"/>
      <c r="L16" s="60"/>
      <c r="M16" s="60"/>
      <c r="N16" s="61" t="s">
        <v>38</v>
      </c>
    </row>
    <row r="17" spans="1:14" x14ac:dyDescent="0.25">
      <c r="A17" s="61"/>
      <c r="B17" s="53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 t="s">
        <v>36</v>
      </c>
    </row>
    <row r="18" spans="1:14" x14ac:dyDescent="0.25">
      <c r="A18" s="61"/>
      <c r="B18" s="53"/>
      <c r="C18" s="60"/>
      <c r="D18" s="60"/>
      <c r="E18" s="61" t="s">
        <v>39</v>
      </c>
      <c r="F18" s="61" t="s">
        <v>39</v>
      </c>
      <c r="G18" s="61" t="s">
        <v>39</v>
      </c>
      <c r="H18" s="61" t="s">
        <v>40</v>
      </c>
      <c r="I18" s="61" t="s">
        <v>40</v>
      </c>
      <c r="J18" s="60"/>
      <c r="K18" s="61" t="s">
        <v>39</v>
      </c>
      <c r="L18" s="61" t="s">
        <v>40</v>
      </c>
      <c r="M18" s="61" t="s">
        <v>40</v>
      </c>
      <c r="N18" s="61" t="s">
        <v>40</v>
      </c>
    </row>
    <row r="19" spans="1:14" x14ac:dyDescent="0.25">
      <c r="A19" s="61"/>
      <c r="B19" s="5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x14ac:dyDescent="0.25">
      <c r="A20" s="61"/>
      <c r="B20" s="53">
        <v>1.1000000000000001</v>
      </c>
      <c r="C20" s="61">
        <v>1</v>
      </c>
      <c r="D20" s="61">
        <v>1</v>
      </c>
      <c r="E20" s="61">
        <v>0</v>
      </c>
      <c r="F20" s="61">
        <v>61</v>
      </c>
      <c r="G20" s="61">
        <v>66</v>
      </c>
      <c r="H20" s="61">
        <v>61</v>
      </c>
      <c r="I20" s="61">
        <v>15</v>
      </c>
      <c r="J20" s="61" t="s">
        <v>41</v>
      </c>
      <c r="K20" s="61">
        <v>61</v>
      </c>
      <c r="L20" s="61">
        <v>0</v>
      </c>
      <c r="M20" s="61">
        <v>8</v>
      </c>
      <c r="N20" s="61">
        <v>-8</v>
      </c>
    </row>
    <row r="21" spans="1:14" x14ac:dyDescent="0.25">
      <c r="A21" s="61"/>
      <c r="B21" s="53">
        <v>2.1</v>
      </c>
      <c r="C21" s="61">
        <v>2</v>
      </c>
      <c r="D21" s="61">
        <v>1</v>
      </c>
      <c r="E21" s="61">
        <v>0</v>
      </c>
      <c r="F21" s="61">
        <v>65.7</v>
      </c>
      <c r="G21" s="61">
        <v>100</v>
      </c>
      <c r="H21" s="61">
        <v>65.7</v>
      </c>
      <c r="I21" s="61">
        <v>15</v>
      </c>
      <c r="J21" s="61" t="s">
        <v>41</v>
      </c>
      <c r="K21" s="61">
        <v>65.7</v>
      </c>
      <c r="L21" s="61">
        <v>0</v>
      </c>
      <c r="M21" s="61">
        <v>8</v>
      </c>
      <c r="N21" s="61">
        <v>-8</v>
      </c>
    </row>
    <row r="22" spans="1:14" x14ac:dyDescent="0.25">
      <c r="A22" s="61"/>
      <c r="B22" s="53">
        <v>3.1</v>
      </c>
      <c r="C22" s="61">
        <v>3</v>
      </c>
      <c r="D22" s="61">
        <v>1</v>
      </c>
      <c r="E22" s="61">
        <v>0</v>
      </c>
      <c r="F22" s="61">
        <v>66.2</v>
      </c>
      <c r="G22" s="61">
        <v>100</v>
      </c>
      <c r="H22" s="61">
        <v>66.2</v>
      </c>
      <c r="I22" s="61">
        <v>15</v>
      </c>
      <c r="J22" s="61" t="s">
        <v>41</v>
      </c>
      <c r="K22" s="61">
        <v>66.2</v>
      </c>
      <c r="L22" s="61">
        <v>0</v>
      </c>
      <c r="M22" s="61">
        <v>8</v>
      </c>
      <c r="N22" s="61">
        <v>-8</v>
      </c>
    </row>
    <row r="23" spans="1:14" x14ac:dyDescent="0.25">
      <c r="A23" s="61"/>
      <c r="B23" s="53">
        <v>4.0999999999999996</v>
      </c>
      <c r="C23" s="61">
        <v>4</v>
      </c>
      <c r="D23" s="61">
        <v>1</v>
      </c>
      <c r="E23" s="61">
        <v>0</v>
      </c>
      <c r="F23" s="61">
        <v>67.3</v>
      </c>
      <c r="G23" s="61">
        <v>100</v>
      </c>
      <c r="H23" s="61">
        <v>67.3</v>
      </c>
      <c r="I23" s="61">
        <v>15</v>
      </c>
      <c r="J23" s="61" t="s">
        <v>41</v>
      </c>
      <c r="K23" s="61">
        <v>67.3</v>
      </c>
      <c r="L23" s="61">
        <v>0</v>
      </c>
      <c r="M23" s="61">
        <v>8</v>
      </c>
      <c r="N23" s="61">
        <v>-8</v>
      </c>
    </row>
    <row r="24" spans="1:14" x14ac:dyDescent="0.25">
      <c r="A24" s="61"/>
      <c r="B24" s="53">
        <v>5.0999999999999996</v>
      </c>
      <c r="C24" s="61">
        <v>5</v>
      </c>
      <c r="D24" s="61">
        <v>1</v>
      </c>
      <c r="E24" s="61">
        <v>0</v>
      </c>
      <c r="F24" s="61">
        <v>67.099999999999994</v>
      </c>
      <c r="G24" s="61">
        <v>100</v>
      </c>
      <c r="H24" s="61">
        <v>67.099999999999994</v>
      </c>
      <c r="I24" s="61">
        <v>15</v>
      </c>
      <c r="J24" s="61" t="s">
        <v>41</v>
      </c>
      <c r="K24" s="61">
        <v>67.099999999999994</v>
      </c>
      <c r="L24" s="61">
        <v>0</v>
      </c>
      <c r="M24" s="61">
        <v>8</v>
      </c>
      <c r="N24" s="61">
        <v>-8</v>
      </c>
    </row>
    <row r="25" spans="1:14" x14ac:dyDescent="0.25">
      <c r="A25" s="61"/>
      <c r="B25" s="53">
        <v>6.1</v>
      </c>
      <c r="C25" s="61">
        <v>6</v>
      </c>
      <c r="D25" s="61">
        <v>1</v>
      </c>
      <c r="E25" s="61">
        <v>0</v>
      </c>
      <c r="F25" s="61">
        <v>55.8</v>
      </c>
      <c r="G25" s="61">
        <v>66</v>
      </c>
      <c r="H25" s="61">
        <v>55.8</v>
      </c>
      <c r="I25" s="61">
        <v>15</v>
      </c>
      <c r="J25" s="61" t="s">
        <v>41</v>
      </c>
      <c r="K25" s="61">
        <v>55.8</v>
      </c>
      <c r="L25" s="61">
        <v>0</v>
      </c>
      <c r="M25" s="61">
        <v>8</v>
      </c>
      <c r="N25" s="61">
        <v>-8</v>
      </c>
    </row>
    <row r="26" spans="1:14" x14ac:dyDescent="0.25">
      <c r="A26" s="61"/>
      <c r="B26" s="53">
        <v>7.1</v>
      </c>
      <c r="C26" s="61">
        <v>7</v>
      </c>
      <c r="D26" s="61">
        <v>1</v>
      </c>
      <c r="E26" s="61">
        <v>0</v>
      </c>
      <c r="F26" s="61">
        <v>57.5</v>
      </c>
      <c r="G26" s="61">
        <v>66</v>
      </c>
      <c r="H26" s="61">
        <v>57.5</v>
      </c>
      <c r="I26" s="61">
        <v>15</v>
      </c>
      <c r="J26" s="61" t="s">
        <v>41</v>
      </c>
      <c r="K26" s="61">
        <v>57.5</v>
      </c>
      <c r="L26" s="61">
        <v>0</v>
      </c>
      <c r="M26" s="61">
        <v>8</v>
      </c>
      <c r="N26" s="61">
        <v>-8</v>
      </c>
    </row>
    <row r="27" spans="1:14" x14ac:dyDescent="0.25">
      <c r="A27" s="61"/>
      <c r="B27" s="53">
        <v>8.1</v>
      </c>
      <c r="C27" s="61">
        <v>8</v>
      </c>
      <c r="D27" s="61">
        <v>1</v>
      </c>
      <c r="E27" s="61">
        <v>0</v>
      </c>
      <c r="F27" s="61">
        <v>58.2</v>
      </c>
      <c r="G27" s="61">
        <v>66</v>
      </c>
      <c r="H27" s="61">
        <v>58.2</v>
      </c>
      <c r="I27" s="61">
        <v>15</v>
      </c>
      <c r="J27" s="61" t="s">
        <v>41</v>
      </c>
      <c r="K27" s="61">
        <v>58.2</v>
      </c>
      <c r="L27" s="61">
        <v>0</v>
      </c>
      <c r="M27" s="61">
        <v>8</v>
      </c>
      <c r="N27" s="61">
        <v>-8</v>
      </c>
    </row>
    <row r="28" spans="1:14" x14ac:dyDescent="0.25">
      <c r="A28" s="61"/>
      <c r="B28" s="53">
        <v>9.1</v>
      </c>
      <c r="C28" s="61">
        <v>9</v>
      </c>
      <c r="D28" s="61">
        <v>1</v>
      </c>
      <c r="E28" s="61">
        <v>0</v>
      </c>
      <c r="F28" s="61">
        <v>59.1</v>
      </c>
      <c r="G28" s="61">
        <v>66</v>
      </c>
      <c r="H28" s="61">
        <v>59.1</v>
      </c>
      <c r="I28" s="61">
        <v>15</v>
      </c>
      <c r="J28" s="61" t="s">
        <v>41</v>
      </c>
      <c r="K28" s="61">
        <v>59.1</v>
      </c>
      <c r="L28" s="61">
        <v>0</v>
      </c>
      <c r="M28" s="61">
        <v>8</v>
      </c>
      <c r="N28" s="61">
        <v>-8</v>
      </c>
    </row>
    <row r="29" spans="1:14" x14ac:dyDescent="0.25">
      <c r="A29" s="61"/>
      <c r="B29" s="53">
        <v>10.1</v>
      </c>
      <c r="C29" s="61">
        <v>10</v>
      </c>
      <c r="D29" s="61">
        <v>1</v>
      </c>
      <c r="E29" s="61">
        <v>0</v>
      </c>
      <c r="F29" s="61">
        <v>59.9</v>
      </c>
      <c r="G29" s="61">
        <v>66</v>
      </c>
      <c r="H29" s="61">
        <v>59.9</v>
      </c>
      <c r="I29" s="61">
        <v>15</v>
      </c>
      <c r="J29" s="61" t="s">
        <v>41</v>
      </c>
      <c r="K29" s="61">
        <v>59.9</v>
      </c>
      <c r="L29" s="61">
        <v>0</v>
      </c>
      <c r="M29" s="61">
        <v>8</v>
      </c>
      <c r="N29" s="61">
        <v>-8</v>
      </c>
    </row>
    <row r="30" spans="1:14" x14ac:dyDescent="0.25">
      <c r="A30" s="61"/>
      <c r="B30" s="53">
        <v>11.1</v>
      </c>
      <c r="C30" s="61">
        <v>9</v>
      </c>
      <c r="D30" s="61">
        <v>1</v>
      </c>
      <c r="E30" s="61">
        <v>0</v>
      </c>
      <c r="F30" s="61">
        <v>59.1</v>
      </c>
      <c r="G30" s="61">
        <v>66</v>
      </c>
      <c r="H30" s="61">
        <v>59.1</v>
      </c>
      <c r="I30" s="61">
        <v>15</v>
      </c>
      <c r="J30" s="61" t="s">
        <v>41</v>
      </c>
      <c r="K30" s="61">
        <v>59.1</v>
      </c>
      <c r="L30" s="61">
        <v>0</v>
      </c>
      <c r="M30" s="61">
        <v>8</v>
      </c>
      <c r="N30" s="61">
        <v>-8</v>
      </c>
    </row>
    <row r="31" spans="1:14" x14ac:dyDescent="0.25">
      <c r="A31" s="61"/>
      <c r="B31" s="53">
        <v>12.1</v>
      </c>
      <c r="C31" s="61">
        <v>10</v>
      </c>
      <c r="D31" s="61">
        <v>1</v>
      </c>
      <c r="E31" s="61">
        <v>0</v>
      </c>
      <c r="F31" s="61">
        <v>59.9</v>
      </c>
      <c r="G31" s="61">
        <v>66</v>
      </c>
      <c r="H31" s="61">
        <v>59.9</v>
      </c>
      <c r="I31" s="61">
        <v>15</v>
      </c>
      <c r="J31" s="61" t="s">
        <v>41</v>
      </c>
      <c r="K31" s="61">
        <v>59.9</v>
      </c>
      <c r="L31" s="61">
        <v>0</v>
      </c>
      <c r="M31" s="61">
        <v>8</v>
      </c>
      <c r="N31" s="61">
        <v>-8</v>
      </c>
    </row>
    <row r="32" spans="1:14" x14ac:dyDescent="0.25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2:14" x14ac:dyDescent="0.25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</row>
    <row r="34" spans="2:14" x14ac:dyDescent="0.25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2:14" x14ac:dyDescent="0.25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</row>
    <row r="36" spans="2:14" x14ac:dyDescent="0.25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</row>
    <row r="37" spans="2:14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  <row r="38" spans="2:14" x14ac:dyDescent="0.25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</row>
    <row r="39" spans="2:14" x14ac:dyDescent="0.25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</row>
    <row r="40" spans="2:14" x14ac:dyDescent="0.25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</row>
    <row r="41" spans="2:14" x14ac:dyDescent="0.25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</row>
    <row r="42" spans="2:14" x14ac:dyDescent="0.25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</row>
    <row r="43" spans="2:14" x14ac:dyDescent="0.25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</row>
    <row r="44" spans="2:14" x14ac:dyDescent="0.25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</row>
    <row r="45" spans="2:14" x14ac:dyDescent="0.25"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</row>
    <row r="46" spans="2:14" x14ac:dyDescent="0.2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</row>
    <row r="47" spans="2:14" x14ac:dyDescent="0.25"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</row>
    <row r="48" spans="2:14" x14ac:dyDescent="0.25"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2:14" x14ac:dyDescent="0.25"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</row>
    <row r="50" spans="2:14" x14ac:dyDescent="0.25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</row>
    <row r="51" spans="2:14" x14ac:dyDescent="0.25"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</row>
    <row r="52" spans="2:14" x14ac:dyDescent="0.25"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</row>
    <row r="53" spans="2:14" x14ac:dyDescent="0.25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</row>
    <row r="54" spans="2:14" x14ac:dyDescent="0.25"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</row>
    <row r="55" spans="2:14" x14ac:dyDescent="0.25"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</row>
    <row r="56" spans="2:14" x14ac:dyDescent="0.25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</row>
    <row r="57" spans="2:14" x14ac:dyDescent="0.25"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</row>
    <row r="58" spans="2:14" x14ac:dyDescent="0.25"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</row>
    <row r="59" spans="2:14" x14ac:dyDescent="0.25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</row>
    <row r="60" spans="2:14" x14ac:dyDescent="0.25"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</row>
    <row r="61" spans="2:14" x14ac:dyDescent="0.25"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</row>
    <row r="62" spans="2:14" x14ac:dyDescent="0.25"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</row>
    <row r="63" spans="2:14" x14ac:dyDescent="0.25"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</row>
    <row r="64" spans="2:14" x14ac:dyDescent="0.25"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</row>
    <row r="65" spans="2:14" x14ac:dyDescent="0.25"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</row>
    <row r="66" spans="2:14" x14ac:dyDescent="0.25"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</row>
    <row r="67" spans="2:14" x14ac:dyDescent="0.25"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</row>
    <row r="68" spans="2:14" x14ac:dyDescent="0.25"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</row>
    <row r="69" spans="2:14" x14ac:dyDescent="0.25"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</row>
    <row r="70" spans="2:14" x14ac:dyDescent="0.25"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</row>
    <row r="71" spans="2:14" x14ac:dyDescent="0.25"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</row>
    <row r="72" spans="2:14" x14ac:dyDescent="0.25"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</row>
    <row r="73" spans="2:14" x14ac:dyDescent="0.25"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</row>
    <row r="74" spans="2:14" x14ac:dyDescent="0.25"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</row>
    <row r="75" spans="2:14" x14ac:dyDescent="0.25"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</row>
    <row r="76" spans="2:14" x14ac:dyDescent="0.25"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</row>
    <row r="77" spans="2:14" x14ac:dyDescent="0.25"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</row>
    <row r="78" spans="2:14" x14ac:dyDescent="0.25"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</row>
    <row r="79" spans="2:14" x14ac:dyDescent="0.25"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</row>
    <row r="80" spans="2:14" x14ac:dyDescent="0.25"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</row>
    <row r="81" spans="2:14" x14ac:dyDescent="0.25"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</row>
    <row r="82" spans="2:14" x14ac:dyDescent="0.25"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</row>
    <row r="83" spans="2:14" x14ac:dyDescent="0.25"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</row>
    <row r="84" spans="2:14" x14ac:dyDescent="0.25"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</row>
    <row r="85" spans="2:14" x14ac:dyDescent="0.25"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</row>
    <row r="86" spans="2:14" x14ac:dyDescent="0.25"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</row>
    <row r="87" spans="2:14" x14ac:dyDescent="0.25"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</row>
    <row r="88" spans="2:14" x14ac:dyDescent="0.25"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</row>
    <row r="89" spans="2:14" x14ac:dyDescent="0.25"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</row>
    <row r="90" spans="2:14" x14ac:dyDescent="0.25"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</row>
    <row r="91" spans="2:14" x14ac:dyDescent="0.25"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</row>
    <row r="92" spans="2:14" x14ac:dyDescent="0.25"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</row>
    <row r="93" spans="2:14" x14ac:dyDescent="0.25"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</row>
    <row r="94" spans="2:14" x14ac:dyDescent="0.25"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</row>
    <row r="95" spans="2:14" x14ac:dyDescent="0.25"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</row>
    <row r="96" spans="2:14" x14ac:dyDescent="0.25"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</row>
    <row r="97" spans="2:14" x14ac:dyDescent="0.25"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</row>
    <row r="98" spans="2:14" x14ac:dyDescent="0.25"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</row>
    <row r="99" spans="2:14" x14ac:dyDescent="0.25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</row>
    <row r="100" spans="2:14" x14ac:dyDescent="0.25"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</row>
    <row r="101" spans="2:14" x14ac:dyDescent="0.25"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</row>
    <row r="102" spans="2:14" x14ac:dyDescent="0.25"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</row>
    <row r="103" spans="2:14" x14ac:dyDescent="0.25"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</row>
    <row r="104" spans="2:14" x14ac:dyDescent="0.25"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</row>
    <row r="105" spans="2:14" x14ac:dyDescent="0.25"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</row>
    <row r="106" spans="2:14" x14ac:dyDescent="0.25"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</row>
    <row r="107" spans="2:14" x14ac:dyDescent="0.25"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</row>
    <row r="108" spans="2:14" x14ac:dyDescent="0.25"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</row>
    <row r="109" spans="2:14" x14ac:dyDescent="0.25"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0" spans="2:14" x14ac:dyDescent="0.25"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</row>
    <row r="111" spans="2:14" x14ac:dyDescent="0.25"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</row>
    <row r="112" spans="2:14" x14ac:dyDescent="0.25"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</row>
    <row r="113" spans="2:14" x14ac:dyDescent="0.25"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</row>
    <row r="114" spans="2:14" x14ac:dyDescent="0.25"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</row>
    <row r="115" spans="2:14" x14ac:dyDescent="0.25"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</row>
    <row r="116" spans="2:14" x14ac:dyDescent="0.25"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</row>
    <row r="117" spans="2:14" x14ac:dyDescent="0.25"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</row>
    <row r="118" spans="2:14" x14ac:dyDescent="0.25"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</row>
    <row r="119" spans="2:14" x14ac:dyDescent="0.25"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</row>
    <row r="120" spans="2:14" x14ac:dyDescent="0.25"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2:14" x14ac:dyDescent="0.25"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2:14" x14ac:dyDescent="0.25"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</row>
    <row r="123" spans="2:14" x14ac:dyDescent="0.25"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</row>
    <row r="124" spans="2:14" x14ac:dyDescent="0.25"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</row>
    <row r="125" spans="2:14" x14ac:dyDescent="0.25"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</row>
    <row r="126" spans="2:14" x14ac:dyDescent="0.25"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</row>
    <row r="127" spans="2:14" x14ac:dyDescent="0.25"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</row>
    <row r="128" spans="2:14" x14ac:dyDescent="0.25"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</row>
    <row r="129" spans="2:14" x14ac:dyDescent="0.25"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</row>
    <row r="130" spans="2:14" x14ac:dyDescent="0.25"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</row>
    <row r="131" spans="2:14" x14ac:dyDescent="0.25"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</row>
    <row r="132" spans="2:14" x14ac:dyDescent="0.25"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</row>
    <row r="133" spans="2:14" x14ac:dyDescent="0.25"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</row>
    <row r="134" spans="2:14" x14ac:dyDescent="0.25"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</row>
    <row r="135" spans="2:14" x14ac:dyDescent="0.25"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</row>
    <row r="136" spans="2:14" x14ac:dyDescent="0.25"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</row>
    <row r="137" spans="2:14" x14ac:dyDescent="0.25"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</row>
    <row r="138" spans="2:14" x14ac:dyDescent="0.25"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2:14" x14ac:dyDescent="0.25"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</row>
    <row r="140" spans="2:14" x14ac:dyDescent="0.25"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</row>
    <row r="141" spans="2:14" x14ac:dyDescent="0.25"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</row>
    <row r="142" spans="2:14" x14ac:dyDescent="0.25"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</row>
    <row r="143" spans="2:14" x14ac:dyDescent="0.25"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</row>
    <row r="144" spans="2:14" x14ac:dyDescent="0.25"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</row>
    <row r="145" spans="2:14" x14ac:dyDescent="0.25"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</row>
    <row r="146" spans="2:14" x14ac:dyDescent="0.25"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</row>
    <row r="147" spans="2:14" x14ac:dyDescent="0.25"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</row>
    <row r="148" spans="2:14" x14ac:dyDescent="0.25"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</row>
    <row r="149" spans="2:14" x14ac:dyDescent="0.25"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</row>
    <row r="150" spans="2:14" x14ac:dyDescent="0.25"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</row>
    <row r="151" spans="2:14" x14ac:dyDescent="0.25"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</row>
    <row r="152" spans="2:14" x14ac:dyDescent="0.25"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</row>
    <row r="153" spans="2:14" x14ac:dyDescent="0.25"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</row>
    <row r="154" spans="2:14" x14ac:dyDescent="0.25"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</row>
    <row r="155" spans="2:14" x14ac:dyDescent="0.25"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</row>
    <row r="156" spans="2:14" x14ac:dyDescent="0.25"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</row>
    <row r="157" spans="2:14" x14ac:dyDescent="0.25"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</row>
    <row r="158" spans="2:14" x14ac:dyDescent="0.25"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</row>
    <row r="159" spans="2:14" x14ac:dyDescent="0.25"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</row>
    <row r="160" spans="2:14" x14ac:dyDescent="0.25"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</row>
    <row r="161" spans="2:14" x14ac:dyDescent="0.25"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</row>
    <row r="162" spans="2:14" x14ac:dyDescent="0.25"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</row>
    <row r="163" spans="2:14" x14ac:dyDescent="0.25"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</row>
    <row r="164" spans="2:14" x14ac:dyDescent="0.25"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</row>
    <row r="165" spans="2:14" x14ac:dyDescent="0.25"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</row>
    <row r="166" spans="2:14" x14ac:dyDescent="0.25"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</row>
    <row r="167" spans="2:14" x14ac:dyDescent="0.25"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</row>
    <row r="168" spans="2:14" x14ac:dyDescent="0.25"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</row>
    <row r="169" spans="2:14" x14ac:dyDescent="0.25"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</row>
    <row r="170" spans="2:14" x14ac:dyDescent="0.25"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</row>
    <row r="171" spans="2:14" x14ac:dyDescent="0.25"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</row>
    <row r="172" spans="2:14" x14ac:dyDescent="0.25"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</row>
    <row r="173" spans="2:14" x14ac:dyDescent="0.25"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</row>
    <row r="174" spans="2:14" x14ac:dyDescent="0.25"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</row>
    <row r="175" spans="2:14" x14ac:dyDescent="0.25"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</row>
    <row r="176" spans="2:14" x14ac:dyDescent="0.25"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</row>
    <row r="177" spans="2:14" x14ac:dyDescent="0.25"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</row>
    <row r="178" spans="2:14" x14ac:dyDescent="0.25"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</row>
    <row r="179" spans="2:14" x14ac:dyDescent="0.25"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</row>
    <row r="180" spans="2:14" x14ac:dyDescent="0.25"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</row>
    <row r="181" spans="2:14" x14ac:dyDescent="0.25"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</row>
    <row r="182" spans="2:14" x14ac:dyDescent="0.25"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</row>
    <row r="183" spans="2:14" x14ac:dyDescent="0.25"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</row>
    <row r="184" spans="2:14" x14ac:dyDescent="0.25"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</row>
    <row r="185" spans="2:14" x14ac:dyDescent="0.25"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</row>
    <row r="186" spans="2:14" x14ac:dyDescent="0.25"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</row>
    <row r="187" spans="2:14" x14ac:dyDescent="0.25"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</row>
    <row r="188" spans="2:14" x14ac:dyDescent="0.25"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</row>
    <row r="189" spans="2:14" x14ac:dyDescent="0.25"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</row>
    <row r="190" spans="2:14" x14ac:dyDescent="0.25"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</row>
    <row r="191" spans="2:14" x14ac:dyDescent="0.25"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</row>
    <row r="192" spans="2:14" x14ac:dyDescent="0.25"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</row>
    <row r="193" spans="2:14" x14ac:dyDescent="0.25"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</row>
    <row r="194" spans="2:14" x14ac:dyDescent="0.25"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</row>
    <row r="195" spans="2:14" x14ac:dyDescent="0.25"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</row>
    <row r="196" spans="2:14" x14ac:dyDescent="0.25"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</row>
    <row r="197" spans="2:14" x14ac:dyDescent="0.25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</row>
    <row r="198" spans="2:14" x14ac:dyDescent="0.25"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</row>
    <row r="199" spans="2:14" x14ac:dyDescent="0.25"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</row>
    <row r="200" spans="2:14" x14ac:dyDescent="0.25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</row>
    <row r="201" spans="2:14" x14ac:dyDescent="0.25"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</row>
    <row r="202" spans="2:14" x14ac:dyDescent="0.25"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</row>
    <row r="203" spans="2:14" x14ac:dyDescent="0.25"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</row>
    <row r="204" spans="2:14" x14ac:dyDescent="0.25"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</row>
    <row r="205" spans="2:14" x14ac:dyDescent="0.25"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</row>
    <row r="206" spans="2:14" x14ac:dyDescent="0.25"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</row>
    <row r="207" spans="2:14" x14ac:dyDescent="0.25"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</row>
    <row r="208" spans="2:14" x14ac:dyDescent="0.25"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</row>
    <row r="209" spans="2:14" x14ac:dyDescent="0.25"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</row>
    <row r="210" spans="2:14" x14ac:dyDescent="0.25"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</row>
    <row r="211" spans="2:14" x14ac:dyDescent="0.25"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</row>
    <row r="212" spans="2:14" x14ac:dyDescent="0.25"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</row>
    <row r="213" spans="2:14" x14ac:dyDescent="0.25"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</row>
    <row r="214" spans="2:14" x14ac:dyDescent="0.25"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</row>
    <row r="215" spans="2:14" x14ac:dyDescent="0.25"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</row>
    <row r="216" spans="2:14" x14ac:dyDescent="0.25"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</row>
    <row r="217" spans="2:14" x14ac:dyDescent="0.25"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</row>
    <row r="218" spans="2:14" x14ac:dyDescent="0.25"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</row>
    <row r="219" spans="2:14" x14ac:dyDescent="0.25"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</row>
    <row r="220" spans="2:14" x14ac:dyDescent="0.25"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</row>
    <row r="221" spans="2:14" x14ac:dyDescent="0.25"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</row>
    <row r="222" spans="2:14" x14ac:dyDescent="0.25"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</row>
    <row r="223" spans="2:14" x14ac:dyDescent="0.25"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</row>
    <row r="224" spans="2:14" x14ac:dyDescent="0.25"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</row>
    <row r="225" spans="2:14" x14ac:dyDescent="0.25"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</row>
    <row r="226" spans="2:14" x14ac:dyDescent="0.25"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</row>
    <row r="227" spans="2:14" x14ac:dyDescent="0.25"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</row>
    <row r="228" spans="2:14" x14ac:dyDescent="0.25"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</row>
    <row r="229" spans="2:14" x14ac:dyDescent="0.25"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</row>
    <row r="230" spans="2:14" x14ac:dyDescent="0.25"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</row>
    <row r="231" spans="2:14" x14ac:dyDescent="0.25"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</row>
    <row r="232" spans="2:14" x14ac:dyDescent="0.25"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</row>
    <row r="233" spans="2:14" x14ac:dyDescent="0.25"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</row>
    <row r="234" spans="2:14" x14ac:dyDescent="0.25"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</row>
    <row r="235" spans="2:14" x14ac:dyDescent="0.25"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</row>
    <row r="236" spans="2:14" x14ac:dyDescent="0.25"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</row>
    <row r="237" spans="2:14" x14ac:dyDescent="0.25"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</row>
    <row r="238" spans="2:14" x14ac:dyDescent="0.25"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</row>
    <row r="239" spans="2:14" x14ac:dyDescent="0.25"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</row>
    <row r="240" spans="2:14" x14ac:dyDescent="0.25"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</row>
    <row r="241" spans="2:14" x14ac:dyDescent="0.25"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</row>
    <row r="242" spans="2:14" x14ac:dyDescent="0.25"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</row>
    <row r="243" spans="2:14" x14ac:dyDescent="0.25"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</row>
    <row r="244" spans="2:14" x14ac:dyDescent="0.25"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</row>
    <row r="245" spans="2:14" x14ac:dyDescent="0.25"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</row>
    <row r="246" spans="2:14" x14ac:dyDescent="0.25"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</row>
    <row r="247" spans="2:14" x14ac:dyDescent="0.25"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</row>
    <row r="248" spans="2:14" x14ac:dyDescent="0.25"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</row>
    <row r="249" spans="2:14" x14ac:dyDescent="0.25"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</row>
    <row r="250" spans="2:14" x14ac:dyDescent="0.25"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</row>
    <row r="251" spans="2:14" x14ac:dyDescent="0.25"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</row>
    <row r="252" spans="2:14" x14ac:dyDescent="0.25"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</row>
    <row r="253" spans="2:14" x14ac:dyDescent="0.25"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</row>
    <row r="254" spans="2:14" x14ac:dyDescent="0.25"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</row>
    <row r="255" spans="2:14" x14ac:dyDescent="0.25"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</row>
    <row r="256" spans="2:14" x14ac:dyDescent="0.25"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</row>
    <row r="257" spans="2:14" x14ac:dyDescent="0.25"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</row>
    <row r="258" spans="2:14" x14ac:dyDescent="0.25"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</row>
    <row r="259" spans="2:14" x14ac:dyDescent="0.25"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</row>
    <row r="260" spans="2:14" x14ac:dyDescent="0.25"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</row>
    <row r="261" spans="2:14" x14ac:dyDescent="0.25"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</row>
    <row r="262" spans="2:14" x14ac:dyDescent="0.25"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</row>
    <row r="263" spans="2:14" x14ac:dyDescent="0.25"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</row>
    <row r="264" spans="2:14" x14ac:dyDescent="0.25"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</row>
    <row r="265" spans="2:14" x14ac:dyDescent="0.25"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</row>
    <row r="266" spans="2:14" x14ac:dyDescent="0.25"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</row>
    <row r="267" spans="2:14" x14ac:dyDescent="0.25"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</row>
    <row r="268" spans="2:14" x14ac:dyDescent="0.25"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</row>
    <row r="269" spans="2:14" x14ac:dyDescent="0.25"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</row>
    <row r="270" spans="2:14" x14ac:dyDescent="0.25"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</row>
    <row r="271" spans="2:14" x14ac:dyDescent="0.25"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</row>
    <row r="272" spans="2:14" x14ac:dyDescent="0.25"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</row>
    <row r="273" spans="2:14" x14ac:dyDescent="0.25"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</row>
    <row r="274" spans="2:14" x14ac:dyDescent="0.25"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</row>
    <row r="275" spans="2:14" x14ac:dyDescent="0.25"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</row>
    <row r="276" spans="2:14" x14ac:dyDescent="0.25"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</row>
    <row r="277" spans="2:14" x14ac:dyDescent="0.25"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</row>
    <row r="278" spans="2:14" x14ac:dyDescent="0.25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</row>
    <row r="279" spans="2:14" x14ac:dyDescent="0.25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</row>
    <row r="280" spans="2:14" x14ac:dyDescent="0.25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</row>
    <row r="281" spans="2:14" x14ac:dyDescent="0.25"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</row>
    <row r="282" spans="2:14" x14ac:dyDescent="0.25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</row>
    <row r="283" spans="2:14" x14ac:dyDescent="0.25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</row>
    <row r="284" spans="2:14" x14ac:dyDescent="0.25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</row>
    <row r="285" spans="2:14" x14ac:dyDescent="0.25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</row>
    <row r="286" spans="2:14" x14ac:dyDescent="0.25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</row>
    <row r="287" spans="2:14" x14ac:dyDescent="0.25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</row>
    <row r="288" spans="2:14" x14ac:dyDescent="0.25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</row>
    <row r="289" spans="2:14" x14ac:dyDescent="0.25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</row>
    <row r="290" spans="2:14" x14ac:dyDescent="0.25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</row>
    <row r="291" spans="2:14" x14ac:dyDescent="0.25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</row>
    <row r="292" spans="2:14" x14ac:dyDescent="0.25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</row>
    <row r="293" spans="2:14" x14ac:dyDescent="0.25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</row>
    <row r="294" spans="2:14" x14ac:dyDescent="0.25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</row>
    <row r="295" spans="2:14" x14ac:dyDescent="0.25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</row>
    <row r="296" spans="2:14" x14ac:dyDescent="0.25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</row>
    <row r="297" spans="2:14" x14ac:dyDescent="0.25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</row>
    <row r="298" spans="2:14" x14ac:dyDescent="0.25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</row>
    <row r="299" spans="2:14" x14ac:dyDescent="0.25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</row>
    <row r="300" spans="2:14" x14ac:dyDescent="0.25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</row>
    <row r="301" spans="2:14" x14ac:dyDescent="0.25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</row>
    <row r="302" spans="2:14" x14ac:dyDescent="0.25"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</row>
    <row r="303" spans="2:14" x14ac:dyDescent="0.25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</row>
    <row r="304" spans="2:14" x14ac:dyDescent="0.25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</row>
    <row r="305" spans="2:14" x14ac:dyDescent="0.25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</row>
    <row r="306" spans="2:14" x14ac:dyDescent="0.25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</row>
    <row r="307" spans="2:14" x14ac:dyDescent="0.25"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</row>
    <row r="308" spans="2:14" x14ac:dyDescent="0.25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</row>
    <row r="309" spans="2:14" x14ac:dyDescent="0.25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</row>
    <row r="310" spans="2:14" x14ac:dyDescent="0.25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</row>
    <row r="311" spans="2:14" x14ac:dyDescent="0.25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</row>
    <row r="312" spans="2:14" x14ac:dyDescent="0.25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</row>
    <row r="313" spans="2:14" x14ac:dyDescent="0.25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</row>
    <row r="314" spans="2:14" x14ac:dyDescent="0.25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</row>
    <row r="315" spans="2:14" x14ac:dyDescent="0.25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</row>
    <row r="316" spans="2:14" x14ac:dyDescent="0.25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</row>
    <row r="317" spans="2:14" x14ac:dyDescent="0.25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</row>
    <row r="318" spans="2:14" x14ac:dyDescent="0.25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</row>
    <row r="319" spans="2:14" x14ac:dyDescent="0.25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</row>
    <row r="320" spans="2:14" x14ac:dyDescent="0.25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</row>
    <row r="321" spans="2:14" x14ac:dyDescent="0.25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</row>
    <row r="322" spans="2:14" x14ac:dyDescent="0.25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</row>
    <row r="323" spans="2:14" x14ac:dyDescent="0.25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</row>
    <row r="324" spans="2:14" x14ac:dyDescent="0.25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</row>
    <row r="325" spans="2:14" x14ac:dyDescent="0.25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</row>
    <row r="326" spans="2:14" x14ac:dyDescent="0.25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</row>
    <row r="327" spans="2:14" x14ac:dyDescent="0.25"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</row>
    <row r="328" spans="2:14" x14ac:dyDescent="0.25"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</row>
    <row r="329" spans="2:14" x14ac:dyDescent="0.25"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</row>
    <row r="330" spans="2:14" x14ac:dyDescent="0.25"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</row>
    <row r="331" spans="2:14" x14ac:dyDescent="0.25"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</row>
    <row r="332" spans="2:14" x14ac:dyDescent="0.25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</row>
    <row r="333" spans="2:14" x14ac:dyDescent="0.25"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</row>
    <row r="334" spans="2:14" x14ac:dyDescent="0.25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</row>
    <row r="335" spans="2:14" x14ac:dyDescent="0.25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</row>
    <row r="336" spans="2:14" x14ac:dyDescent="0.25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</row>
    <row r="337" spans="2:14" x14ac:dyDescent="0.25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</row>
    <row r="338" spans="2:14" x14ac:dyDescent="0.25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</row>
    <row r="339" spans="2:14" x14ac:dyDescent="0.25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</row>
    <row r="340" spans="2:14" x14ac:dyDescent="0.25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</row>
    <row r="341" spans="2:14" x14ac:dyDescent="0.25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</row>
    <row r="342" spans="2:14" x14ac:dyDescent="0.25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</row>
    <row r="343" spans="2:14" x14ac:dyDescent="0.25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</row>
    <row r="344" spans="2:14" x14ac:dyDescent="0.25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</row>
    <row r="345" spans="2:14" x14ac:dyDescent="0.25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</row>
    <row r="346" spans="2:14" x14ac:dyDescent="0.25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</row>
    <row r="347" spans="2:14" x14ac:dyDescent="0.25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</row>
    <row r="348" spans="2:14" x14ac:dyDescent="0.25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</row>
    <row r="349" spans="2:14" x14ac:dyDescent="0.25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</row>
    <row r="350" spans="2:14" x14ac:dyDescent="0.25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</row>
    <row r="351" spans="2:14" x14ac:dyDescent="0.25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</row>
    <row r="352" spans="2:14" x14ac:dyDescent="0.25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</row>
    <row r="353" spans="2:14" x14ac:dyDescent="0.25"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</row>
    <row r="354" spans="2:14" x14ac:dyDescent="0.25"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</row>
    <row r="355" spans="2:14" x14ac:dyDescent="0.25"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</row>
    <row r="356" spans="2:14" x14ac:dyDescent="0.25"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</row>
    <row r="357" spans="2:14" x14ac:dyDescent="0.25"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</row>
    <row r="358" spans="2:14" x14ac:dyDescent="0.25"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</row>
    <row r="359" spans="2:14" x14ac:dyDescent="0.25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</row>
    <row r="360" spans="2:14" x14ac:dyDescent="0.25"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</row>
    <row r="361" spans="2:14" x14ac:dyDescent="0.25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</row>
    <row r="362" spans="2:14" x14ac:dyDescent="0.25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</row>
    <row r="363" spans="2:14" x14ac:dyDescent="0.25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</row>
    <row r="364" spans="2:14" x14ac:dyDescent="0.25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</row>
    <row r="365" spans="2:14" x14ac:dyDescent="0.25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</row>
    <row r="366" spans="2:14" x14ac:dyDescent="0.25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</row>
    <row r="367" spans="2:14" x14ac:dyDescent="0.25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</row>
    <row r="368" spans="2:14" x14ac:dyDescent="0.25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</row>
    <row r="369" spans="2:14" x14ac:dyDescent="0.25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</row>
    <row r="370" spans="2:14" x14ac:dyDescent="0.25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</row>
    <row r="371" spans="2:14" x14ac:dyDescent="0.25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</row>
    <row r="372" spans="2:14" x14ac:dyDescent="0.25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</row>
    <row r="373" spans="2:14" x14ac:dyDescent="0.25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</row>
    <row r="374" spans="2:14" x14ac:dyDescent="0.25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</row>
    <row r="375" spans="2:14" x14ac:dyDescent="0.25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</row>
    <row r="376" spans="2:14" x14ac:dyDescent="0.25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</row>
    <row r="377" spans="2:14" x14ac:dyDescent="0.25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</row>
    <row r="378" spans="2:14" x14ac:dyDescent="0.25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</row>
    <row r="379" spans="2:14" x14ac:dyDescent="0.25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</row>
    <row r="380" spans="2:14" x14ac:dyDescent="0.25"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</row>
    <row r="381" spans="2:14" x14ac:dyDescent="0.25"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</row>
    <row r="382" spans="2:14" x14ac:dyDescent="0.25"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</row>
    <row r="383" spans="2:14" x14ac:dyDescent="0.25"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</row>
    <row r="384" spans="2:14" x14ac:dyDescent="0.25"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</row>
    <row r="385" spans="2:14" x14ac:dyDescent="0.25"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</row>
    <row r="386" spans="2:14" x14ac:dyDescent="0.25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</row>
    <row r="387" spans="2:14" x14ac:dyDescent="0.25"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</row>
    <row r="388" spans="2:14" x14ac:dyDescent="0.25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</row>
    <row r="389" spans="2:14" x14ac:dyDescent="0.25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</row>
    <row r="390" spans="2:14" x14ac:dyDescent="0.25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</row>
    <row r="391" spans="2:14" x14ac:dyDescent="0.25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</row>
    <row r="392" spans="2:14" x14ac:dyDescent="0.25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</row>
    <row r="393" spans="2:14" x14ac:dyDescent="0.25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</row>
    <row r="394" spans="2:14" x14ac:dyDescent="0.25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</row>
    <row r="395" spans="2:14" x14ac:dyDescent="0.25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</row>
    <row r="396" spans="2:14" x14ac:dyDescent="0.25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</row>
    <row r="397" spans="2:14" x14ac:dyDescent="0.25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</row>
    <row r="398" spans="2:14" x14ac:dyDescent="0.25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</row>
    <row r="399" spans="2:14" x14ac:dyDescent="0.25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</row>
    <row r="400" spans="2:14" x14ac:dyDescent="0.25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</row>
    <row r="401" spans="2:14" x14ac:dyDescent="0.25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</row>
    <row r="402" spans="2:14" x14ac:dyDescent="0.25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</row>
    <row r="403" spans="2:14" x14ac:dyDescent="0.25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</row>
    <row r="404" spans="2:14" x14ac:dyDescent="0.25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</row>
    <row r="405" spans="2:14" x14ac:dyDescent="0.25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</row>
    <row r="406" spans="2:14" x14ac:dyDescent="0.25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</row>
    <row r="407" spans="2:14" x14ac:dyDescent="0.25"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</row>
    <row r="408" spans="2:14" x14ac:dyDescent="0.25"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</row>
    <row r="409" spans="2:14" x14ac:dyDescent="0.25"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</row>
    <row r="410" spans="2:14" x14ac:dyDescent="0.25"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</row>
    <row r="411" spans="2:14" x14ac:dyDescent="0.25"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</row>
    <row r="412" spans="2:14" x14ac:dyDescent="0.25"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</row>
    <row r="413" spans="2:14" x14ac:dyDescent="0.25"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</row>
    <row r="414" spans="2:14" x14ac:dyDescent="0.25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</row>
    <row r="415" spans="2:14" x14ac:dyDescent="0.25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</row>
    <row r="416" spans="2:14" x14ac:dyDescent="0.25">
      <c r="B416" s="61"/>
      <c r="C416" s="60"/>
      <c r="D416" s="61"/>
      <c r="E416" s="61"/>
      <c r="F416" s="60"/>
      <c r="G416" s="60"/>
      <c r="H416" s="60"/>
      <c r="I416" s="60"/>
      <c r="J416" s="60"/>
      <c r="K416" s="60"/>
      <c r="L416" s="60"/>
      <c r="M416" s="60"/>
      <c r="N416" s="60"/>
    </row>
    <row r="417" spans="2:14" x14ac:dyDescent="0.25">
      <c r="B417" s="60"/>
      <c r="C417" s="60"/>
      <c r="D417" s="60"/>
      <c r="E417" s="61"/>
      <c r="F417" s="61"/>
      <c r="G417" s="61"/>
      <c r="H417" s="48"/>
      <c r="I417" s="48"/>
      <c r="J417" s="48"/>
      <c r="K417" s="48"/>
      <c r="L417" s="48"/>
      <c r="M417" s="48"/>
      <c r="N417" s="48"/>
    </row>
    <row r="418" spans="2:14" x14ac:dyDescent="0.25">
      <c r="B418" s="60"/>
      <c r="C418" s="60"/>
      <c r="D418" s="60"/>
      <c r="E418" s="61"/>
      <c r="F418" s="61"/>
      <c r="G418" s="61"/>
      <c r="H418" s="48"/>
      <c r="I418" s="48"/>
      <c r="J418" s="48"/>
      <c r="K418" s="48"/>
      <c r="L418" s="48"/>
      <c r="M418" s="48"/>
      <c r="N418" s="48"/>
    </row>
    <row r="419" spans="2:14" x14ac:dyDescent="0.25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</row>
    <row r="420" spans="2:14" x14ac:dyDescent="0.25">
      <c r="B420" s="61"/>
      <c r="C420" s="60"/>
      <c r="D420" s="61"/>
      <c r="E420" s="61"/>
      <c r="F420" s="61"/>
      <c r="G420" s="61"/>
      <c r="H420" s="48"/>
      <c r="I420" s="48"/>
      <c r="J420" s="48"/>
      <c r="K420" s="48"/>
      <c r="L420" s="48"/>
      <c r="M420" s="48"/>
      <c r="N420" s="48"/>
    </row>
    <row r="421" spans="2:14" x14ac:dyDescent="0.25">
      <c r="B421" s="61"/>
      <c r="C421" s="60"/>
      <c r="D421" s="61"/>
      <c r="E421" s="61"/>
      <c r="F421" s="61"/>
      <c r="G421" s="61"/>
      <c r="H421" s="48"/>
      <c r="I421" s="48"/>
      <c r="J421" s="48"/>
      <c r="K421" s="48"/>
      <c r="L421" s="48"/>
      <c r="M421" s="48"/>
      <c r="N421" s="48"/>
    </row>
    <row r="422" spans="2:14" x14ac:dyDescent="0.25">
      <c r="B422" s="61"/>
      <c r="C422" s="60"/>
      <c r="D422" s="61"/>
      <c r="E422" s="61"/>
      <c r="F422" s="61"/>
      <c r="G422" s="61"/>
      <c r="H422" s="48"/>
      <c r="I422" s="48"/>
      <c r="J422" s="48"/>
      <c r="K422" s="48"/>
      <c r="L422" s="48"/>
      <c r="M422" s="48"/>
      <c r="N422" s="48"/>
    </row>
    <row r="423" spans="2:14" x14ac:dyDescent="0.25"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</row>
    <row r="424" spans="2:14" x14ac:dyDescent="0.25"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</row>
    <row r="425" spans="2:14" x14ac:dyDescent="0.25"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</row>
    <row r="426" spans="2:14" x14ac:dyDescent="0.25"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</row>
    <row r="427" spans="2:14" x14ac:dyDescent="0.25"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</row>
    <row r="428" spans="2:14" x14ac:dyDescent="0.25"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</row>
    <row r="429" spans="2:14" x14ac:dyDescent="0.25"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</row>
    <row r="430" spans="2:14" x14ac:dyDescent="0.25"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</row>
    <row r="431" spans="2:14" x14ac:dyDescent="0.25"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</row>
    <row r="432" spans="2:14" x14ac:dyDescent="0.25"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</row>
    <row r="433" spans="2:14" x14ac:dyDescent="0.25"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</row>
    <row r="434" spans="2:14" x14ac:dyDescent="0.25"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</row>
    <row r="435" spans="2:14" x14ac:dyDescent="0.25"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</row>
    <row r="436" spans="2:14" x14ac:dyDescent="0.25"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</row>
    <row r="437" spans="2:14" x14ac:dyDescent="0.25"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</row>
    <row r="438" spans="2:14" x14ac:dyDescent="0.25"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</row>
    <row r="439" spans="2:14" x14ac:dyDescent="0.25"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</row>
    <row r="440" spans="2:14" x14ac:dyDescent="0.25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</row>
    <row r="441" spans="2:14" x14ac:dyDescent="0.25"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</row>
    <row r="442" spans="2:14" x14ac:dyDescent="0.25"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</row>
    <row r="443" spans="2:14" x14ac:dyDescent="0.25"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</row>
    <row r="444" spans="2:14" x14ac:dyDescent="0.25"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</row>
    <row r="445" spans="2:14" x14ac:dyDescent="0.25"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</row>
    <row r="446" spans="2:14" x14ac:dyDescent="0.25"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</row>
    <row r="447" spans="2:14" x14ac:dyDescent="0.25"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</row>
    <row r="448" spans="2:14" x14ac:dyDescent="0.25"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</row>
    <row r="449" spans="2:14" x14ac:dyDescent="0.25"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</row>
    <row r="450" spans="2:14" x14ac:dyDescent="0.25"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</row>
    <row r="451" spans="2:14" x14ac:dyDescent="0.25"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</row>
    <row r="452" spans="2:14" x14ac:dyDescent="0.25"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</row>
    <row r="453" spans="2:14" x14ac:dyDescent="0.25"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</row>
    <row r="454" spans="2:14" x14ac:dyDescent="0.25"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</row>
    <row r="455" spans="2:14" x14ac:dyDescent="0.25"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</row>
    <row r="456" spans="2:14" x14ac:dyDescent="0.25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</row>
    <row r="457" spans="2:14" x14ac:dyDescent="0.25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</row>
    <row r="458" spans="2:14" x14ac:dyDescent="0.25"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</row>
    <row r="459" spans="2:14" x14ac:dyDescent="0.25"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</row>
    <row r="460" spans="2:14" x14ac:dyDescent="0.25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</row>
    <row r="461" spans="2:14" x14ac:dyDescent="0.25"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</row>
    <row r="462" spans="2:14" x14ac:dyDescent="0.25"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</row>
    <row r="463" spans="2:14" x14ac:dyDescent="0.25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</row>
    <row r="464" spans="2:14" x14ac:dyDescent="0.25"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</row>
    <row r="465" spans="2:14" x14ac:dyDescent="0.25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</row>
    <row r="466" spans="2:14" x14ac:dyDescent="0.25"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</row>
    <row r="467" spans="2:14" x14ac:dyDescent="0.25"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</row>
    <row r="468" spans="2:14" x14ac:dyDescent="0.25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</row>
    <row r="469" spans="2:14" x14ac:dyDescent="0.25"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</row>
    <row r="470" spans="2:14" x14ac:dyDescent="0.25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</row>
    <row r="471" spans="2:14" x14ac:dyDescent="0.25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</row>
    <row r="472" spans="2:14" x14ac:dyDescent="0.25"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</row>
    <row r="473" spans="2:14" x14ac:dyDescent="0.25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</row>
    <row r="474" spans="2:14" x14ac:dyDescent="0.25"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</row>
    <row r="475" spans="2:14" x14ac:dyDescent="0.25"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</row>
    <row r="476" spans="2:14" x14ac:dyDescent="0.25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</row>
    <row r="477" spans="2:14" x14ac:dyDescent="0.25"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</row>
    <row r="478" spans="2:14" x14ac:dyDescent="0.25"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</row>
    <row r="479" spans="2:14" x14ac:dyDescent="0.25"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</row>
    <row r="480" spans="2:14" x14ac:dyDescent="0.25"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</row>
    <row r="481" spans="2:14" x14ac:dyDescent="0.25"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</row>
    <row r="482" spans="2:14" x14ac:dyDescent="0.25"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</row>
    <row r="483" spans="2:14" x14ac:dyDescent="0.25"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</row>
    <row r="484" spans="2:14" x14ac:dyDescent="0.25"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</row>
    <row r="485" spans="2:14" x14ac:dyDescent="0.25"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</row>
    <row r="486" spans="2:14" x14ac:dyDescent="0.25"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</row>
    <row r="487" spans="2:14" x14ac:dyDescent="0.25"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</row>
    <row r="488" spans="2:14" x14ac:dyDescent="0.25"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</row>
    <row r="489" spans="2:14" x14ac:dyDescent="0.25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</row>
    <row r="490" spans="2:14" x14ac:dyDescent="0.25"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</row>
    <row r="491" spans="2:14" x14ac:dyDescent="0.25"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</row>
    <row r="492" spans="2:14" x14ac:dyDescent="0.25"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</row>
    <row r="493" spans="2:14" x14ac:dyDescent="0.25"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</row>
    <row r="494" spans="2:14" x14ac:dyDescent="0.25"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</row>
    <row r="495" spans="2:14" x14ac:dyDescent="0.25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</row>
    <row r="496" spans="2:14" x14ac:dyDescent="0.25"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</row>
    <row r="497" spans="2:14" x14ac:dyDescent="0.25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</row>
    <row r="498" spans="2:14" x14ac:dyDescent="0.25"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</row>
    <row r="499" spans="2:14" x14ac:dyDescent="0.25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</row>
    <row r="500" spans="2:14" x14ac:dyDescent="0.25"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</row>
    <row r="501" spans="2:14" x14ac:dyDescent="0.25"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</row>
    <row r="502" spans="2:14" x14ac:dyDescent="0.25"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</row>
    <row r="503" spans="2:14" x14ac:dyDescent="0.25"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</row>
    <row r="504" spans="2:14" x14ac:dyDescent="0.25"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</row>
    <row r="505" spans="2:14" x14ac:dyDescent="0.25"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</row>
    <row r="506" spans="2:14" x14ac:dyDescent="0.25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</row>
    <row r="507" spans="2:14" x14ac:dyDescent="0.25"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</row>
    <row r="508" spans="2:14" x14ac:dyDescent="0.25"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</row>
    <row r="509" spans="2:14" x14ac:dyDescent="0.25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</row>
    <row r="511" spans="2:14" x14ac:dyDescent="0.25">
      <c r="B511" s="48"/>
      <c r="C511" s="47"/>
      <c r="D511" s="48"/>
      <c r="E511" s="48"/>
      <c r="F511" s="47"/>
      <c r="G511" s="47"/>
      <c r="H511" s="47"/>
      <c r="I511" s="47"/>
      <c r="J511" s="47"/>
      <c r="K511" s="47"/>
      <c r="L511" s="47"/>
      <c r="M511" s="47"/>
      <c r="N511" s="47"/>
    </row>
    <row r="512" spans="2:14" x14ac:dyDescent="0.25">
      <c r="B512" s="47"/>
      <c r="C512" s="47"/>
      <c r="D512" s="47"/>
      <c r="E512" s="48"/>
      <c r="F512" s="48"/>
      <c r="G512" s="48"/>
      <c r="H512" s="47"/>
      <c r="I512" s="47"/>
      <c r="J512" s="47"/>
      <c r="K512" s="47"/>
      <c r="L512" s="47"/>
      <c r="M512" s="47"/>
      <c r="N512" s="47"/>
    </row>
    <row r="513" spans="2:7" x14ac:dyDescent="0.25">
      <c r="B513" s="47"/>
      <c r="C513" s="47"/>
      <c r="D513" s="47"/>
      <c r="E513" s="48"/>
      <c r="F513" s="48"/>
      <c r="G513" s="48"/>
    </row>
    <row r="515" spans="2:7" x14ac:dyDescent="0.25">
      <c r="B515" s="48"/>
      <c r="C515" s="47"/>
      <c r="D515" s="48"/>
      <c r="E515" s="48"/>
      <c r="F515" s="48"/>
      <c r="G515" s="48"/>
    </row>
    <row r="516" spans="2:7" x14ac:dyDescent="0.25">
      <c r="B516" s="48"/>
      <c r="C516" s="47"/>
      <c r="D516" s="48"/>
      <c r="E516" s="48"/>
      <c r="F516" s="48"/>
      <c r="G516" s="48"/>
    </row>
    <row r="517" spans="2:7" x14ac:dyDescent="0.25">
      <c r="B517" s="48"/>
      <c r="C517" s="47"/>
      <c r="D517" s="48"/>
      <c r="E517" s="48"/>
      <c r="F517" s="48"/>
      <c r="G517" s="4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workbookViewId="0">
      <selection activeCell="A13" sqref="A13"/>
    </sheetView>
  </sheetViews>
  <sheetFormatPr defaultRowHeight="15" x14ac:dyDescent="0.25"/>
  <cols>
    <col min="1" max="1" width="9.140625" style="51"/>
    <col min="2" max="3" width="10.85546875" style="18" customWidth="1"/>
    <col min="4" max="4" width="13.7109375" style="18" customWidth="1"/>
    <col min="5" max="5" width="11.7109375" style="18" customWidth="1"/>
    <col min="6" max="6" width="13" style="33" customWidth="1"/>
    <col min="7" max="7" width="10.85546875" style="18" customWidth="1"/>
    <col min="8" max="8" width="9.140625" style="18"/>
    <col min="9" max="9" width="9.140625" style="33"/>
  </cols>
  <sheetData>
    <row r="1" spans="1:9" x14ac:dyDescent="0.25">
      <c r="A1" s="31" t="s">
        <v>0</v>
      </c>
      <c r="B1" s="31" t="s">
        <v>1</v>
      </c>
      <c r="C1" s="31" t="s">
        <v>72</v>
      </c>
      <c r="D1" s="31" t="s">
        <v>2</v>
      </c>
      <c r="E1" s="31" t="s">
        <v>3</v>
      </c>
      <c r="F1" s="32" t="s">
        <v>7</v>
      </c>
      <c r="G1" s="31" t="s">
        <v>4</v>
      </c>
      <c r="H1" s="31" t="s">
        <v>5</v>
      </c>
      <c r="I1" s="32" t="s">
        <v>6</v>
      </c>
    </row>
    <row r="2" spans="1:9" x14ac:dyDescent="0.25">
      <c r="A2" s="51">
        <f>Existing!B20</f>
        <v>1.1000000000000001</v>
      </c>
      <c r="B2" s="18">
        <f>Existing!F20</f>
        <v>61</v>
      </c>
      <c r="C2" s="18" t="str">
        <f>Existing!J20</f>
        <v xml:space="preserve"> ----</v>
      </c>
      <c r="D2" s="18">
        <f>'No Build'!F20</f>
        <v>61</v>
      </c>
      <c r="E2" s="18">
        <f>D2-B2</f>
        <v>0</v>
      </c>
      <c r="F2" s="33" t="str">
        <f>'No Build'!J20</f>
        <v xml:space="preserve"> ----</v>
      </c>
      <c r="G2" s="18">
        <f>Build!F20</f>
        <v>61</v>
      </c>
      <c r="H2" s="18">
        <f>G2-B2</f>
        <v>0</v>
      </c>
      <c r="I2" s="33" t="str">
        <f>Build!J20</f>
        <v xml:space="preserve"> ----</v>
      </c>
    </row>
    <row r="3" spans="1:9" x14ac:dyDescent="0.25">
      <c r="A3" s="51">
        <f>Existing!B21</f>
        <v>2.1</v>
      </c>
      <c r="B3" s="18">
        <f>Existing!F21</f>
        <v>65.7</v>
      </c>
      <c r="C3" s="18" t="str">
        <f>Existing!J21</f>
        <v xml:space="preserve"> ----</v>
      </c>
      <c r="D3" s="18">
        <f>'No Build'!F21</f>
        <v>65.7</v>
      </c>
      <c r="E3" s="18">
        <f t="shared" ref="E3:E11" si="0">D3-B3</f>
        <v>0</v>
      </c>
      <c r="F3" s="33" t="str">
        <f>'No Build'!J21</f>
        <v xml:space="preserve"> ----</v>
      </c>
      <c r="G3" s="18">
        <f>Build!F21</f>
        <v>65.7</v>
      </c>
      <c r="H3" s="18">
        <f t="shared" ref="H3:H11" si="1">G3-B3</f>
        <v>0</v>
      </c>
      <c r="I3" s="33" t="str">
        <f>Build!J21</f>
        <v xml:space="preserve"> ----</v>
      </c>
    </row>
    <row r="4" spans="1:9" x14ac:dyDescent="0.25">
      <c r="A4" s="51">
        <f>Existing!B22</f>
        <v>3.1</v>
      </c>
      <c r="B4" s="18">
        <f>Existing!F22</f>
        <v>66.2</v>
      </c>
      <c r="C4" s="18" t="str">
        <f>Existing!J22</f>
        <v xml:space="preserve"> ----</v>
      </c>
      <c r="D4" s="18">
        <f>'No Build'!F22</f>
        <v>66.2</v>
      </c>
      <c r="E4" s="18">
        <f t="shared" si="0"/>
        <v>0</v>
      </c>
      <c r="F4" s="33" t="str">
        <f>'No Build'!J22</f>
        <v xml:space="preserve"> ----</v>
      </c>
      <c r="G4" s="18">
        <f>Build!F22</f>
        <v>66.2</v>
      </c>
      <c r="H4" s="18">
        <f t="shared" si="1"/>
        <v>0</v>
      </c>
      <c r="I4" s="33" t="str">
        <f>Build!J22</f>
        <v xml:space="preserve"> ----</v>
      </c>
    </row>
    <row r="5" spans="1:9" x14ac:dyDescent="0.25">
      <c r="A5" s="51">
        <f>Existing!B23</f>
        <v>4.0999999999999996</v>
      </c>
      <c r="B5" s="18">
        <f>Existing!F23</f>
        <v>67.3</v>
      </c>
      <c r="C5" s="18" t="str">
        <f>Existing!J23</f>
        <v xml:space="preserve"> ----</v>
      </c>
      <c r="D5" s="18">
        <f>'No Build'!F23</f>
        <v>67.3</v>
      </c>
      <c r="E5" s="18">
        <f t="shared" si="0"/>
        <v>0</v>
      </c>
      <c r="F5" s="33" t="str">
        <f>'No Build'!J23</f>
        <v xml:space="preserve"> ----</v>
      </c>
      <c r="G5" s="18">
        <f>Build!F23</f>
        <v>67.3</v>
      </c>
      <c r="H5" s="18">
        <f t="shared" si="1"/>
        <v>0</v>
      </c>
      <c r="I5" s="33" t="str">
        <f>Build!J23</f>
        <v xml:space="preserve"> ----</v>
      </c>
    </row>
    <row r="6" spans="1:9" x14ac:dyDescent="0.25">
      <c r="A6" s="51">
        <f>Existing!B24</f>
        <v>5.0999999999999996</v>
      </c>
      <c r="B6" s="18">
        <f>Existing!F24</f>
        <v>67.099999999999994</v>
      </c>
      <c r="C6" s="18" t="str">
        <f>Existing!J24</f>
        <v xml:space="preserve"> ----</v>
      </c>
      <c r="D6" s="18">
        <f>'No Build'!F24</f>
        <v>67.099999999999994</v>
      </c>
      <c r="E6" s="18">
        <f t="shared" si="0"/>
        <v>0</v>
      </c>
      <c r="F6" s="33" t="str">
        <f>'No Build'!J24</f>
        <v xml:space="preserve"> ----</v>
      </c>
      <c r="G6" s="18">
        <f>Build!F24</f>
        <v>67.099999999999994</v>
      </c>
      <c r="H6" s="18">
        <f t="shared" si="1"/>
        <v>0</v>
      </c>
      <c r="I6" s="33" t="str">
        <f>Build!J24</f>
        <v xml:space="preserve"> ----</v>
      </c>
    </row>
    <row r="7" spans="1:9" x14ac:dyDescent="0.25">
      <c r="A7" s="51">
        <f>Existing!B25</f>
        <v>6.1</v>
      </c>
      <c r="B7" s="18">
        <f>Existing!F25</f>
        <v>55.8</v>
      </c>
      <c r="C7" s="18" t="str">
        <f>Existing!J25</f>
        <v xml:space="preserve"> ----</v>
      </c>
      <c r="D7" s="18">
        <f>'No Build'!F25</f>
        <v>55.8</v>
      </c>
      <c r="E7" s="18">
        <f t="shared" si="0"/>
        <v>0</v>
      </c>
      <c r="F7" s="33" t="str">
        <f>'No Build'!J25</f>
        <v xml:space="preserve"> ----</v>
      </c>
      <c r="G7" s="18">
        <f>Build!F25</f>
        <v>55.8</v>
      </c>
      <c r="H7" s="18">
        <f t="shared" si="1"/>
        <v>0</v>
      </c>
      <c r="I7" s="33" t="str">
        <f>Build!J25</f>
        <v xml:space="preserve"> ----</v>
      </c>
    </row>
    <row r="8" spans="1:9" x14ac:dyDescent="0.25">
      <c r="A8" s="51">
        <f>Existing!B26</f>
        <v>7.1</v>
      </c>
      <c r="B8" s="18">
        <f>Existing!F26</f>
        <v>57.5</v>
      </c>
      <c r="C8" s="18" t="str">
        <f>Existing!J26</f>
        <v xml:space="preserve"> ----</v>
      </c>
      <c r="D8" s="18">
        <f>'No Build'!F26</f>
        <v>57.5</v>
      </c>
      <c r="E8" s="18">
        <f t="shared" si="0"/>
        <v>0</v>
      </c>
      <c r="F8" s="33" t="str">
        <f>'No Build'!J26</f>
        <v xml:space="preserve"> ----</v>
      </c>
      <c r="G8" s="18">
        <f>Build!F26</f>
        <v>57.5</v>
      </c>
      <c r="H8" s="18">
        <f t="shared" si="1"/>
        <v>0</v>
      </c>
      <c r="I8" s="33" t="str">
        <f>Build!J26</f>
        <v xml:space="preserve"> ----</v>
      </c>
    </row>
    <row r="9" spans="1:9" x14ac:dyDescent="0.25">
      <c r="A9" s="51">
        <f>Existing!B27</f>
        <v>8.1</v>
      </c>
      <c r="B9" s="18">
        <f>Existing!F27</f>
        <v>58.2</v>
      </c>
      <c r="C9" s="18" t="str">
        <f>Existing!J27</f>
        <v xml:space="preserve"> ----</v>
      </c>
      <c r="D9" s="18">
        <f>'No Build'!F27</f>
        <v>58.2</v>
      </c>
      <c r="E9" s="18">
        <f t="shared" si="0"/>
        <v>0</v>
      </c>
      <c r="F9" s="33" t="str">
        <f>'No Build'!J27</f>
        <v xml:space="preserve"> ----</v>
      </c>
      <c r="G9" s="18">
        <f>Build!F27</f>
        <v>58.2</v>
      </c>
      <c r="H9" s="18">
        <f t="shared" si="1"/>
        <v>0</v>
      </c>
      <c r="I9" s="33" t="str">
        <f>Build!J27</f>
        <v xml:space="preserve"> ----</v>
      </c>
    </row>
    <row r="10" spans="1:9" x14ac:dyDescent="0.25">
      <c r="A10" s="51">
        <f>Existing!B28</f>
        <v>9.1</v>
      </c>
      <c r="B10" s="18">
        <f>Existing!F28</f>
        <v>59.1</v>
      </c>
      <c r="C10" s="18" t="str">
        <f>Existing!J28</f>
        <v xml:space="preserve"> ----</v>
      </c>
      <c r="D10" s="18">
        <f>'No Build'!F28</f>
        <v>59.1</v>
      </c>
      <c r="E10" s="18">
        <f t="shared" si="0"/>
        <v>0</v>
      </c>
      <c r="F10" s="33" t="str">
        <f>'No Build'!J28</f>
        <v xml:space="preserve"> ----</v>
      </c>
      <c r="G10" s="18">
        <f>Build!F28</f>
        <v>59.1</v>
      </c>
      <c r="H10" s="18">
        <f t="shared" si="1"/>
        <v>0</v>
      </c>
      <c r="I10" s="33" t="str">
        <f>Build!J28</f>
        <v xml:space="preserve"> ----</v>
      </c>
    </row>
    <row r="11" spans="1:9" x14ac:dyDescent="0.25">
      <c r="A11" s="51">
        <f>Existing!B29</f>
        <v>10.1</v>
      </c>
      <c r="B11" s="18">
        <f>Existing!F29</f>
        <v>59.9</v>
      </c>
      <c r="C11" s="18" t="str">
        <f>Existing!J29</f>
        <v xml:space="preserve"> ----</v>
      </c>
      <c r="D11" s="18">
        <f>'No Build'!F29</f>
        <v>59.9</v>
      </c>
      <c r="E11" s="18">
        <f t="shared" si="0"/>
        <v>0</v>
      </c>
      <c r="F11" s="33" t="str">
        <f>'No Build'!J29</f>
        <v xml:space="preserve"> ----</v>
      </c>
      <c r="G11" s="18">
        <f>Build!F29</f>
        <v>59.9</v>
      </c>
      <c r="H11" s="18">
        <f t="shared" si="1"/>
        <v>0</v>
      </c>
      <c r="I11" s="33" t="str">
        <f>Build!J29</f>
        <v xml:space="preserve"> ----</v>
      </c>
    </row>
    <row r="12" spans="1:9" x14ac:dyDescent="0.25">
      <c r="A12" s="51">
        <f>Existing!B30</f>
        <v>11.1</v>
      </c>
      <c r="B12" s="51">
        <f>Existing!F30</f>
        <v>59.1</v>
      </c>
      <c r="C12" s="51" t="str">
        <f>Existing!J30</f>
        <v xml:space="preserve"> ----</v>
      </c>
      <c r="D12" s="51">
        <f>'No Build'!F30</f>
        <v>59.1</v>
      </c>
      <c r="E12" s="51">
        <f>D12-B12</f>
        <v>0</v>
      </c>
      <c r="F12" s="52" t="str">
        <f>'No Build'!J30</f>
        <v xml:space="preserve"> ----</v>
      </c>
      <c r="G12" s="51">
        <f>Build!F30</f>
        <v>59.1</v>
      </c>
      <c r="H12" s="51">
        <f>G12-B12</f>
        <v>0</v>
      </c>
      <c r="I12" s="52" t="str">
        <f>Build!J30</f>
        <v xml:space="preserve"> ----</v>
      </c>
    </row>
    <row r="13" spans="1:9" x14ac:dyDescent="0.25">
      <c r="A13" s="51">
        <f>Existing!B31</f>
        <v>12.1</v>
      </c>
      <c r="B13" s="51">
        <f>Existing!F31</f>
        <v>59.9</v>
      </c>
      <c r="C13" s="51" t="str">
        <f>Existing!J31</f>
        <v xml:space="preserve"> ----</v>
      </c>
      <c r="D13" s="51">
        <f>'No Build'!F31</f>
        <v>59.9</v>
      </c>
      <c r="E13" s="51">
        <f>D13-B13</f>
        <v>0</v>
      </c>
      <c r="F13" s="52" t="str">
        <f>'No Build'!J31</f>
        <v xml:space="preserve"> ----</v>
      </c>
      <c r="G13" s="51">
        <f>Build!F31</f>
        <v>59.9</v>
      </c>
      <c r="H13" s="51">
        <f>G13-B13</f>
        <v>0</v>
      </c>
      <c r="I13" s="52" t="str">
        <f>Build!J31</f>
        <v xml:space="preserve"> ----</v>
      </c>
    </row>
    <row r="69" spans="2:9" x14ac:dyDescent="0.25">
      <c r="B69" s="51"/>
      <c r="C69" s="51"/>
      <c r="D69" s="51"/>
      <c r="E69" s="51"/>
      <c r="F69" s="52"/>
      <c r="G69" s="51"/>
      <c r="H69" s="51"/>
      <c r="I69" s="52"/>
    </row>
    <row r="70" spans="2:9" x14ac:dyDescent="0.25">
      <c r="B70" s="51"/>
      <c r="C70" s="51"/>
      <c r="D70" s="51"/>
      <c r="E70" s="51"/>
      <c r="F70" s="52"/>
      <c r="G70" s="51"/>
      <c r="H70" s="51"/>
      <c r="I70" s="52"/>
    </row>
    <row r="71" spans="2:9" x14ac:dyDescent="0.25">
      <c r="B71" s="51"/>
      <c r="C71" s="51"/>
      <c r="D71" s="51"/>
      <c r="E71" s="51"/>
      <c r="F71" s="52"/>
      <c r="G71" s="51"/>
      <c r="H71" s="51"/>
      <c r="I71" s="52"/>
    </row>
    <row r="72" spans="2:9" x14ac:dyDescent="0.25">
      <c r="B72" s="51"/>
      <c r="C72" s="51"/>
      <c r="D72" s="51"/>
      <c r="E72" s="51"/>
      <c r="F72" s="52"/>
      <c r="G72" s="51"/>
      <c r="H72" s="51"/>
      <c r="I72" s="52"/>
    </row>
    <row r="73" spans="2:9" x14ac:dyDescent="0.25">
      <c r="B73" s="51"/>
      <c r="C73" s="51"/>
      <c r="D73" s="51"/>
      <c r="E73" s="51"/>
      <c r="F73" s="52"/>
      <c r="G73" s="51"/>
      <c r="H73" s="51"/>
      <c r="I73" s="52"/>
    </row>
    <row r="74" spans="2:9" x14ac:dyDescent="0.25">
      <c r="B74" s="51"/>
      <c r="C74" s="51"/>
      <c r="D74" s="51"/>
      <c r="E74" s="51"/>
      <c r="F74" s="52"/>
      <c r="G74" s="51"/>
      <c r="H74" s="51"/>
      <c r="I74" s="52"/>
    </row>
    <row r="75" spans="2:9" x14ac:dyDescent="0.25">
      <c r="B75" s="51"/>
      <c r="C75" s="51"/>
      <c r="D75" s="51"/>
      <c r="E75" s="51"/>
      <c r="F75" s="52"/>
      <c r="G75" s="51"/>
      <c r="H75" s="51"/>
      <c r="I75" s="52"/>
    </row>
    <row r="76" spans="2:9" x14ac:dyDescent="0.25">
      <c r="B76" s="51"/>
      <c r="C76" s="51"/>
      <c r="D76" s="51"/>
      <c r="E76" s="51"/>
      <c r="F76" s="52"/>
      <c r="G76" s="51"/>
      <c r="H76" s="51"/>
      <c r="I76" s="52"/>
    </row>
    <row r="77" spans="2:9" x14ac:dyDescent="0.25">
      <c r="B77" s="51"/>
      <c r="C77" s="51"/>
      <c r="D77" s="51"/>
      <c r="E77" s="51"/>
      <c r="F77" s="52"/>
      <c r="G77" s="51"/>
      <c r="H77" s="51"/>
      <c r="I77" s="52"/>
    </row>
    <row r="78" spans="2:9" x14ac:dyDescent="0.25">
      <c r="B78" s="51"/>
      <c r="C78" s="51"/>
      <c r="D78" s="51"/>
      <c r="E78" s="51"/>
      <c r="F78" s="52"/>
      <c r="G78" s="51"/>
      <c r="H78" s="51"/>
      <c r="I78" s="52"/>
    </row>
    <row r="79" spans="2:9" x14ac:dyDescent="0.25">
      <c r="B79" s="51"/>
      <c r="C79" s="51"/>
      <c r="D79" s="51"/>
      <c r="E79" s="51"/>
      <c r="F79" s="52"/>
      <c r="G79" s="51"/>
      <c r="H79" s="51"/>
      <c r="I79" s="52"/>
    </row>
    <row r="80" spans="2:9" x14ac:dyDescent="0.25">
      <c r="B80" s="51"/>
      <c r="C80" s="51"/>
      <c r="D80" s="51"/>
      <c r="E80" s="51"/>
      <c r="F80" s="52"/>
      <c r="G80" s="51"/>
      <c r="H80" s="51"/>
      <c r="I80" s="52"/>
    </row>
    <row r="81" spans="2:9" x14ac:dyDescent="0.25">
      <c r="B81" s="51"/>
      <c r="C81" s="51"/>
      <c r="D81" s="51"/>
      <c r="E81" s="51"/>
      <c r="F81" s="52"/>
      <c r="G81" s="51"/>
      <c r="H81" s="51"/>
      <c r="I81" s="52"/>
    </row>
    <row r="82" spans="2:9" x14ac:dyDescent="0.25">
      <c r="B82" s="51"/>
      <c r="C82" s="51"/>
      <c r="D82" s="51"/>
      <c r="E82" s="51"/>
      <c r="F82" s="52"/>
      <c r="G82" s="51"/>
      <c r="H82" s="51"/>
      <c r="I82" s="52"/>
    </row>
    <row r="83" spans="2:9" x14ac:dyDescent="0.25">
      <c r="B83" s="51"/>
      <c r="C83" s="51"/>
      <c r="D83" s="51"/>
      <c r="E83" s="51"/>
      <c r="F83" s="52"/>
      <c r="G83" s="51"/>
      <c r="H83" s="51"/>
      <c r="I83" s="52"/>
    </row>
    <row r="84" spans="2:9" x14ac:dyDescent="0.25">
      <c r="B84" s="51"/>
      <c r="C84" s="51"/>
      <c r="D84" s="51"/>
      <c r="E84" s="51"/>
      <c r="F84" s="52"/>
      <c r="G84" s="51"/>
      <c r="H84" s="51"/>
      <c r="I84" s="52"/>
    </row>
    <row r="85" spans="2:9" x14ac:dyDescent="0.25">
      <c r="B85" s="51"/>
      <c r="C85" s="51"/>
      <c r="D85" s="51"/>
      <c r="E85" s="51"/>
      <c r="F85" s="52"/>
      <c r="G85" s="51"/>
      <c r="H85" s="51"/>
      <c r="I85" s="52"/>
    </row>
    <row r="86" spans="2:9" x14ac:dyDescent="0.25">
      <c r="B86" s="51"/>
      <c r="C86" s="51"/>
      <c r="D86" s="51"/>
      <c r="E86" s="51"/>
      <c r="F86" s="52"/>
      <c r="G86" s="51"/>
      <c r="H86" s="51"/>
      <c r="I86" s="52"/>
    </row>
    <row r="87" spans="2:9" x14ac:dyDescent="0.25">
      <c r="B87" s="51"/>
      <c r="C87" s="51"/>
      <c r="D87" s="51"/>
      <c r="E87" s="51"/>
      <c r="F87" s="52"/>
      <c r="G87" s="51"/>
      <c r="H87" s="51"/>
      <c r="I87" s="52"/>
    </row>
    <row r="88" spans="2:9" x14ac:dyDescent="0.25">
      <c r="B88" s="51"/>
      <c r="C88" s="51"/>
      <c r="D88" s="51"/>
      <c r="E88" s="51"/>
      <c r="F88" s="52"/>
      <c r="G88" s="51"/>
      <c r="H88" s="51"/>
      <c r="I88" s="52"/>
    </row>
    <row r="89" spans="2:9" x14ac:dyDescent="0.25">
      <c r="B89" s="51"/>
      <c r="C89" s="51"/>
      <c r="D89" s="51"/>
      <c r="E89" s="51"/>
      <c r="F89" s="52"/>
      <c r="G89" s="51"/>
      <c r="H89" s="51"/>
      <c r="I89" s="52"/>
    </row>
    <row r="90" spans="2:9" x14ac:dyDescent="0.25">
      <c r="B90" s="51"/>
      <c r="C90" s="51"/>
      <c r="D90" s="51"/>
      <c r="E90" s="51"/>
      <c r="F90" s="52"/>
      <c r="G90" s="51"/>
      <c r="H90" s="51"/>
      <c r="I90" s="52"/>
    </row>
    <row r="91" spans="2:9" x14ac:dyDescent="0.25">
      <c r="B91" s="51"/>
      <c r="C91" s="51"/>
      <c r="D91" s="51"/>
      <c r="E91" s="51"/>
      <c r="F91" s="52"/>
      <c r="G91" s="51"/>
      <c r="H91" s="51"/>
      <c r="I91" s="52"/>
    </row>
    <row r="92" spans="2:9" x14ac:dyDescent="0.25">
      <c r="B92" s="51"/>
      <c r="C92" s="51"/>
      <c r="D92" s="51"/>
      <c r="E92" s="51"/>
      <c r="F92" s="52"/>
      <c r="G92" s="51"/>
      <c r="H92" s="51"/>
      <c r="I92" s="52"/>
    </row>
    <row r="93" spans="2:9" x14ac:dyDescent="0.25">
      <c r="B93" s="51"/>
      <c r="C93" s="51"/>
      <c r="D93" s="51"/>
      <c r="E93" s="51"/>
      <c r="F93" s="52"/>
      <c r="G93" s="51"/>
      <c r="H93" s="51"/>
      <c r="I93" s="52"/>
    </row>
    <row r="94" spans="2:9" x14ac:dyDescent="0.25">
      <c r="B94" s="51"/>
      <c r="C94" s="51"/>
      <c r="D94" s="51"/>
      <c r="E94" s="51"/>
      <c r="F94" s="52"/>
      <c r="G94" s="51"/>
      <c r="H94" s="51"/>
      <c r="I94" s="52"/>
    </row>
    <row r="95" spans="2:9" x14ac:dyDescent="0.25">
      <c r="B95" s="51"/>
      <c r="C95" s="51"/>
      <c r="D95" s="51"/>
      <c r="E95" s="51"/>
      <c r="F95" s="52"/>
      <c r="G95" s="51"/>
      <c r="H95" s="51"/>
      <c r="I95" s="52"/>
    </row>
    <row r="96" spans="2:9" x14ac:dyDescent="0.25">
      <c r="B96" s="51"/>
      <c r="C96" s="51"/>
      <c r="D96" s="51"/>
      <c r="E96" s="51"/>
      <c r="F96" s="52"/>
      <c r="G96" s="51"/>
      <c r="H96" s="51"/>
      <c r="I96" s="52"/>
    </row>
    <row r="97" spans="2:9" x14ac:dyDescent="0.25">
      <c r="B97" s="51"/>
      <c r="C97" s="51"/>
      <c r="D97" s="51"/>
      <c r="E97" s="51"/>
      <c r="F97" s="52"/>
      <c r="G97" s="51"/>
      <c r="H97" s="51"/>
      <c r="I97" s="52"/>
    </row>
    <row r="98" spans="2:9" x14ac:dyDescent="0.25">
      <c r="B98" s="51"/>
      <c r="C98" s="51"/>
      <c r="D98" s="51"/>
      <c r="E98" s="51"/>
      <c r="F98" s="52"/>
      <c r="G98" s="51"/>
      <c r="H98" s="51"/>
      <c r="I98" s="52"/>
    </row>
    <row r="99" spans="2:9" x14ac:dyDescent="0.25">
      <c r="B99" s="51"/>
      <c r="C99" s="51"/>
      <c r="D99" s="51"/>
      <c r="E99" s="51"/>
      <c r="F99" s="52"/>
      <c r="G99" s="51"/>
      <c r="H99" s="51"/>
      <c r="I99" s="52"/>
    </row>
    <row r="100" spans="2:9" x14ac:dyDescent="0.25">
      <c r="B100" s="51"/>
      <c r="C100" s="51"/>
      <c r="D100" s="51"/>
      <c r="E100" s="51"/>
      <c r="F100" s="52"/>
      <c r="G100" s="51"/>
      <c r="H100" s="51"/>
      <c r="I100" s="52"/>
    </row>
    <row r="101" spans="2:9" x14ac:dyDescent="0.25">
      <c r="B101" s="51"/>
      <c r="C101" s="51"/>
      <c r="D101" s="51"/>
      <c r="E101" s="51"/>
      <c r="F101" s="52"/>
      <c r="G101" s="51"/>
      <c r="H101" s="51"/>
      <c r="I101" s="52"/>
    </row>
    <row r="102" spans="2:9" x14ac:dyDescent="0.25">
      <c r="B102" s="51"/>
      <c r="C102" s="51"/>
      <c r="D102" s="51"/>
      <c r="E102" s="51"/>
      <c r="F102" s="52"/>
      <c r="G102" s="51"/>
      <c r="H102" s="51"/>
      <c r="I102" s="52"/>
    </row>
    <row r="103" spans="2:9" x14ac:dyDescent="0.25">
      <c r="B103" s="51"/>
      <c r="C103" s="51"/>
      <c r="D103" s="51"/>
      <c r="E103" s="51"/>
      <c r="F103" s="52"/>
      <c r="G103" s="51"/>
      <c r="H103" s="51"/>
      <c r="I103" s="52"/>
    </row>
    <row r="104" spans="2:9" x14ac:dyDescent="0.25">
      <c r="B104" s="51"/>
      <c r="C104" s="51"/>
      <c r="D104" s="51"/>
      <c r="E104" s="51"/>
      <c r="F104" s="52"/>
      <c r="G104" s="51"/>
      <c r="H104" s="51"/>
      <c r="I104" s="52"/>
    </row>
    <row r="105" spans="2:9" x14ac:dyDescent="0.25">
      <c r="B105" s="51"/>
      <c r="C105" s="51"/>
      <c r="D105" s="51"/>
      <c r="E105" s="51"/>
      <c r="F105" s="52"/>
      <c r="G105" s="51"/>
      <c r="H105" s="51"/>
      <c r="I105" s="52"/>
    </row>
    <row r="106" spans="2:9" x14ac:dyDescent="0.25">
      <c r="B106" s="51"/>
      <c r="C106" s="51"/>
      <c r="D106" s="51"/>
      <c r="E106" s="51"/>
      <c r="F106" s="52"/>
      <c r="G106" s="51"/>
      <c r="H106" s="51"/>
      <c r="I106" s="52"/>
    </row>
    <row r="107" spans="2:9" x14ac:dyDescent="0.25">
      <c r="B107" s="51"/>
      <c r="C107" s="51"/>
      <c r="D107" s="51"/>
      <c r="E107" s="51"/>
      <c r="F107" s="52"/>
      <c r="G107" s="51"/>
      <c r="H107" s="51"/>
      <c r="I107" s="52"/>
    </row>
    <row r="108" spans="2:9" x14ac:dyDescent="0.25">
      <c r="B108" s="51"/>
      <c r="C108" s="51"/>
      <c r="D108" s="51"/>
      <c r="E108" s="51"/>
      <c r="F108" s="52"/>
      <c r="G108" s="51"/>
      <c r="H108" s="51"/>
      <c r="I108" s="52"/>
    </row>
    <row r="109" spans="2:9" x14ac:dyDescent="0.25">
      <c r="B109" s="51"/>
      <c r="C109" s="51"/>
      <c r="D109" s="51"/>
      <c r="E109" s="51"/>
      <c r="F109" s="52"/>
      <c r="G109" s="51"/>
      <c r="H109" s="51"/>
      <c r="I109" s="52"/>
    </row>
    <row r="110" spans="2:9" x14ac:dyDescent="0.25">
      <c r="B110" s="51"/>
      <c r="C110" s="51"/>
      <c r="D110" s="51"/>
      <c r="E110" s="51"/>
      <c r="F110" s="52"/>
      <c r="G110" s="51"/>
      <c r="H110" s="51"/>
      <c r="I110" s="52"/>
    </row>
    <row r="111" spans="2:9" x14ac:dyDescent="0.25">
      <c r="B111" s="51"/>
      <c r="C111" s="51"/>
      <c r="D111" s="51"/>
      <c r="E111" s="51"/>
      <c r="F111" s="52"/>
      <c r="G111" s="51"/>
      <c r="H111" s="51"/>
      <c r="I111" s="52"/>
    </row>
    <row r="112" spans="2:9" x14ac:dyDescent="0.25">
      <c r="B112" s="51"/>
      <c r="C112" s="51"/>
      <c r="D112" s="51"/>
      <c r="E112" s="51"/>
      <c r="F112" s="52"/>
      <c r="G112" s="51"/>
      <c r="H112" s="51"/>
      <c r="I112" s="52"/>
    </row>
    <row r="113" spans="2:9" x14ac:dyDescent="0.25">
      <c r="B113" s="51"/>
      <c r="C113" s="51"/>
      <c r="D113" s="51"/>
      <c r="E113" s="51"/>
      <c r="F113" s="52"/>
      <c r="G113" s="51"/>
      <c r="H113" s="51"/>
      <c r="I113" s="52"/>
    </row>
    <row r="114" spans="2:9" x14ac:dyDescent="0.25">
      <c r="B114" s="51"/>
      <c r="C114" s="51"/>
      <c r="D114" s="51"/>
      <c r="E114" s="51"/>
      <c r="F114" s="52"/>
      <c r="G114" s="51"/>
      <c r="H114" s="51"/>
      <c r="I114" s="52"/>
    </row>
    <row r="115" spans="2:9" x14ac:dyDescent="0.25">
      <c r="B115" s="51"/>
      <c r="C115" s="51"/>
      <c r="D115" s="51"/>
      <c r="E115" s="51"/>
      <c r="F115" s="52"/>
      <c r="G115" s="51"/>
      <c r="H115" s="51"/>
      <c r="I115" s="52"/>
    </row>
    <row r="116" spans="2:9" x14ac:dyDescent="0.25">
      <c r="B116" s="51"/>
      <c r="C116" s="51"/>
      <c r="D116" s="51"/>
      <c r="E116" s="51"/>
      <c r="F116" s="52"/>
      <c r="G116" s="51"/>
      <c r="H116" s="51"/>
      <c r="I116" s="52"/>
    </row>
    <row r="117" spans="2:9" x14ac:dyDescent="0.25">
      <c r="B117" s="51"/>
      <c r="C117" s="51"/>
      <c r="D117" s="51"/>
      <c r="E117" s="51"/>
      <c r="F117" s="52"/>
      <c r="G117" s="51"/>
      <c r="H117" s="51"/>
      <c r="I117" s="52"/>
    </row>
    <row r="118" spans="2:9" x14ac:dyDescent="0.25">
      <c r="B118" s="51"/>
      <c r="C118" s="51"/>
      <c r="D118" s="51"/>
      <c r="E118" s="51"/>
      <c r="F118" s="52"/>
      <c r="G118" s="51"/>
      <c r="H118" s="51"/>
      <c r="I118" s="52"/>
    </row>
    <row r="119" spans="2:9" x14ac:dyDescent="0.25">
      <c r="B119" s="51"/>
      <c r="C119" s="51"/>
      <c r="D119" s="51"/>
      <c r="E119" s="51"/>
      <c r="F119" s="52"/>
      <c r="G119" s="51"/>
      <c r="H119" s="51"/>
      <c r="I119" s="52"/>
    </row>
    <row r="120" spans="2:9" x14ac:dyDescent="0.25">
      <c r="B120" s="51"/>
      <c r="C120" s="51"/>
      <c r="D120" s="51"/>
      <c r="E120" s="51"/>
      <c r="F120" s="52"/>
      <c r="G120" s="51"/>
      <c r="H120" s="51"/>
      <c r="I120" s="52"/>
    </row>
    <row r="121" spans="2:9" x14ac:dyDescent="0.25">
      <c r="B121" s="51"/>
      <c r="C121" s="51"/>
      <c r="D121" s="51"/>
      <c r="E121" s="51"/>
      <c r="F121" s="52"/>
      <c r="G121" s="51"/>
      <c r="H121" s="51"/>
      <c r="I121" s="52"/>
    </row>
    <row r="122" spans="2:9" x14ac:dyDescent="0.25">
      <c r="B122" s="51"/>
      <c r="C122" s="51"/>
      <c r="D122" s="51"/>
      <c r="E122" s="51"/>
      <c r="F122" s="52"/>
      <c r="G122" s="51"/>
      <c r="H122" s="51"/>
      <c r="I122" s="52"/>
    </row>
    <row r="123" spans="2:9" x14ac:dyDescent="0.25">
      <c r="B123" s="51"/>
      <c r="C123" s="51"/>
      <c r="D123" s="51"/>
      <c r="E123" s="51"/>
      <c r="F123" s="52"/>
      <c r="G123" s="51"/>
      <c r="H123" s="51"/>
      <c r="I123" s="52"/>
    </row>
    <row r="124" spans="2:9" x14ac:dyDescent="0.25">
      <c r="B124" s="51"/>
      <c r="C124" s="51"/>
      <c r="D124" s="51"/>
      <c r="E124" s="51"/>
      <c r="F124" s="52"/>
      <c r="G124" s="51"/>
      <c r="H124" s="51"/>
      <c r="I124" s="52"/>
    </row>
    <row r="125" spans="2:9" x14ac:dyDescent="0.25">
      <c r="B125" s="51"/>
      <c r="C125" s="51"/>
      <c r="D125" s="51"/>
      <c r="E125" s="51"/>
      <c r="F125" s="52"/>
      <c r="G125" s="51"/>
      <c r="H125" s="51"/>
      <c r="I125" s="52"/>
    </row>
    <row r="126" spans="2:9" x14ac:dyDescent="0.25">
      <c r="B126" s="51"/>
      <c r="C126" s="51"/>
      <c r="D126" s="51"/>
      <c r="E126" s="51"/>
      <c r="F126" s="52"/>
      <c r="G126" s="51"/>
      <c r="H126" s="51"/>
      <c r="I126" s="52"/>
    </row>
    <row r="127" spans="2:9" x14ac:dyDescent="0.25">
      <c r="B127" s="51"/>
      <c r="C127" s="51"/>
      <c r="D127" s="51"/>
      <c r="E127" s="51"/>
      <c r="F127" s="52"/>
      <c r="G127" s="51"/>
      <c r="H127" s="51"/>
      <c r="I127" s="52"/>
    </row>
    <row r="128" spans="2:9" x14ac:dyDescent="0.25">
      <c r="B128" s="51"/>
      <c r="C128" s="51"/>
      <c r="D128" s="51"/>
      <c r="E128" s="51"/>
      <c r="F128" s="52"/>
      <c r="G128" s="51"/>
      <c r="H128" s="51"/>
      <c r="I128" s="52"/>
    </row>
    <row r="129" spans="2:9" x14ac:dyDescent="0.25">
      <c r="B129" s="51"/>
      <c r="C129" s="51"/>
      <c r="D129" s="51"/>
      <c r="E129" s="51"/>
      <c r="F129" s="52"/>
      <c r="G129" s="51"/>
      <c r="H129" s="51"/>
      <c r="I129" s="52"/>
    </row>
    <row r="130" spans="2:9" x14ac:dyDescent="0.25">
      <c r="B130" s="51"/>
      <c r="C130" s="51"/>
      <c r="D130" s="51"/>
      <c r="E130" s="51"/>
      <c r="F130" s="52"/>
      <c r="G130" s="51"/>
      <c r="H130" s="51"/>
      <c r="I130" s="52"/>
    </row>
    <row r="131" spans="2:9" x14ac:dyDescent="0.25">
      <c r="B131" s="51"/>
      <c r="C131" s="51"/>
      <c r="D131" s="51"/>
      <c r="E131" s="51"/>
      <c r="F131" s="52"/>
      <c r="G131" s="51"/>
      <c r="H131" s="51"/>
      <c r="I131" s="52"/>
    </row>
    <row r="132" spans="2:9" x14ac:dyDescent="0.25">
      <c r="B132" s="51"/>
      <c r="C132" s="51"/>
      <c r="D132" s="51"/>
      <c r="E132" s="51"/>
      <c r="F132" s="52"/>
      <c r="G132" s="51"/>
      <c r="H132" s="51"/>
      <c r="I132" s="52"/>
    </row>
    <row r="133" spans="2:9" x14ac:dyDescent="0.25">
      <c r="B133" s="51"/>
      <c r="C133" s="51"/>
      <c r="D133" s="51"/>
      <c r="E133" s="51"/>
      <c r="F133" s="52"/>
      <c r="G133" s="51"/>
      <c r="H133" s="51"/>
      <c r="I133" s="52"/>
    </row>
    <row r="134" spans="2:9" x14ac:dyDescent="0.25">
      <c r="B134" s="51"/>
      <c r="C134" s="51"/>
      <c r="D134" s="51"/>
      <c r="E134" s="51"/>
      <c r="F134" s="52"/>
      <c r="G134" s="51"/>
      <c r="H134" s="51"/>
      <c r="I134" s="52"/>
    </row>
    <row r="135" spans="2:9" x14ac:dyDescent="0.25">
      <c r="B135" s="51"/>
      <c r="C135" s="51"/>
      <c r="D135" s="51"/>
      <c r="E135" s="51"/>
      <c r="F135" s="52"/>
      <c r="G135" s="51"/>
      <c r="H135" s="51"/>
      <c r="I135" s="52"/>
    </row>
    <row r="136" spans="2:9" x14ac:dyDescent="0.25">
      <c r="B136" s="51"/>
      <c r="C136" s="51"/>
      <c r="D136" s="51"/>
      <c r="E136" s="51"/>
      <c r="F136" s="52"/>
      <c r="G136" s="51"/>
      <c r="H136" s="51"/>
      <c r="I136" s="52"/>
    </row>
    <row r="137" spans="2:9" x14ac:dyDescent="0.25">
      <c r="B137" s="51"/>
      <c r="C137" s="51"/>
      <c r="D137" s="51"/>
      <c r="E137" s="51"/>
      <c r="F137" s="52"/>
      <c r="G137" s="51"/>
      <c r="H137" s="51"/>
      <c r="I137" s="52"/>
    </row>
    <row r="138" spans="2:9" x14ac:dyDescent="0.25">
      <c r="B138" s="51"/>
      <c r="C138" s="51"/>
      <c r="D138" s="51"/>
      <c r="E138" s="51"/>
      <c r="F138" s="52"/>
      <c r="G138" s="51"/>
      <c r="H138" s="51"/>
      <c r="I138" s="52"/>
    </row>
    <row r="139" spans="2:9" x14ac:dyDescent="0.25">
      <c r="B139" s="51"/>
      <c r="C139" s="51"/>
      <c r="D139" s="51"/>
      <c r="E139" s="51"/>
      <c r="F139" s="52"/>
      <c r="G139" s="51"/>
      <c r="H139" s="51"/>
      <c r="I139" s="52"/>
    </row>
    <row r="140" spans="2:9" x14ac:dyDescent="0.25">
      <c r="B140" s="51"/>
      <c r="C140" s="51"/>
      <c r="D140" s="51"/>
      <c r="E140" s="51"/>
      <c r="F140" s="52"/>
      <c r="G140" s="51"/>
      <c r="H140" s="51"/>
      <c r="I140" s="52"/>
    </row>
    <row r="141" spans="2:9" x14ac:dyDescent="0.25">
      <c r="B141" s="51"/>
      <c r="C141" s="51"/>
      <c r="D141" s="51"/>
      <c r="E141" s="51"/>
      <c r="F141" s="52"/>
      <c r="G141" s="51"/>
      <c r="H141" s="51"/>
      <c r="I141" s="52"/>
    </row>
    <row r="142" spans="2:9" x14ac:dyDescent="0.25">
      <c r="B142" s="51"/>
      <c r="C142" s="51"/>
      <c r="D142" s="51"/>
      <c r="E142" s="51"/>
      <c r="F142" s="52"/>
      <c r="G142" s="51"/>
      <c r="H142" s="51"/>
      <c r="I142" s="52"/>
    </row>
    <row r="143" spans="2:9" x14ac:dyDescent="0.25">
      <c r="B143" s="51"/>
      <c r="C143" s="51"/>
      <c r="D143" s="51"/>
      <c r="E143" s="51"/>
      <c r="F143" s="52"/>
      <c r="G143" s="51"/>
      <c r="H143" s="51"/>
      <c r="I143" s="52"/>
    </row>
    <row r="144" spans="2:9" x14ac:dyDescent="0.25">
      <c r="B144" s="51"/>
      <c r="C144" s="51"/>
      <c r="D144" s="51"/>
      <c r="E144" s="51"/>
      <c r="F144" s="52"/>
      <c r="G144" s="51"/>
      <c r="H144" s="51"/>
      <c r="I144" s="52"/>
    </row>
    <row r="145" spans="2:9" x14ac:dyDescent="0.25">
      <c r="B145" s="51"/>
      <c r="C145" s="51"/>
      <c r="D145" s="51"/>
      <c r="E145" s="51"/>
      <c r="F145" s="52"/>
      <c r="G145" s="51"/>
      <c r="H145" s="51"/>
      <c r="I145" s="52"/>
    </row>
    <row r="146" spans="2:9" x14ac:dyDescent="0.25">
      <c r="B146" s="51"/>
      <c r="C146" s="51"/>
      <c r="D146" s="51"/>
      <c r="E146" s="51"/>
      <c r="F146" s="52"/>
      <c r="G146" s="51"/>
      <c r="H146" s="51"/>
      <c r="I146" s="52"/>
    </row>
    <row r="147" spans="2:9" x14ac:dyDescent="0.25">
      <c r="B147" s="51"/>
      <c r="C147" s="51"/>
      <c r="D147" s="51"/>
      <c r="E147" s="51"/>
      <c r="F147" s="52"/>
      <c r="G147" s="51"/>
      <c r="H147" s="51"/>
      <c r="I147" s="52"/>
    </row>
    <row r="148" spans="2:9" x14ac:dyDescent="0.25">
      <c r="B148" s="51"/>
      <c r="C148" s="51"/>
      <c r="D148" s="51"/>
      <c r="E148" s="51"/>
      <c r="F148" s="52"/>
      <c r="G148" s="51"/>
      <c r="H148" s="51"/>
      <c r="I148" s="52"/>
    </row>
    <row r="149" spans="2:9" x14ac:dyDescent="0.25">
      <c r="B149" s="51"/>
      <c r="C149" s="51"/>
      <c r="D149" s="51"/>
      <c r="E149" s="51"/>
      <c r="F149" s="52"/>
      <c r="G149" s="51"/>
      <c r="H149" s="51"/>
      <c r="I149" s="52"/>
    </row>
    <row r="150" spans="2:9" x14ac:dyDescent="0.25">
      <c r="B150" s="51"/>
      <c r="C150" s="51"/>
      <c r="D150" s="51"/>
      <c r="E150" s="51"/>
      <c r="F150" s="52"/>
      <c r="G150" s="51"/>
      <c r="H150" s="51"/>
      <c r="I150" s="52"/>
    </row>
    <row r="151" spans="2:9" x14ac:dyDescent="0.25">
      <c r="B151" s="51"/>
      <c r="C151" s="51"/>
      <c r="D151" s="51"/>
      <c r="E151" s="51"/>
      <c r="F151" s="52"/>
      <c r="G151" s="51"/>
      <c r="H151" s="51"/>
      <c r="I151" s="52"/>
    </row>
    <row r="152" spans="2:9" x14ac:dyDescent="0.25">
      <c r="B152" s="51"/>
      <c r="C152" s="51"/>
      <c r="D152" s="51"/>
      <c r="E152" s="51"/>
      <c r="F152" s="52"/>
      <c r="G152" s="51"/>
      <c r="H152" s="51"/>
      <c r="I152" s="52"/>
    </row>
    <row r="153" spans="2:9" x14ac:dyDescent="0.25">
      <c r="B153" s="51"/>
      <c r="C153" s="51"/>
      <c r="D153" s="51"/>
      <c r="E153" s="51"/>
      <c r="F153" s="52"/>
      <c r="G153" s="51"/>
      <c r="H153" s="51"/>
      <c r="I153" s="52"/>
    </row>
    <row r="154" spans="2:9" x14ac:dyDescent="0.25">
      <c r="B154" s="51"/>
      <c r="C154" s="51"/>
      <c r="D154" s="51"/>
      <c r="E154" s="51"/>
      <c r="F154" s="52"/>
      <c r="G154" s="51"/>
      <c r="H154" s="51"/>
      <c r="I154" s="52"/>
    </row>
    <row r="155" spans="2:9" x14ac:dyDescent="0.25">
      <c r="B155" s="51"/>
      <c r="C155" s="51"/>
      <c r="D155" s="51"/>
      <c r="E155" s="51"/>
      <c r="F155" s="52"/>
      <c r="G155" s="51"/>
      <c r="H155" s="51"/>
      <c r="I155" s="52"/>
    </row>
    <row r="156" spans="2:9" x14ac:dyDescent="0.25">
      <c r="B156" s="51"/>
      <c r="C156" s="51"/>
      <c r="D156" s="51"/>
      <c r="E156" s="51"/>
      <c r="F156" s="52"/>
      <c r="G156" s="51"/>
      <c r="H156" s="51"/>
      <c r="I156" s="52"/>
    </row>
    <row r="157" spans="2:9" x14ac:dyDescent="0.25">
      <c r="B157" s="51"/>
      <c r="C157" s="51"/>
      <c r="D157" s="51"/>
      <c r="E157" s="51"/>
      <c r="F157" s="52"/>
      <c r="G157" s="51"/>
      <c r="H157" s="51"/>
      <c r="I157" s="52"/>
    </row>
    <row r="158" spans="2:9" x14ac:dyDescent="0.25">
      <c r="B158" s="51"/>
      <c r="C158" s="51"/>
      <c r="D158" s="51"/>
      <c r="E158" s="51"/>
      <c r="F158" s="52"/>
      <c r="G158" s="51"/>
      <c r="H158" s="51"/>
      <c r="I158" s="52"/>
    </row>
    <row r="159" spans="2:9" x14ac:dyDescent="0.25">
      <c r="B159" s="51"/>
      <c r="C159" s="51"/>
      <c r="D159" s="51"/>
      <c r="E159" s="51"/>
      <c r="F159" s="52"/>
      <c r="G159" s="51"/>
      <c r="H159" s="51"/>
      <c r="I159" s="52"/>
    </row>
    <row r="160" spans="2:9" x14ac:dyDescent="0.25">
      <c r="B160" s="51"/>
      <c r="C160" s="51"/>
      <c r="D160" s="51"/>
      <c r="E160" s="51"/>
      <c r="F160" s="52"/>
      <c r="G160" s="51"/>
      <c r="H160" s="51"/>
      <c r="I160" s="52"/>
    </row>
    <row r="161" spans="2:9" x14ac:dyDescent="0.25">
      <c r="B161" s="51"/>
      <c r="C161" s="51"/>
      <c r="D161" s="51"/>
      <c r="E161" s="51"/>
      <c r="F161" s="52"/>
      <c r="G161" s="51"/>
      <c r="H161" s="51"/>
      <c r="I161" s="52"/>
    </row>
    <row r="162" spans="2:9" x14ac:dyDescent="0.25">
      <c r="B162" s="51"/>
      <c r="C162" s="51"/>
      <c r="D162" s="51"/>
      <c r="E162" s="51"/>
      <c r="F162" s="52"/>
      <c r="G162" s="51"/>
      <c r="H162" s="51"/>
      <c r="I162" s="52"/>
    </row>
    <row r="163" spans="2:9" x14ac:dyDescent="0.25">
      <c r="B163" s="51"/>
      <c r="C163" s="51"/>
      <c r="D163" s="51"/>
      <c r="E163" s="51"/>
      <c r="F163" s="52"/>
      <c r="G163" s="51"/>
      <c r="H163" s="51"/>
      <c r="I163" s="52"/>
    </row>
    <row r="164" spans="2:9" x14ac:dyDescent="0.25">
      <c r="B164" s="51"/>
      <c r="C164" s="51"/>
      <c r="D164" s="51"/>
      <c r="E164" s="51"/>
      <c r="F164" s="52"/>
      <c r="G164" s="51"/>
      <c r="H164" s="51"/>
      <c r="I164" s="52"/>
    </row>
    <row r="165" spans="2:9" x14ac:dyDescent="0.25">
      <c r="B165" s="51"/>
      <c r="C165" s="51"/>
      <c r="D165" s="51"/>
      <c r="E165" s="51"/>
      <c r="F165" s="52"/>
      <c r="G165" s="51"/>
      <c r="H165" s="51"/>
      <c r="I165" s="52"/>
    </row>
    <row r="166" spans="2:9" x14ac:dyDescent="0.25">
      <c r="B166" s="51"/>
      <c r="C166" s="51"/>
      <c r="D166" s="51"/>
      <c r="E166" s="51"/>
      <c r="F166" s="52"/>
      <c r="G166" s="51"/>
      <c r="H166" s="51"/>
      <c r="I166" s="52"/>
    </row>
    <row r="167" spans="2:9" x14ac:dyDescent="0.25">
      <c r="B167" s="51"/>
      <c r="C167" s="51"/>
      <c r="D167" s="51"/>
      <c r="E167" s="51"/>
      <c r="F167" s="52"/>
      <c r="G167" s="51"/>
      <c r="H167" s="51"/>
      <c r="I167" s="52"/>
    </row>
    <row r="168" spans="2:9" x14ac:dyDescent="0.25">
      <c r="B168" s="51"/>
      <c r="C168" s="51"/>
      <c r="D168" s="51"/>
      <c r="E168" s="51"/>
      <c r="F168" s="52"/>
      <c r="G168" s="51"/>
      <c r="H168" s="51"/>
      <c r="I168" s="52"/>
    </row>
    <row r="169" spans="2:9" x14ac:dyDescent="0.25">
      <c r="B169" s="51"/>
      <c r="C169" s="51"/>
      <c r="D169" s="51"/>
      <c r="E169" s="51"/>
      <c r="F169" s="52"/>
      <c r="G169" s="51"/>
      <c r="H169" s="51"/>
      <c r="I169" s="52"/>
    </row>
    <row r="170" spans="2:9" x14ac:dyDescent="0.25">
      <c r="B170" s="51"/>
      <c r="C170" s="51"/>
      <c r="D170" s="51"/>
      <c r="E170" s="51"/>
      <c r="F170" s="52"/>
      <c r="G170" s="51"/>
      <c r="H170" s="51"/>
      <c r="I170" s="52"/>
    </row>
    <row r="171" spans="2:9" x14ac:dyDescent="0.25">
      <c r="B171" s="51"/>
      <c r="C171" s="51"/>
      <c r="D171" s="51"/>
      <c r="E171" s="51"/>
      <c r="F171" s="52"/>
      <c r="G171" s="51"/>
      <c r="H171" s="51"/>
      <c r="I171" s="52"/>
    </row>
    <row r="172" spans="2:9" x14ac:dyDescent="0.25">
      <c r="B172" s="51"/>
      <c r="C172" s="51"/>
      <c r="D172" s="51"/>
      <c r="E172" s="51"/>
      <c r="F172" s="52"/>
      <c r="G172" s="51"/>
      <c r="H172" s="51"/>
      <c r="I172" s="52"/>
    </row>
    <row r="173" spans="2:9" x14ac:dyDescent="0.25">
      <c r="B173" s="51"/>
      <c r="C173" s="51"/>
      <c r="D173" s="51"/>
      <c r="E173" s="51"/>
      <c r="F173" s="52"/>
      <c r="G173" s="51"/>
      <c r="H173" s="51"/>
      <c r="I173" s="52"/>
    </row>
    <row r="174" spans="2:9" x14ac:dyDescent="0.25">
      <c r="B174" s="51"/>
      <c r="C174" s="51"/>
      <c r="D174" s="51"/>
      <c r="E174" s="51"/>
      <c r="F174" s="52"/>
      <c r="G174" s="51"/>
      <c r="H174" s="51"/>
      <c r="I174" s="52"/>
    </row>
    <row r="175" spans="2:9" x14ac:dyDescent="0.25">
      <c r="B175" s="51"/>
      <c r="C175" s="51"/>
      <c r="D175" s="51"/>
      <c r="E175" s="51"/>
      <c r="F175" s="52"/>
      <c r="G175" s="51"/>
      <c r="H175" s="51"/>
      <c r="I175" s="52"/>
    </row>
    <row r="176" spans="2:9" x14ac:dyDescent="0.25">
      <c r="B176" s="51"/>
      <c r="C176" s="51"/>
      <c r="D176" s="51"/>
      <c r="E176" s="51"/>
      <c r="F176" s="52"/>
      <c r="G176" s="51"/>
      <c r="H176" s="51"/>
      <c r="I176" s="52"/>
    </row>
    <row r="177" spans="2:9" x14ac:dyDescent="0.25">
      <c r="B177" s="51"/>
      <c r="C177" s="51"/>
      <c r="D177" s="51"/>
      <c r="E177" s="51"/>
      <c r="F177" s="52"/>
      <c r="G177" s="51"/>
      <c r="H177" s="51"/>
      <c r="I177" s="52"/>
    </row>
    <row r="178" spans="2:9" x14ac:dyDescent="0.25">
      <c r="B178" s="51"/>
      <c r="C178" s="51"/>
      <c r="D178" s="51"/>
      <c r="E178" s="51"/>
      <c r="F178" s="52"/>
      <c r="G178" s="51"/>
      <c r="H178" s="51"/>
      <c r="I178" s="52"/>
    </row>
    <row r="179" spans="2:9" x14ac:dyDescent="0.25">
      <c r="B179" s="51"/>
      <c r="C179" s="51"/>
      <c r="D179" s="51"/>
      <c r="E179" s="51"/>
      <c r="F179" s="52"/>
      <c r="G179" s="51"/>
      <c r="H179" s="51"/>
      <c r="I179" s="52"/>
    </row>
    <row r="180" spans="2:9" x14ac:dyDescent="0.25">
      <c r="B180" s="51"/>
      <c r="C180" s="51"/>
      <c r="D180" s="51"/>
      <c r="E180" s="51"/>
      <c r="F180" s="52"/>
      <c r="G180" s="51"/>
      <c r="H180" s="51"/>
      <c r="I180" s="52"/>
    </row>
    <row r="181" spans="2:9" x14ac:dyDescent="0.25">
      <c r="B181" s="51"/>
      <c r="C181" s="51"/>
      <c r="D181" s="51"/>
      <c r="E181" s="51"/>
      <c r="F181" s="52"/>
      <c r="G181" s="51"/>
      <c r="H181" s="51"/>
      <c r="I181" s="52"/>
    </row>
    <row r="182" spans="2:9" x14ac:dyDescent="0.25">
      <c r="B182" s="51"/>
      <c r="C182" s="51"/>
      <c r="D182" s="51"/>
      <c r="E182" s="51"/>
      <c r="F182" s="52"/>
      <c r="G182" s="51"/>
      <c r="H182" s="51"/>
      <c r="I182" s="52"/>
    </row>
    <row r="183" spans="2:9" x14ac:dyDescent="0.25">
      <c r="B183" s="51"/>
      <c r="C183" s="51"/>
      <c r="D183" s="51"/>
      <c r="E183" s="51"/>
      <c r="F183" s="52"/>
      <c r="G183" s="51"/>
      <c r="H183" s="51"/>
      <c r="I183" s="52"/>
    </row>
    <row r="184" spans="2:9" x14ac:dyDescent="0.25">
      <c r="B184" s="51"/>
      <c r="C184" s="51"/>
      <c r="D184" s="51"/>
      <c r="E184" s="51"/>
      <c r="F184" s="52"/>
      <c r="G184" s="51"/>
      <c r="H184" s="51"/>
      <c r="I184" s="52"/>
    </row>
    <row r="185" spans="2:9" x14ac:dyDescent="0.25">
      <c r="B185" s="51"/>
      <c r="C185" s="51"/>
      <c r="D185" s="51"/>
      <c r="E185" s="51"/>
      <c r="F185" s="52"/>
      <c r="G185" s="51"/>
      <c r="H185" s="51"/>
      <c r="I185" s="52"/>
    </row>
    <row r="186" spans="2:9" x14ac:dyDescent="0.25">
      <c r="B186" s="51"/>
      <c r="C186" s="51"/>
      <c r="D186" s="51"/>
      <c r="E186" s="51"/>
      <c r="F186" s="52"/>
      <c r="G186" s="51"/>
      <c r="H186" s="51"/>
      <c r="I186" s="52"/>
    </row>
    <row r="187" spans="2:9" x14ac:dyDescent="0.25">
      <c r="B187" s="51"/>
      <c r="C187" s="51"/>
      <c r="D187" s="51"/>
      <c r="E187" s="51"/>
      <c r="F187" s="52"/>
      <c r="G187" s="51"/>
      <c r="H187" s="51"/>
      <c r="I187" s="52"/>
    </row>
    <row r="188" spans="2:9" x14ac:dyDescent="0.25">
      <c r="B188" s="51"/>
      <c r="C188" s="51"/>
      <c r="D188" s="51"/>
      <c r="E188" s="51"/>
      <c r="F188" s="52"/>
      <c r="G188" s="51"/>
      <c r="H188" s="51"/>
      <c r="I188" s="52"/>
    </row>
    <row r="189" spans="2:9" x14ac:dyDescent="0.25">
      <c r="B189" s="51"/>
      <c r="C189" s="51"/>
      <c r="D189" s="51"/>
      <c r="E189" s="51"/>
      <c r="F189" s="52"/>
      <c r="G189" s="51"/>
      <c r="H189" s="51"/>
      <c r="I189" s="52"/>
    </row>
    <row r="190" spans="2:9" x14ac:dyDescent="0.25">
      <c r="B190" s="51"/>
      <c r="C190" s="51"/>
      <c r="D190" s="51"/>
      <c r="E190" s="51"/>
      <c r="F190" s="52"/>
      <c r="G190" s="51"/>
      <c r="H190" s="51"/>
      <c r="I190" s="52"/>
    </row>
    <row r="191" spans="2:9" x14ac:dyDescent="0.25">
      <c r="B191" s="51"/>
      <c r="C191" s="51"/>
      <c r="D191" s="51"/>
      <c r="E191" s="51"/>
      <c r="F191" s="52"/>
      <c r="G191" s="51"/>
      <c r="H191" s="51"/>
      <c r="I191" s="52"/>
    </row>
    <row r="192" spans="2:9" x14ac:dyDescent="0.25">
      <c r="B192" s="51"/>
      <c r="C192" s="51"/>
      <c r="D192" s="51"/>
      <c r="E192" s="51"/>
      <c r="F192" s="52"/>
      <c r="G192" s="51"/>
      <c r="H192" s="51"/>
      <c r="I192" s="52"/>
    </row>
    <row r="193" spans="2:9" x14ac:dyDescent="0.25">
      <c r="B193" s="51"/>
      <c r="C193" s="51"/>
      <c r="D193" s="51"/>
      <c r="E193" s="51"/>
      <c r="F193" s="52"/>
      <c r="G193" s="51"/>
      <c r="H193" s="51"/>
      <c r="I193" s="52"/>
    </row>
    <row r="194" spans="2:9" x14ac:dyDescent="0.25">
      <c r="B194" s="51"/>
      <c r="C194" s="51"/>
      <c r="D194" s="51"/>
      <c r="E194" s="51"/>
      <c r="F194" s="52"/>
      <c r="G194" s="51"/>
      <c r="H194" s="51"/>
      <c r="I194" s="52"/>
    </row>
    <row r="195" spans="2:9" x14ac:dyDescent="0.25">
      <c r="B195" s="51"/>
      <c r="C195" s="51"/>
      <c r="D195" s="51"/>
      <c r="E195" s="51"/>
      <c r="F195" s="52"/>
      <c r="G195" s="51"/>
      <c r="H195" s="51"/>
      <c r="I195" s="52"/>
    </row>
    <row r="196" spans="2:9" x14ac:dyDescent="0.25">
      <c r="B196" s="51"/>
      <c r="C196" s="51"/>
      <c r="D196" s="51"/>
      <c r="E196" s="51"/>
      <c r="F196" s="52"/>
      <c r="G196" s="51"/>
      <c r="H196" s="51"/>
      <c r="I196" s="52"/>
    </row>
    <row r="197" spans="2:9" x14ac:dyDescent="0.25">
      <c r="B197" s="51"/>
      <c r="C197" s="51"/>
      <c r="D197" s="51"/>
      <c r="E197" s="51"/>
      <c r="F197" s="52"/>
      <c r="G197" s="51"/>
      <c r="H197" s="51"/>
      <c r="I197" s="52"/>
    </row>
    <row r="198" spans="2:9" x14ac:dyDescent="0.25">
      <c r="B198" s="51"/>
      <c r="C198" s="51"/>
      <c r="D198" s="51"/>
      <c r="E198" s="51"/>
      <c r="F198" s="52"/>
      <c r="G198" s="51"/>
      <c r="H198" s="51"/>
      <c r="I198" s="52"/>
    </row>
    <row r="199" spans="2:9" x14ac:dyDescent="0.25">
      <c r="B199" s="51"/>
      <c r="C199" s="51"/>
      <c r="D199" s="51"/>
      <c r="E199" s="51"/>
      <c r="F199" s="52"/>
      <c r="G199" s="51"/>
      <c r="H199" s="51"/>
      <c r="I199" s="52"/>
    </row>
    <row r="200" spans="2:9" x14ac:dyDescent="0.25">
      <c r="B200" s="51"/>
      <c r="C200" s="51"/>
      <c r="D200" s="51"/>
      <c r="E200" s="51"/>
      <c r="F200" s="52"/>
      <c r="G200" s="51"/>
      <c r="H200" s="51"/>
      <c r="I200" s="52"/>
    </row>
    <row r="201" spans="2:9" x14ac:dyDescent="0.25">
      <c r="B201" s="51"/>
      <c r="C201" s="51"/>
      <c r="D201" s="51"/>
      <c r="E201" s="51"/>
      <c r="F201" s="52"/>
      <c r="G201" s="51"/>
      <c r="H201" s="51"/>
      <c r="I201" s="52"/>
    </row>
    <row r="202" spans="2:9" x14ac:dyDescent="0.25">
      <c r="B202" s="51"/>
      <c r="C202" s="51"/>
      <c r="D202" s="51"/>
      <c r="E202" s="51"/>
      <c r="F202" s="52"/>
      <c r="G202" s="51"/>
      <c r="H202" s="51"/>
      <c r="I202" s="52"/>
    </row>
    <row r="203" spans="2:9" x14ac:dyDescent="0.25">
      <c r="B203" s="51"/>
      <c r="C203" s="51"/>
      <c r="D203" s="51"/>
      <c r="E203" s="51"/>
      <c r="F203" s="52"/>
      <c r="G203" s="51"/>
      <c r="H203" s="51"/>
      <c r="I203" s="52"/>
    </row>
    <row r="204" spans="2:9" x14ac:dyDescent="0.25">
      <c r="B204" s="51"/>
      <c r="C204" s="51"/>
      <c r="D204" s="51"/>
      <c r="E204" s="51"/>
      <c r="F204" s="52"/>
      <c r="G204" s="51"/>
      <c r="H204" s="51"/>
      <c r="I204" s="52"/>
    </row>
    <row r="205" spans="2:9" x14ac:dyDescent="0.25">
      <c r="B205" s="51"/>
      <c r="C205" s="51"/>
      <c r="D205" s="51"/>
      <c r="E205" s="51"/>
      <c r="F205" s="52"/>
      <c r="G205" s="51"/>
      <c r="H205" s="51"/>
      <c r="I205" s="52"/>
    </row>
    <row r="206" spans="2:9" x14ac:dyDescent="0.25">
      <c r="B206" s="51"/>
      <c r="C206" s="51"/>
      <c r="D206" s="51"/>
      <c r="E206" s="51"/>
      <c r="F206" s="52"/>
      <c r="G206" s="51"/>
      <c r="H206" s="51"/>
      <c r="I206" s="52"/>
    </row>
    <row r="207" spans="2:9" x14ac:dyDescent="0.25">
      <c r="B207" s="51"/>
      <c r="C207" s="51"/>
      <c r="D207" s="51"/>
      <c r="E207" s="51"/>
      <c r="F207" s="52"/>
      <c r="G207" s="51"/>
      <c r="H207" s="51"/>
      <c r="I207" s="52"/>
    </row>
    <row r="208" spans="2:9" x14ac:dyDescent="0.25">
      <c r="B208" s="51"/>
      <c r="C208" s="51"/>
      <c r="D208" s="51"/>
      <c r="E208" s="51"/>
      <c r="F208" s="52"/>
      <c r="G208" s="51"/>
      <c r="H208" s="51"/>
      <c r="I208" s="52"/>
    </row>
    <row r="209" spans="2:9" x14ac:dyDescent="0.25">
      <c r="B209" s="51"/>
      <c r="C209" s="51"/>
      <c r="D209" s="51"/>
      <c r="E209" s="51"/>
      <c r="F209" s="52"/>
      <c r="G209" s="51"/>
      <c r="H209" s="51"/>
      <c r="I209" s="52"/>
    </row>
    <row r="210" spans="2:9" x14ac:dyDescent="0.25">
      <c r="B210" s="51"/>
      <c r="C210" s="51"/>
      <c r="D210" s="51"/>
      <c r="E210" s="51"/>
      <c r="F210" s="52"/>
      <c r="G210" s="51"/>
      <c r="H210" s="51"/>
      <c r="I210" s="52"/>
    </row>
    <row r="211" spans="2:9" x14ac:dyDescent="0.25">
      <c r="B211" s="51"/>
      <c r="C211" s="51"/>
      <c r="D211" s="51"/>
      <c r="E211" s="51"/>
      <c r="F211" s="52"/>
      <c r="G211" s="51"/>
      <c r="H211" s="51"/>
      <c r="I211" s="52"/>
    </row>
    <row r="212" spans="2:9" x14ac:dyDescent="0.25">
      <c r="B212" s="51"/>
      <c r="C212" s="51"/>
      <c r="D212" s="51"/>
      <c r="E212" s="51"/>
      <c r="F212" s="52"/>
      <c r="G212" s="51"/>
      <c r="H212" s="51"/>
      <c r="I212" s="52"/>
    </row>
    <row r="213" spans="2:9" x14ac:dyDescent="0.25">
      <c r="B213" s="51"/>
      <c r="C213" s="51"/>
      <c r="D213" s="51"/>
      <c r="E213" s="51"/>
      <c r="F213" s="52"/>
      <c r="G213" s="51"/>
      <c r="H213" s="51"/>
      <c r="I213" s="52"/>
    </row>
    <row r="214" spans="2:9" x14ac:dyDescent="0.25">
      <c r="B214" s="51"/>
      <c r="C214" s="51"/>
      <c r="D214" s="51"/>
      <c r="E214" s="51"/>
      <c r="F214" s="52"/>
      <c r="G214" s="51"/>
      <c r="H214" s="51"/>
      <c r="I214" s="52"/>
    </row>
    <row r="215" spans="2:9" x14ac:dyDescent="0.25">
      <c r="B215" s="51"/>
      <c r="C215" s="51"/>
      <c r="D215" s="51"/>
      <c r="E215" s="51"/>
      <c r="F215" s="52"/>
      <c r="G215" s="51"/>
      <c r="H215" s="51"/>
      <c r="I215" s="52"/>
    </row>
    <row r="216" spans="2:9" x14ac:dyDescent="0.25">
      <c r="B216" s="51"/>
      <c r="C216" s="51"/>
      <c r="D216" s="51"/>
      <c r="E216" s="51"/>
      <c r="F216" s="52"/>
      <c r="G216" s="51"/>
      <c r="H216" s="51"/>
      <c r="I216" s="52"/>
    </row>
    <row r="217" spans="2:9" x14ac:dyDescent="0.25">
      <c r="B217" s="51"/>
      <c r="C217" s="51"/>
      <c r="D217" s="51"/>
      <c r="E217" s="51"/>
      <c r="F217" s="52"/>
      <c r="G217" s="51"/>
      <c r="H217" s="51"/>
      <c r="I217" s="52"/>
    </row>
    <row r="218" spans="2:9" x14ac:dyDescent="0.25">
      <c r="B218" s="51"/>
      <c r="C218" s="51"/>
      <c r="D218" s="51"/>
      <c r="E218" s="51"/>
      <c r="F218" s="52"/>
      <c r="G218" s="51"/>
      <c r="H218" s="51"/>
      <c r="I218" s="52"/>
    </row>
    <row r="219" spans="2:9" x14ac:dyDescent="0.25">
      <c r="B219" s="51"/>
      <c r="C219" s="51"/>
      <c r="D219" s="51"/>
      <c r="E219" s="51"/>
      <c r="F219" s="52"/>
      <c r="G219" s="51"/>
      <c r="H219" s="51"/>
      <c r="I219" s="52"/>
    </row>
    <row r="220" spans="2:9" x14ac:dyDescent="0.25">
      <c r="B220" s="51"/>
      <c r="C220" s="51"/>
      <c r="D220" s="51"/>
      <c r="E220" s="51"/>
      <c r="F220" s="52"/>
      <c r="G220" s="51"/>
      <c r="H220" s="51"/>
      <c r="I220" s="52"/>
    </row>
    <row r="221" spans="2:9" x14ac:dyDescent="0.25">
      <c r="B221" s="51"/>
      <c r="C221" s="51"/>
      <c r="D221" s="51"/>
      <c r="E221" s="51"/>
      <c r="F221" s="52"/>
      <c r="G221" s="51"/>
      <c r="H221" s="51"/>
      <c r="I221" s="52"/>
    </row>
    <row r="222" spans="2:9" x14ac:dyDescent="0.25">
      <c r="B222" s="51"/>
      <c r="C222" s="51"/>
      <c r="D222" s="51"/>
      <c r="E222" s="51"/>
      <c r="F222" s="52"/>
      <c r="G222" s="51"/>
      <c r="H222" s="51"/>
      <c r="I222" s="52"/>
    </row>
    <row r="223" spans="2:9" x14ac:dyDescent="0.25">
      <c r="B223" s="51"/>
      <c r="C223" s="51"/>
      <c r="D223" s="51"/>
      <c r="E223" s="51"/>
      <c r="F223" s="52"/>
      <c r="G223" s="51"/>
      <c r="H223" s="51"/>
      <c r="I223" s="52"/>
    </row>
    <row r="224" spans="2:9" x14ac:dyDescent="0.25">
      <c r="B224" s="51"/>
      <c r="C224" s="51"/>
      <c r="D224" s="51"/>
      <c r="E224" s="51"/>
      <c r="F224" s="52"/>
      <c r="G224" s="51"/>
      <c r="H224" s="51"/>
      <c r="I224" s="52"/>
    </row>
    <row r="225" spans="2:9" x14ac:dyDescent="0.25">
      <c r="B225" s="51"/>
      <c r="C225" s="51"/>
      <c r="D225" s="51"/>
      <c r="E225" s="51"/>
      <c r="F225" s="52"/>
      <c r="G225" s="51"/>
      <c r="H225" s="51"/>
      <c r="I225" s="52"/>
    </row>
    <row r="226" spans="2:9" x14ac:dyDescent="0.25">
      <c r="B226" s="51"/>
      <c r="C226" s="51"/>
      <c r="D226" s="51"/>
      <c r="E226" s="51"/>
      <c r="F226" s="52"/>
      <c r="G226" s="51"/>
      <c r="H226" s="51"/>
      <c r="I226" s="52"/>
    </row>
    <row r="227" spans="2:9" x14ac:dyDescent="0.25">
      <c r="B227" s="51"/>
      <c r="C227" s="51"/>
      <c r="D227" s="51"/>
      <c r="E227" s="51"/>
      <c r="F227" s="52"/>
      <c r="G227" s="51"/>
      <c r="H227" s="51"/>
      <c r="I227" s="52"/>
    </row>
    <row r="228" spans="2:9" x14ac:dyDescent="0.25">
      <c r="B228" s="51"/>
      <c r="C228" s="51"/>
      <c r="D228" s="51"/>
      <c r="E228" s="51"/>
      <c r="F228" s="52"/>
      <c r="G228" s="51"/>
      <c r="H228" s="51"/>
      <c r="I228" s="52"/>
    </row>
    <row r="229" spans="2:9" x14ac:dyDescent="0.25">
      <c r="B229" s="51"/>
      <c r="C229" s="51"/>
      <c r="D229" s="51"/>
      <c r="E229" s="51"/>
      <c r="F229" s="52"/>
      <c r="G229" s="51"/>
      <c r="H229" s="51"/>
      <c r="I229" s="52"/>
    </row>
    <row r="230" spans="2:9" x14ac:dyDescent="0.25">
      <c r="B230" s="51"/>
      <c r="C230" s="51"/>
      <c r="D230" s="51"/>
      <c r="E230" s="51"/>
      <c r="F230" s="52"/>
      <c r="G230" s="51"/>
      <c r="H230" s="51"/>
      <c r="I230" s="52"/>
    </row>
    <row r="231" spans="2:9" x14ac:dyDescent="0.25">
      <c r="B231" s="51"/>
      <c r="C231" s="51"/>
      <c r="D231" s="51"/>
      <c r="E231" s="51"/>
      <c r="F231" s="52"/>
      <c r="G231" s="51"/>
      <c r="H231" s="51"/>
      <c r="I231" s="52"/>
    </row>
    <row r="232" spans="2:9" x14ac:dyDescent="0.25">
      <c r="B232" s="51"/>
      <c r="C232" s="51"/>
      <c r="D232" s="51"/>
      <c r="E232" s="51"/>
      <c r="F232" s="52"/>
      <c r="G232" s="51"/>
      <c r="H232" s="51"/>
      <c r="I232" s="52"/>
    </row>
    <row r="233" spans="2:9" x14ac:dyDescent="0.25">
      <c r="B233" s="51"/>
      <c r="C233" s="51"/>
      <c r="D233" s="51"/>
      <c r="E233" s="51"/>
      <c r="F233" s="52"/>
      <c r="G233" s="51"/>
      <c r="H233" s="51"/>
      <c r="I233" s="52"/>
    </row>
    <row r="234" spans="2:9" x14ac:dyDescent="0.25">
      <c r="B234" s="51"/>
      <c r="C234" s="51"/>
      <c r="D234" s="51"/>
      <c r="E234" s="51"/>
      <c r="F234" s="52"/>
      <c r="G234" s="51"/>
      <c r="H234" s="51"/>
      <c r="I234" s="52"/>
    </row>
    <row r="235" spans="2:9" x14ac:dyDescent="0.25">
      <c r="B235" s="51"/>
      <c r="C235" s="51"/>
      <c r="D235" s="51"/>
      <c r="E235" s="51"/>
      <c r="F235" s="52"/>
      <c r="G235" s="51"/>
      <c r="H235" s="51"/>
      <c r="I235" s="52"/>
    </row>
    <row r="236" spans="2:9" x14ac:dyDescent="0.25">
      <c r="B236" s="51"/>
      <c r="C236" s="51"/>
      <c r="D236" s="51"/>
      <c r="E236" s="51"/>
      <c r="F236" s="52"/>
      <c r="G236" s="51"/>
      <c r="H236" s="51"/>
      <c r="I236" s="52"/>
    </row>
    <row r="237" spans="2:9" x14ac:dyDescent="0.25">
      <c r="B237" s="51"/>
      <c r="C237" s="51"/>
      <c r="D237" s="51"/>
      <c r="E237" s="51"/>
      <c r="F237" s="52"/>
      <c r="G237" s="51"/>
      <c r="H237" s="51"/>
      <c r="I237" s="52"/>
    </row>
    <row r="238" spans="2:9" x14ac:dyDescent="0.25">
      <c r="B238" s="51"/>
      <c r="C238" s="51"/>
      <c r="D238" s="51"/>
      <c r="E238" s="51"/>
      <c r="F238" s="52"/>
      <c r="G238" s="51"/>
      <c r="H238" s="51"/>
      <c r="I238" s="52"/>
    </row>
    <row r="239" spans="2:9" x14ac:dyDescent="0.25">
      <c r="B239" s="51"/>
      <c r="C239" s="51"/>
      <c r="D239" s="51"/>
      <c r="E239" s="51"/>
      <c r="F239" s="52"/>
      <c r="G239" s="51"/>
      <c r="H239" s="51"/>
      <c r="I239" s="52"/>
    </row>
    <row r="240" spans="2:9" x14ac:dyDescent="0.25">
      <c r="B240" s="51"/>
      <c r="C240" s="51"/>
      <c r="D240" s="51"/>
      <c r="E240" s="51"/>
      <c r="F240" s="52"/>
      <c r="G240" s="51"/>
      <c r="H240" s="51"/>
      <c r="I240" s="52"/>
    </row>
    <row r="241" spans="2:9" x14ac:dyDescent="0.25">
      <c r="B241" s="51"/>
      <c r="C241" s="51"/>
      <c r="D241" s="51"/>
      <c r="E241" s="51"/>
      <c r="F241" s="52"/>
      <c r="G241" s="51"/>
      <c r="H241" s="51"/>
      <c r="I241" s="52"/>
    </row>
    <row r="242" spans="2:9" x14ac:dyDescent="0.25">
      <c r="B242" s="51"/>
      <c r="C242" s="51"/>
      <c r="D242" s="51"/>
      <c r="E242" s="51"/>
      <c r="F242" s="52"/>
      <c r="G242" s="51"/>
      <c r="H242" s="51"/>
      <c r="I242" s="52"/>
    </row>
    <row r="243" spans="2:9" x14ac:dyDescent="0.25">
      <c r="B243" s="51"/>
      <c r="C243" s="51"/>
      <c r="D243" s="51"/>
      <c r="E243" s="51"/>
      <c r="F243" s="52"/>
      <c r="G243" s="51"/>
      <c r="H243" s="51"/>
      <c r="I243" s="52"/>
    </row>
    <row r="244" spans="2:9" x14ac:dyDescent="0.25">
      <c r="B244" s="51"/>
      <c r="C244" s="51"/>
      <c r="D244" s="51"/>
      <c r="E244" s="51"/>
      <c r="F244" s="52"/>
      <c r="G244" s="51"/>
      <c r="H244" s="51"/>
      <c r="I244" s="52"/>
    </row>
    <row r="245" spans="2:9" x14ac:dyDescent="0.25">
      <c r="B245" s="51"/>
      <c r="C245" s="51"/>
      <c r="D245" s="51"/>
      <c r="E245" s="51"/>
      <c r="F245" s="52"/>
      <c r="G245" s="51"/>
      <c r="H245" s="51"/>
      <c r="I245" s="52"/>
    </row>
    <row r="246" spans="2:9" x14ac:dyDescent="0.25">
      <c r="B246" s="51"/>
      <c r="C246" s="51"/>
      <c r="D246" s="51"/>
      <c r="E246" s="51"/>
      <c r="F246" s="52"/>
      <c r="G246" s="51"/>
      <c r="H246" s="51"/>
      <c r="I246" s="52"/>
    </row>
    <row r="247" spans="2:9" x14ac:dyDescent="0.25">
      <c r="B247" s="51"/>
      <c r="C247" s="51"/>
      <c r="D247" s="51"/>
      <c r="E247" s="51"/>
      <c r="F247" s="52"/>
      <c r="G247" s="51"/>
      <c r="H247" s="51"/>
      <c r="I247" s="52"/>
    </row>
    <row r="248" spans="2:9" x14ac:dyDescent="0.25">
      <c r="B248" s="51"/>
      <c r="C248" s="51"/>
      <c r="D248" s="51"/>
      <c r="E248" s="51"/>
      <c r="F248" s="52"/>
      <c r="G248" s="51"/>
      <c r="H248" s="51"/>
      <c r="I248" s="52"/>
    </row>
    <row r="249" spans="2:9" x14ac:dyDescent="0.25">
      <c r="B249" s="51"/>
      <c r="C249" s="51"/>
      <c r="D249" s="51"/>
      <c r="E249" s="51"/>
      <c r="F249" s="52"/>
      <c r="G249" s="51"/>
      <c r="H249" s="51"/>
      <c r="I249" s="52"/>
    </row>
    <row r="250" spans="2:9" x14ac:dyDescent="0.25">
      <c r="B250" s="51"/>
      <c r="C250" s="51"/>
      <c r="D250" s="51"/>
      <c r="E250" s="51"/>
      <c r="F250" s="52"/>
      <c r="G250" s="51"/>
      <c r="H250" s="51"/>
      <c r="I250" s="52"/>
    </row>
    <row r="251" spans="2:9" x14ac:dyDescent="0.25">
      <c r="B251" s="51"/>
      <c r="C251" s="51"/>
      <c r="D251" s="51"/>
      <c r="E251" s="51"/>
      <c r="F251" s="52"/>
      <c r="G251" s="51"/>
      <c r="H251" s="51"/>
      <c r="I251" s="52"/>
    </row>
    <row r="252" spans="2:9" x14ac:dyDescent="0.25">
      <c r="B252" s="51"/>
      <c r="C252" s="51"/>
      <c r="D252" s="51"/>
      <c r="E252" s="51"/>
      <c r="F252" s="52"/>
      <c r="G252" s="51"/>
      <c r="H252" s="51"/>
      <c r="I252" s="52"/>
    </row>
    <row r="253" spans="2:9" x14ac:dyDescent="0.25">
      <c r="B253" s="51"/>
      <c r="C253" s="51"/>
      <c r="D253" s="51"/>
      <c r="E253" s="51"/>
      <c r="F253" s="52"/>
      <c r="G253" s="51"/>
      <c r="H253" s="51"/>
      <c r="I253" s="52"/>
    </row>
    <row r="254" spans="2:9" x14ac:dyDescent="0.25">
      <c r="B254" s="51"/>
      <c r="C254" s="51"/>
      <c r="D254" s="51"/>
      <c r="E254" s="51"/>
      <c r="F254" s="52"/>
      <c r="G254" s="51"/>
      <c r="H254" s="51"/>
      <c r="I254" s="52"/>
    </row>
    <row r="255" spans="2:9" x14ac:dyDescent="0.25">
      <c r="B255" s="51"/>
      <c r="C255" s="51"/>
      <c r="D255" s="51"/>
      <c r="E255" s="51"/>
      <c r="F255" s="52"/>
      <c r="G255" s="51"/>
      <c r="H255" s="51"/>
      <c r="I255" s="52"/>
    </row>
    <row r="256" spans="2:9" x14ac:dyDescent="0.25">
      <c r="B256" s="51"/>
      <c r="C256" s="51"/>
      <c r="D256" s="51"/>
      <c r="E256" s="51"/>
      <c r="F256" s="52"/>
      <c r="G256" s="51"/>
      <c r="H256" s="51"/>
      <c r="I256" s="52"/>
    </row>
    <row r="257" spans="2:9" x14ac:dyDescent="0.25">
      <c r="B257" s="51"/>
      <c r="C257" s="51"/>
      <c r="D257" s="51"/>
      <c r="E257" s="51"/>
      <c r="F257" s="52"/>
      <c r="G257" s="51"/>
      <c r="H257" s="51"/>
      <c r="I257" s="52"/>
    </row>
    <row r="258" spans="2:9" x14ac:dyDescent="0.25">
      <c r="B258" s="51"/>
      <c r="C258" s="51"/>
      <c r="D258" s="51"/>
      <c r="E258" s="51"/>
      <c r="F258" s="52"/>
      <c r="G258" s="51"/>
      <c r="H258" s="51"/>
      <c r="I258" s="52"/>
    </row>
    <row r="259" spans="2:9" x14ac:dyDescent="0.25">
      <c r="B259" s="51"/>
      <c r="C259" s="51"/>
      <c r="D259" s="51"/>
      <c r="E259" s="51"/>
      <c r="F259" s="52"/>
      <c r="G259" s="51"/>
      <c r="H259" s="51"/>
      <c r="I259" s="52"/>
    </row>
    <row r="260" spans="2:9" x14ac:dyDescent="0.25">
      <c r="B260" s="51"/>
      <c r="C260" s="51"/>
      <c r="D260" s="51"/>
      <c r="E260" s="51"/>
      <c r="F260" s="52"/>
      <c r="G260" s="51"/>
      <c r="H260" s="51"/>
      <c r="I260" s="52"/>
    </row>
    <row r="261" spans="2:9" x14ac:dyDescent="0.25">
      <c r="B261" s="51"/>
      <c r="C261" s="51"/>
      <c r="D261" s="51"/>
      <c r="E261" s="51"/>
      <c r="F261" s="52"/>
      <c r="G261" s="51"/>
      <c r="H261" s="51"/>
      <c r="I261" s="52"/>
    </row>
    <row r="262" spans="2:9" x14ac:dyDescent="0.25">
      <c r="B262" s="51"/>
      <c r="C262" s="51"/>
      <c r="D262" s="51"/>
      <c r="E262" s="51"/>
      <c r="F262" s="52"/>
      <c r="G262" s="51"/>
      <c r="H262" s="51"/>
      <c r="I262" s="52"/>
    </row>
    <row r="263" spans="2:9" x14ac:dyDescent="0.25">
      <c r="B263" s="51"/>
      <c r="C263" s="51"/>
      <c r="D263" s="51"/>
      <c r="E263" s="51"/>
      <c r="F263" s="52"/>
      <c r="G263" s="51"/>
      <c r="H263" s="51"/>
      <c r="I263" s="52"/>
    </row>
    <row r="264" spans="2:9" x14ac:dyDescent="0.25">
      <c r="B264" s="51"/>
      <c r="C264" s="51"/>
      <c r="D264" s="51"/>
      <c r="E264" s="51"/>
      <c r="F264" s="52"/>
      <c r="G264" s="51"/>
      <c r="H264" s="51"/>
      <c r="I264" s="52"/>
    </row>
    <row r="265" spans="2:9" x14ac:dyDescent="0.25">
      <c r="B265" s="51"/>
      <c r="C265" s="51"/>
      <c r="D265" s="51"/>
      <c r="E265" s="51"/>
      <c r="F265" s="52"/>
      <c r="G265" s="51"/>
      <c r="H265" s="51"/>
      <c r="I265" s="52"/>
    </row>
    <row r="266" spans="2:9" x14ac:dyDescent="0.25">
      <c r="B266" s="51"/>
      <c r="C266" s="51"/>
      <c r="D266" s="51"/>
      <c r="E266" s="51"/>
      <c r="F266" s="52"/>
      <c r="G266" s="51"/>
      <c r="H266" s="51"/>
      <c r="I266" s="52"/>
    </row>
    <row r="267" spans="2:9" x14ac:dyDescent="0.25">
      <c r="B267" s="51"/>
      <c r="C267" s="51"/>
      <c r="D267" s="51"/>
      <c r="E267" s="51"/>
      <c r="F267" s="52"/>
      <c r="G267" s="51"/>
      <c r="H267" s="51"/>
      <c r="I267" s="52"/>
    </row>
    <row r="268" spans="2:9" x14ac:dyDescent="0.25">
      <c r="B268" s="51"/>
      <c r="C268" s="51"/>
      <c r="D268" s="51"/>
      <c r="E268" s="51"/>
      <c r="F268" s="52"/>
      <c r="G268" s="51"/>
      <c r="H268" s="51"/>
      <c r="I268" s="52"/>
    </row>
    <row r="269" spans="2:9" x14ac:dyDescent="0.25">
      <c r="B269" s="51"/>
      <c r="C269" s="51"/>
      <c r="D269" s="51"/>
      <c r="E269" s="51"/>
      <c r="F269" s="52"/>
      <c r="G269" s="51"/>
      <c r="H269" s="51"/>
      <c r="I269" s="52"/>
    </row>
    <row r="270" spans="2:9" x14ac:dyDescent="0.25">
      <c r="B270" s="51"/>
      <c r="C270" s="51"/>
      <c r="D270" s="51"/>
      <c r="E270" s="51"/>
      <c r="F270" s="52"/>
      <c r="G270" s="51"/>
      <c r="H270" s="51"/>
      <c r="I270" s="52"/>
    </row>
    <row r="271" spans="2:9" x14ac:dyDescent="0.25">
      <c r="B271" s="51"/>
      <c r="C271" s="51"/>
      <c r="D271" s="51"/>
      <c r="E271" s="51"/>
      <c r="F271" s="52"/>
      <c r="G271" s="51"/>
      <c r="H271" s="51"/>
      <c r="I271" s="52"/>
    </row>
    <row r="272" spans="2:9" x14ac:dyDescent="0.25">
      <c r="B272" s="51"/>
      <c r="C272" s="51"/>
      <c r="D272" s="51"/>
      <c r="E272" s="51"/>
      <c r="F272" s="52"/>
      <c r="G272" s="51"/>
      <c r="H272" s="51"/>
      <c r="I272" s="52"/>
    </row>
    <row r="273" spans="2:9" x14ac:dyDescent="0.25">
      <c r="B273" s="51"/>
      <c r="C273" s="51"/>
      <c r="D273" s="51"/>
      <c r="E273" s="51"/>
      <c r="F273" s="52"/>
      <c r="G273" s="51"/>
      <c r="H273" s="51"/>
      <c r="I273" s="52"/>
    </row>
    <row r="274" spans="2:9" x14ac:dyDescent="0.25">
      <c r="B274" s="51"/>
      <c r="C274" s="51"/>
      <c r="D274" s="51"/>
      <c r="E274" s="51"/>
      <c r="F274" s="52"/>
      <c r="G274" s="51"/>
      <c r="H274" s="51"/>
      <c r="I274" s="52"/>
    </row>
    <row r="275" spans="2:9" x14ac:dyDescent="0.25">
      <c r="B275" s="51"/>
      <c r="C275" s="51"/>
      <c r="D275" s="51"/>
      <c r="E275" s="51"/>
      <c r="F275" s="52"/>
      <c r="G275" s="51"/>
      <c r="H275" s="51"/>
      <c r="I275" s="52"/>
    </row>
    <row r="276" spans="2:9" x14ac:dyDescent="0.25">
      <c r="B276" s="51"/>
      <c r="C276" s="51"/>
      <c r="D276" s="51"/>
      <c r="E276" s="51"/>
      <c r="F276" s="52"/>
      <c r="G276" s="51"/>
      <c r="H276" s="51"/>
      <c r="I276" s="52"/>
    </row>
    <row r="277" spans="2:9" x14ac:dyDescent="0.25">
      <c r="B277" s="51"/>
      <c r="C277" s="51"/>
      <c r="D277" s="51"/>
      <c r="E277" s="51"/>
      <c r="F277" s="52"/>
      <c r="G277" s="51"/>
      <c r="H277" s="51"/>
      <c r="I277" s="52"/>
    </row>
    <row r="278" spans="2:9" x14ac:dyDescent="0.25">
      <c r="B278" s="51"/>
      <c r="C278" s="51"/>
      <c r="D278" s="51"/>
      <c r="E278" s="51"/>
      <c r="F278" s="52"/>
      <c r="G278" s="51"/>
      <c r="H278" s="51"/>
      <c r="I278" s="52"/>
    </row>
    <row r="279" spans="2:9" x14ac:dyDescent="0.25">
      <c r="B279" s="51"/>
      <c r="C279" s="51"/>
      <c r="D279" s="51"/>
      <c r="E279" s="51"/>
      <c r="F279" s="52"/>
      <c r="G279" s="51"/>
      <c r="H279" s="51"/>
      <c r="I279" s="52"/>
    </row>
    <row r="280" spans="2:9" x14ac:dyDescent="0.25">
      <c r="B280" s="51"/>
      <c r="C280" s="51"/>
      <c r="D280" s="51"/>
      <c r="E280" s="51"/>
      <c r="F280" s="52"/>
      <c r="G280" s="51"/>
      <c r="H280" s="51"/>
      <c r="I280" s="52"/>
    </row>
    <row r="281" spans="2:9" x14ac:dyDescent="0.25">
      <c r="B281" s="51"/>
      <c r="C281" s="51"/>
      <c r="D281" s="51"/>
      <c r="E281" s="51"/>
      <c r="F281" s="52"/>
      <c r="G281" s="51"/>
      <c r="H281" s="51"/>
      <c r="I281" s="52"/>
    </row>
    <row r="282" spans="2:9" x14ac:dyDescent="0.25">
      <c r="B282" s="51"/>
      <c r="C282" s="51"/>
      <c r="D282" s="51"/>
      <c r="E282" s="51"/>
      <c r="F282" s="52"/>
      <c r="G282" s="51"/>
      <c r="H282" s="51"/>
      <c r="I282" s="52"/>
    </row>
    <row r="283" spans="2:9" x14ac:dyDescent="0.25">
      <c r="B283" s="51"/>
      <c r="C283" s="51"/>
      <c r="D283" s="51"/>
      <c r="E283" s="51"/>
      <c r="F283" s="52"/>
      <c r="G283" s="51"/>
      <c r="H283" s="51"/>
      <c r="I283" s="52"/>
    </row>
    <row r="284" spans="2:9" x14ac:dyDescent="0.25">
      <c r="B284" s="51"/>
      <c r="C284" s="51"/>
      <c r="D284" s="51"/>
      <c r="E284" s="51"/>
      <c r="F284" s="52"/>
      <c r="G284" s="51"/>
      <c r="H284" s="51"/>
      <c r="I284" s="52"/>
    </row>
    <row r="285" spans="2:9" x14ac:dyDescent="0.25">
      <c r="B285" s="51"/>
      <c r="C285" s="51"/>
      <c r="D285" s="51"/>
      <c r="E285" s="51"/>
      <c r="F285" s="52"/>
      <c r="G285" s="51"/>
      <c r="H285" s="51"/>
      <c r="I285" s="52"/>
    </row>
    <row r="286" spans="2:9" x14ac:dyDescent="0.25">
      <c r="B286" s="51"/>
      <c r="C286" s="51"/>
      <c r="D286" s="51"/>
      <c r="E286" s="51"/>
      <c r="F286" s="52"/>
      <c r="G286" s="51"/>
      <c r="H286" s="51"/>
      <c r="I286" s="52"/>
    </row>
    <row r="287" spans="2:9" x14ac:dyDescent="0.25">
      <c r="B287" s="51"/>
      <c r="C287" s="51"/>
      <c r="D287" s="51"/>
      <c r="E287" s="51"/>
      <c r="F287" s="52"/>
      <c r="G287" s="51"/>
      <c r="H287" s="51"/>
      <c r="I287" s="52"/>
    </row>
    <row r="288" spans="2:9" x14ac:dyDescent="0.25">
      <c r="B288" s="51"/>
      <c r="C288" s="51"/>
      <c r="D288" s="51"/>
      <c r="E288" s="51"/>
      <c r="F288" s="52"/>
      <c r="G288" s="51"/>
      <c r="H288" s="51"/>
      <c r="I288" s="52"/>
    </row>
    <row r="289" spans="2:9" x14ac:dyDescent="0.25">
      <c r="B289" s="51"/>
      <c r="C289" s="51"/>
      <c r="D289" s="51"/>
      <c r="E289" s="51"/>
      <c r="F289" s="52"/>
      <c r="G289" s="51"/>
      <c r="H289" s="51"/>
      <c r="I289" s="52"/>
    </row>
    <row r="290" spans="2:9" x14ac:dyDescent="0.25">
      <c r="B290" s="51"/>
      <c r="C290" s="51"/>
      <c r="D290" s="51"/>
      <c r="E290" s="51"/>
      <c r="F290" s="52"/>
      <c r="G290" s="51"/>
      <c r="H290" s="51"/>
      <c r="I290" s="52"/>
    </row>
    <row r="291" spans="2:9" x14ac:dyDescent="0.25">
      <c r="B291" s="51"/>
      <c r="C291" s="51"/>
      <c r="D291" s="51"/>
      <c r="E291" s="51"/>
      <c r="F291" s="52"/>
      <c r="G291" s="51"/>
      <c r="H291" s="51"/>
      <c r="I291" s="52"/>
    </row>
    <row r="292" spans="2:9" x14ac:dyDescent="0.25">
      <c r="B292" s="51"/>
      <c r="C292" s="51"/>
      <c r="D292" s="51"/>
      <c r="E292" s="51"/>
      <c r="F292" s="52"/>
      <c r="G292" s="51"/>
      <c r="H292" s="51"/>
      <c r="I292" s="52"/>
    </row>
    <row r="293" spans="2:9" x14ac:dyDescent="0.25">
      <c r="B293" s="51"/>
      <c r="C293" s="51"/>
      <c r="D293" s="51"/>
      <c r="E293" s="51"/>
      <c r="F293" s="52"/>
      <c r="G293" s="51"/>
      <c r="H293" s="51"/>
      <c r="I293" s="52"/>
    </row>
    <row r="294" spans="2:9" x14ac:dyDescent="0.25">
      <c r="B294" s="51"/>
      <c r="C294" s="51"/>
      <c r="D294" s="51"/>
      <c r="E294" s="51"/>
      <c r="F294" s="52"/>
      <c r="G294" s="51"/>
      <c r="H294" s="51"/>
      <c r="I294" s="52"/>
    </row>
    <row r="295" spans="2:9" x14ac:dyDescent="0.25">
      <c r="B295" s="51"/>
      <c r="C295" s="51"/>
      <c r="D295" s="51"/>
      <c r="E295" s="51"/>
      <c r="F295" s="52"/>
      <c r="G295" s="51"/>
      <c r="H295" s="51"/>
      <c r="I295" s="52"/>
    </row>
    <row r="296" spans="2:9" x14ac:dyDescent="0.25">
      <c r="B296" s="51"/>
      <c r="C296" s="51"/>
      <c r="D296" s="51"/>
      <c r="E296" s="51"/>
      <c r="F296" s="52"/>
      <c r="G296" s="51"/>
      <c r="H296" s="51"/>
      <c r="I296" s="52"/>
    </row>
    <row r="297" spans="2:9" x14ac:dyDescent="0.25">
      <c r="B297" s="51"/>
      <c r="C297" s="51"/>
      <c r="D297" s="51"/>
      <c r="E297" s="51"/>
      <c r="F297" s="52"/>
      <c r="G297" s="51"/>
      <c r="H297" s="51"/>
      <c r="I297" s="52"/>
    </row>
    <row r="298" spans="2:9" x14ac:dyDescent="0.25">
      <c r="B298" s="51"/>
      <c r="C298" s="51"/>
      <c r="D298" s="51"/>
      <c r="E298" s="51"/>
      <c r="F298" s="52"/>
      <c r="G298" s="51"/>
      <c r="H298" s="51"/>
      <c r="I298" s="52"/>
    </row>
    <row r="299" spans="2:9" x14ac:dyDescent="0.25">
      <c r="B299" s="51"/>
      <c r="C299" s="51"/>
      <c r="D299" s="51"/>
      <c r="E299" s="51"/>
      <c r="F299" s="52"/>
      <c r="G299" s="51"/>
      <c r="H299" s="51"/>
      <c r="I299" s="52"/>
    </row>
    <row r="300" spans="2:9" x14ac:dyDescent="0.25">
      <c r="B300" s="51"/>
      <c r="C300" s="51"/>
      <c r="D300" s="51"/>
      <c r="E300" s="51"/>
      <c r="F300" s="52"/>
      <c r="G300" s="51"/>
      <c r="H300" s="51"/>
      <c r="I300" s="52"/>
    </row>
    <row r="301" spans="2:9" x14ac:dyDescent="0.25">
      <c r="B301" s="51"/>
      <c r="C301" s="51"/>
      <c r="D301" s="51"/>
      <c r="E301" s="51"/>
      <c r="F301" s="52"/>
      <c r="G301" s="51"/>
      <c r="H301" s="51"/>
      <c r="I301" s="52"/>
    </row>
    <row r="302" spans="2:9" x14ac:dyDescent="0.25">
      <c r="B302" s="51"/>
      <c r="C302" s="51"/>
      <c r="D302" s="51"/>
      <c r="E302" s="51"/>
      <c r="F302" s="52"/>
      <c r="G302" s="51"/>
      <c r="H302" s="51"/>
      <c r="I302" s="52"/>
    </row>
    <row r="303" spans="2:9" x14ac:dyDescent="0.25">
      <c r="B303" s="51"/>
      <c r="C303" s="51"/>
      <c r="D303" s="51"/>
      <c r="E303" s="51"/>
      <c r="F303" s="52"/>
      <c r="G303" s="51"/>
      <c r="H303" s="51"/>
      <c r="I303" s="52"/>
    </row>
    <row r="304" spans="2:9" x14ac:dyDescent="0.25">
      <c r="B304" s="51"/>
      <c r="C304" s="51"/>
      <c r="D304" s="51"/>
      <c r="E304" s="51"/>
      <c r="F304" s="52"/>
      <c r="G304" s="51"/>
      <c r="H304" s="51"/>
      <c r="I304" s="52"/>
    </row>
    <row r="305" spans="2:9" x14ac:dyDescent="0.25">
      <c r="B305" s="51"/>
      <c r="C305" s="51"/>
      <c r="D305" s="51"/>
      <c r="E305" s="51"/>
      <c r="F305" s="52"/>
      <c r="G305" s="51"/>
      <c r="H305" s="51"/>
      <c r="I305" s="52"/>
    </row>
    <row r="306" spans="2:9" x14ac:dyDescent="0.25">
      <c r="B306" s="51"/>
      <c r="C306" s="51"/>
      <c r="D306" s="51"/>
      <c r="E306" s="51"/>
      <c r="F306" s="52"/>
      <c r="G306" s="51"/>
      <c r="H306" s="51"/>
      <c r="I306" s="52"/>
    </row>
    <row r="307" spans="2:9" x14ac:dyDescent="0.25">
      <c r="B307" s="51"/>
      <c r="C307" s="51"/>
      <c r="D307" s="51"/>
      <c r="E307" s="51"/>
      <c r="F307" s="52"/>
      <c r="G307" s="51"/>
      <c r="H307" s="51"/>
      <c r="I307" s="52"/>
    </row>
    <row r="308" spans="2:9" x14ac:dyDescent="0.25">
      <c r="B308" s="51"/>
      <c r="C308" s="51"/>
      <c r="D308" s="51"/>
      <c r="E308" s="51"/>
      <c r="F308" s="52"/>
      <c r="G308" s="51"/>
      <c r="H308" s="51"/>
      <c r="I308" s="52"/>
    </row>
    <row r="309" spans="2:9" x14ac:dyDescent="0.25">
      <c r="B309" s="51"/>
      <c r="C309" s="51"/>
      <c r="D309" s="51"/>
      <c r="E309" s="51"/>
      <c r="F309" s="52"/>
      <c r="G309" s="51"/>
      <c r="H309" s="51"/>
      <c r="I309" s="52"/>
    </row>
    <row r="310" spans="2:9" x14ac:dyDescent="0.25">
      <c r="B310" s="51"/>
      <c r="C310" s="51"/>
      <c r="D310" s="51"/>
      <c r="E310" s="51"/>
      <c r="F310" s="52"/>
      <c r="G310" s="51"/>
      <c r="H310" s="51"/>
      <c r="I310" s="52"/>
    </row>
    <row r="311" spans="2:9" x14ac:dyDescent="0.25">
      <c r="B311" s="51"/>
      <c r="C311" s="51"/>
      <c r="D311" s="51"/>
      <c r="E311" s="51"/>
      <c r="F311" s="52"/>
      <c r="G311" s="51"/>
      <c r="H311" s="51"/>
      <c r="I311" s="52"/>
    </row>
    <row r="312" spans="2:9" x14ac:dyDescent="0.25">
      <c r="B312" s="51"/>
      <c r="C312" s="51"/>
      <c r="D312" s="51"/>
      <c r="E312" s="51"/>
      <c r="F312" s="52"/>
      <c r="G312" s="51"/>
      <c r="H312" s="51"/>
      <c r="I312" s="52"/>
    </row>
    <row r="313" spans="2:9" x14ac:dyDescent="0.25">
      <c r="B313" s="51"/>
      <c r="C313" s="51"/>
      <c r="D313" s="51"/>
      <c r="E313" s="51"/>
      <c r="F313" s="52"/>
      <c r="G313" s="51"/>
      <c r="H313" s="51"/>
      <c r="I313" s="52"/>
    </row>
    <row r="314" spans="2:9" x14ac:dyDescent="0.25">
      <c r="B314" s="51"/>
      <c r="C314" s="51"/>
      <c r="D314" s="51"/>
      <c r="E314" s="51"/>
      <c r="F314" s="52"/>
      <c r="G314" s="51"/>
      <c r="H314" s="51"/>
      <c r="I314" s="52"/>
    </row>
    <row r="315" spans="2:9" x14ac:dyDescent="0.25">
      <c r="B315" s="51"/>
      <c r="C315" s="51"/>
      <c r="D315" s="51"/>
      <c r="E315" s="51"/>
      <c r="F315" s="52"/>
      <c r="G315" s="51"/>
      <c r="H315" s="51"/>
      <c r="I315" s="52"/>
    </row>
    <row r="316" spans="2:9" x14ac:dyDescent="0.25">
      <c r="B316" s="51"/>
      <c r="C316" s="51"/>
      <c r="D316" s="51"/>
      <c r="E316" s="51"/>
      <c r="F316" s="52"/>
      <c r="G316" s="51"/>
      <c r="H316" s="51"/>
      <c r="I316" s="52"/>
    </row>
    <row r="317" spans="2:9" x14ac:dyDescent="0.25">
      <c r="B317" s="51"/>
      <c r="C317" s="51"/>
      <c r="D317" s="51"/>
      <c r="E317" s="51"/>
      <c r="F317" s="52"/>
      <c r="G317" s="51"/>
      <c r="H317" s="51"/>
      <c r="I317" s="52"/>
    </row>
    <row r="318" spans="2:9" x14ac:dyDescent="0.25">
      <c r="B318" s="51"/>
      <c r="C318" s="51"/>
      <c r="D318" s="51"/>
      <c r="E318" s="51"/>
      <c r="F318" s="52"/>
      <c r="G318" s="51"/>
      <c r="H318" s="51"/>
      <c r="I318" s="52"/>
    </row>
    <row r="319" spans="2:9" x14ac:dyDescent="0.25">
      <c r="B319" s="51"/>
      <c r="C319" s="51"/>
      <c r="D319" s="51"/>
      <c r="E319" s="51"/>
      <c r="F319" s="52"/>
      <c r="G319" s="51"/>
      <c r="H319" s="51"/>
      <c r="I319" s="52"/>
    </row>
    <row r="320" spans="2:9" x14ac:dyDescent="0.25">
      <c r="B320" s="51"/>
      <c r="C320" s="51"/>
      <c r="D320" s="51"/>
      <c r="E320" s="51"/>
      <c r="F320" s="52"/>
      <c r="G320" s="51"/>
      <c r="H320" s="51"/>
      <c r="I320" s="52"/>
    </row>
    <row r="321" spans="2:9" x14ac:dyDescent="0.25">
      <c r="B321" s="51"/>
      <c r="C321" s="51"/>
      <c r="D321" s="51"/>
      <c r="E321" s="51"/>
      <c r="F321" s="52"/>
      <c r="G321" s="51"/>
      <c r="H321" s="51"/>
      <c r="I321" s="52"/>
    </row>
    <row r="322" spans="2:9" x14ac:dyDescent="0.25">
      <c r="B322" s="51"/>
      <c r="C322" s="51"/>
      <c r="D322" s="51"/>
      <c r="E322" s="51"/>
      <c r="F322" s="52"/>
      <c r="G322" s="51"/>
      <c r="H322" s="51"/>
      <c r="I322" s="52"/>
    </row>
    <row r="323" spans="2:9" x14ac:dyDescent="0.25">
      <c r="B323" s="51"/>
      <c r="C323" s="51"/>
      <c r="D323" s="51"/>
      <c r="E323" s="51"/>
      <c r="F323" s="52"/>
      <c r="G323" s="51"/>
      <c r="H323" s="51"/>
      <c r="I323" s="52"/>
    </row>
    <row r="324" spans="2:9" x14ac:dyDescent="0.25">
      <c r="B324" s="51"/>
      <c r="C324" s="51"/>
      <c r="D324" s="51"/>
      <c r="E324" s="51"/>
      <c r="F324" s="52"/>
      <c r="G324" s="51"/>
      <c r="H324" s="51"/>
      <c r="I324" s="52"/>
    </row>
    <row r="325" spans="2:9" x14ac:dyDescent="0.25">
      <c r="B325" s="51"/>
      <c r="C325" s="51"/>
      <c r="D325" s="51"/>
      <c r="E325" s="51"/>
      <c r="F325" s="52"/>
      <c r="G325" s="51"/>
      <c r="H325" s="51"/>
      <c r="I325" s="52"/>
    </row>
    <row r="326" spans="2:9" x14ac:dyDescent="0.25">
      <c r="B326" s="51"/>
      <c r="C326" s="51"/>
      <c r="D326" s="51"/>
      <c r="E326" s="51"/>
      <c r="F326" s="52"/>
      <c r="G326" s="51"/>
      <c r="H326" s="51"/>
      <c r="I326" s="52"/>
    </row>
    <row r="327" spans="2:9" x14ac:dyDescent="0.25">
      <c r="B327" s="51"/>
      <c r="C327" s="51"/>
      <c r="D327" s="51"/>
      <c r="E327" s="51"/>
      <c r="F327" s="52"/>
      <c r="G327" s="51"/>
      <c r="H327" s="51"/>
      <c r="I327" s="52"/>
    </row>
    <row r="328" spans="2:9" x14ac:dyDescent="0.25">
      <c r="B328" s="51"/>
      <c r="C328" s="51"/>
      <c r="D328" s="51"/>
      <c r="E328" s="51"/>
      <c r="F328" s="52"/>
      <c r="G328" s="51"/>
      <c r="H328" s="51"/>
      <c r="I328" s="52"/>
    </row>
    <row r="329" spans="2:9" x14ac:dyDescent="0.25">
      <c r="B329" s="51"/>
      <c r="C329" s="51"/>
      <c r="D329" s="51"/>
      <c r="E329" s="51"/>
      <c r="F329" s="52"/>
      <c r="G329" s="51"/>
      <c r="H329" s="51"/>
      <c r="I329" s="52"/>
    </row>
    <row r="330" spans="2:9" x14ac:dyDescent="0.25">
      <c r="B330" s="51"/>
      <c r="C330" s="51"/>
      <c r="D330" s="51"/>
      <c r="E330" s="51"/>
      <c r="F330" s="52"/>
      <c r="G330" s="51"/>
      <c r="H330" s="51"/>
      <c r="I330" s="52"/>
    </row>
    <row r="331" spans="2:9" x14ac:dyDescent="0.25">
      <c r="B331" s="51"/>
      <c r="C331" s="51"/>
      <c r="D331" s="51"/>
      <c r="E331" s="51"/>
      <c r="F331" s="52"/>
      <c r="G331" s="51"/>
      <c r="H331" s="51"/>
      <c r="I331" s="52"/>
    </row>
    <row r="332" spans="2:9" x14ac:dyDescent="0.25">
      <c r="B332" s="51"/>
      <c r="C332" s="51"/>
      <c r="D332" s="51"/>
      <c r="E332" s="51"/>
      <c r="F332" s="52"/>
      <c r="G332" s="51"/>
      <c r="H332" s="51"/>
      <c r="I332" s="52"/>
    </row>
    <row r="333" spans="2:9" x14ac:dyDescent="0.25">
      <c r="B333" s="51"/>
      <c r="C333" s="51"/>
      <c r="D333" s="51"/>
      <c r="E333" s="51"/>
      <c r="F333" s="52"/>
      <c r="G333" s="51"/>
      <c r="H333" s="51"/>
      <c r="I333" s="52"/>
    </row>
    <row r="334" spans="2:9" x14ac:dyDescent="0.25">
      <c r="B334" s="51"/>
      <c r="C334" s="51"/>
      <c r="D334" s="51"/>
      <c r="E334" s="51"/>
      <c r="F334" s="52"/>
      <c r="G334" s="51"/>
      <c r="H334" s="51"/>
      <c r="I334" s="52"/>
    </row>
    <row r="335" spans="2:9" x14ac:dyDescent="0.25">
      <c r="B335" s="51"/>
      <c r="C335" s="51"/>
      <c r="D335" s="51"/>
      <c r="E335" s="51"/>
      <c r="F335" s="52"/>
      <c r="G335" s="51"/>
      <c r="H335" s="51"/>
      <c r="I335" s="52"/>
    </row>
    <row r="336" spans="2:9" x14ac:dyDescent="0.25">
      <c r="B336" s="51"/>
      <c r="C336" s="51"/>
      <c r="D336" s="51"/>
      <c r="E336" s="51"/>
      <c r="F336" s="52"/>
      <c r="G336" s="51"/>
      <c r="H336" s="51"/>
      <c r="I336" s="52"/>
    </row>
    <row r="337" spans="2:9" x14ac:dyDescent="0.25">
      <c r="B337" s="51"/>
      <c r="C337" s="51"/>
      <c r="D337" s="51"/>
      <c r="E337" s="51"/>
      <c r="F337" s="52"/>
      <c r="G337" s="51"/>
      <c r="H337" s="51"/>
      <c r="I337" s="52"/>
    </row>
    <row r="338" spans="2:9" x14ac:dyDescent="0.25">
      <c r="B338" s="51"/>
      <c r="C338" s="51"/>
      <c r="D338" s="51"/>
      <c r="E338" s="51"/>
      <c r="F338" s="52"/>
      <c r="G338" s="51"/>
      <c r="H338" s="51"/>
      <c r="I338" s="52"/>
    </row>
    <row r="339" spans="2:9" x14ac:dyDescent="0.25">
      <c r="B339" s="51"/>
      <c r="C339" s="51"/>
      <c r="D339" s="51"/>
      <c r="E339" s="51"/>
      <c r="F339" s="52"/>
      <c r="G339" s="51"/>
      <c r="H339" s="51"/>
      <c r="I339" s="52"/>
    </row>
    <row r="340" spans="2:9" x14ac:dyDescent="0.25">
      <c r="B340" s="51"/>
      <c r="C340" s="51"/>
      <c r="D340" s="51"/>
      <c r="E340" s="51"/>
      <c r="F340" s="52"/>
      <c r="G340" s="51"/>
      <c r="H340" s="51"/>
      <c r="I340" s="52"/>
    </row>
    <row r="341" spans="2:9" x14ac:dyDescent="0.25">
      <c r="B341" s="51"/>
      <c r="C341" s="51"/>
      <c r="D341" s="51"/>
      <c r="E341" s="51"/>
      <c r="F341" s="52"/>
      <c r="G341" s="51"/>
      <c r="H341" s="51"/>
      <c r="I341" s="52"/>
    </row>
    <row r="342" spans="2:9" x14ac:dyDescent="0.25">
      <c r="B342" s="51"/>
      <c r="C342" s="51"/>
      <c r="D342" s="51"/>
      <c r="E342" s="51"/>
      <c r="F342" s="52"/>
      <c r="G342" s="51"/>
      <c r="H342" s="51"/>
      <c r="I342" s="52"/>
    </row>
    <row r="343" spans="2:9" x14ac:dyDescent="0.25">
      <c r="B343" s="51"/>
      <c r="C343" s="51"/>
      <c r="D343" s="51"/>
      <c r="E343" s="51"/>
      <c r="F343" s="52"/>
      <c r="G343" s="51"/>
      <c r="H343" s="51"/>
      <c r="I343" s="52"/>
    </row>
    <row r="344" spans="2:9" x14ac:dyDescent="0.25">
      <c r="B344" s="51"/>
      <c r="C344" s="51"/>
      <c r="D344" s="51"/>
      <c r="E344" s="51"/>
      <c r="F344" s="52"/>
      <c r="G344" s="51"/>
      <c r="H344" s="51"/>
      <c r="I344" s="52"/>
    </row>
    <row r="345" spans="2:9" x14ac:dyDescent="0.25">
      <c r="B345" s="51"/>
      <c r="C345" s="51"/>
      <c r="D345" s="51"/>
      <c r="E345" s="51"/>
      <c r="F345" s="52"/>
      <c r="G345" s="51"/>
      <c r="H345" s="51"/>
      <c r="I345" s="52"/>
    </row>
    <row r="346" spans="2:9" x14ac:dyDescent="0.25">
      <c r="B346" s="51"/>
      <c r="C346" s="51"/>
      <c r="D346" s="51"/>
      <c r="E346" s="51"/>
      <c r="F346" s="52"/>
      <c r="G346" s="51"/>
      <c r="H346" s="51"/>
      <c r="I346" s="52"/>
    </row>
    <row r="347" spans="2:9" x14ac:dyDescent="0.25">
      <c r="B347" s="51"/>
      <c r="C347" s="51"/>
      <c r="D347" s="51"/>
      <c r="E347" s="51"/>
      <c r="F347" s="52"/>
      <c r="G347" s="51"/>
      <c r="H347" s="51"/>
      <c r="I347" s="52"/>
    </row>
    <row r="348" spans="2:9" x14ac:dyDescent="0.25">
      <c r="B348" s="51"/>
      <c r="C348" s="51"/>
      <c r="D348" s="51"/>
      <c r="E348" s="51"/>
      <c r="F348" s="52"/>
      <c r="G348" s="51"/>
      <c r="H348" s="51"/>
      <c r="I348" s="52"/>
    </row>
    <row r="349" spans="2:9" x14ac:dyDescent="0.25">
      <c r="B349" s="51"/>
      <c r="C349" s="51"/>
      <c r="D349" s="51"/>
      <c r="E349" s="51"/>
      <c r="F349" s="52"/>
      <c r="G349" s="51"/>
      <c r="H349" s="51"/>
      <c r="I349" s="52"/>
    </row>
    <row r="350" spans="2:9" x14ac:dyDescent="0.25">
      <c r="B350" s="51"/>
      <c r="C350" s="51"/>
      <c r="D350" s="51"/>
      <c r="E350" s="51"/>
      <c r="F350" s="52"/>
      <c r="G350" s="51"/>
      <c r="H350" s="51"/>
      <c r="I350" s="52"/>
    </row>
    <row r="351" spans="2:9" x14ac:dyDescent="0.25">
      <c r="B351" s="51"/>
      <c r="C351" s="51"/>
      <c r="D351" s="51"/>
      <c r="E351" s="51"/>
      <c r="F351" s="52"/>
      <c r="G351" s="51"/>
      <c r="H351" s="51"/>
      <c r="I351" s="52"/>
    </row>
    <row r="352" spans="2:9" x14ac:dyDescent="0.25">
      <c r="B352" s="51"/>
      <c r="C352" s="51"/>
      <c r="D352" s="51"/>
      <c r="E352" s="51"/>
      <c r="F352" s="52"/>
      <c r="G352" s="51"/>
      <c r="H352" s="51"/>
      <c r="I352" s="52"/>
    </row>
    <row r="353" spans="2:9" x14ac:dyDescent="0.25">
      <c r="B353" s="51"/>
      <c r="C353" s="51"/>
      <c r="D353" s="51"/>
      <c r="E353" s="51"/>
      <c r="F353" s="52"/>
      <c r="G353" s="51"/>
      <c r="H353" s="51"/>
      <c r="I353" s="52"/>
    </row>
    <row r="354" spans="2:9" x14ac:dyDescent="0.25">
      <c r="B354" s="51"/>
      <c r="C354" s="51"/>
      <c r="D354" s="51"/>
      <c r="E354" s="51"/>
      <c r="F354" s="52"/>
      <c r="G354" s="51"/>
      <c r="H354" s="51"/>
      <c r="I354" s="52"/>
    </row>
    <row r="355" spans="2:9" x14ac:dyDescent="0.25">
      <c r="B355" s="51"/>
      <c r="C355" s="51"/>
      <c r="D355" s="51"/>
      <c r="E355" s="51"/>
      <c r="F355" s="52"/>
      <c r="G355" s="51"/>
      <c r="H355" s="51"/>
      <c r="I355" s="52"/>
    </row>
    <row r="356" spans="2:9" x14ac:dyDescent="0.25">
      <c r="B356" s="51"/>
      <c r="C356" s="51"/>
      <c r="D356" s="51"/>
      <c r="E356" s="51"/>
      <c r="F356" s="52"/>
      <c r="G356" s="51"/>
      <c r="H356" s="51"/>
      <c r="I356" s="52"/>
    </row>
    <row r="357" spans="2:9" x14ac:dyDescent="0.25">
      <c r="B357" s="51"/>
      <c r="C357" s="51"/>
      <c r="D357" s="51"/>
      <c r="E357" s="51"/>
      <c r="F357" s="52"/>
      <c r="G357" s="51"/>
      <c r="H357" s="51"/>
      <c r="I357" s="52"/>
    </row>
    <row r="358" spans="2:9" x14ac:dyDescent="0.25">
      <c r="B358" s="51"/>
      <c r="C358" s="51"/>
      <c r="D358" s="51"/>
      <c r="E358" s="51"/>
      <c r="F358" s="52"/>
      <c r="G358" s="51"/>
      <c r="H358" s="51"/>
      <c r="I358" s="52"/>
    </row>
    <row r="359" spans="2:9" x14ac:dyDescent="0.25">
      <c r="B359" s="51"/>
      <c r="C359" s="51"/>
      <c r="D359" s="51"/>
      <c r="E359" s="51"/>
      <c r="F359" s="52"/>
      <c r="G359" s="51"/>
      <c r="H359" s="51"/>
      <c r="I359" s="52"/>
    </row>
    <row r="360" spans="2:9" x14ac:dyDescent="0.25">
      <c r="B360" s="51"/>
      <c r="C360" s="51"/>
      <c r="D360" s="51"/>
      <c r="E360" s="51"/>
      <c r="F360" s="52"/>
      <c r="G360" s="51"/>
      <c r="H360" s="51"/>
      <c r="I360" s="52"/>
    </row>
    <row r="361" spans="2:9" x14ac:dyDescent="0.25">
      <c r="B361" s="51"/>
      <c r="C361" s="51"/>
      <c r="D361" s="51"/>
      <c r="E361" s="51"/>
      <c r="F361" s="52"/>
      <c r="G361" s="51"/>
      <c r="H361" s="51"/>
      <c r="I361" s="52"/>
    </row>
    <row r="362" spans="2:9" x14ac:dyDescent="0.25">
      <c r="B362" s="51"/>
      <c r="C362" s="51"/>
      <c r="D362" s="51"/>
      <c r="E362" s="51"/>
      <c r="F362" s="52"/>
      <c r="G362" s="51"/>
      <c r="H362" s="51"/>
      <c r="I362" s="52"/>
    </row>
    <row r="363" spans="2:9" x14ac:dyDescent="0.25">
      <c r="B363" s="51"/>
      <c r="C363" s="51"/>
      <c r="D363" s="51"/>
      <c r="E363" s="51"/>
      <c r="F363" s="52"/>
      <c r="G363" s="51"/>
      <c r="H363" s="51"/>
      <c r="I363" s="52"/>
    </row>
    <row r="364" spans="2:9" x14ac:dyDescent="0.25">
      <c r="B364" s="51"/>
      <c r="C364" s="51"/>
      <c r="D364" s="51"/>
      <c r="E364" s="51"/>
      <c r="F364" s="52"/>
      <c r="G364" s="51"/>
      <c r="H364" s="51"/>
      <c r="I364" s="52"/>
    </row>
    <row r="365" spans="2:9" x14ac:dyDescent="0.25">
      <c r="B365" s="51"/>
      <c r="C365" s="51"/>
      <c r="D365" s="51"/>
      <c r="E365" s="51"/>
      <c r="F365" s="52"/>
      <c r="G365" s="51"/>
      <c r="H365" s="51"/>
      <c r="I365" s="52"/>
    </row>
    <row r="366" spans="2:9" x14ac:dyDescent="0.25">
      <c r="B366" s="51"/>
      <c r="C366" s="51"/>
      <c r="D366" s="51"/>
      <c r="E366" s="51"/>
      <c r="F366" s="52"/>
      <c r="G366" s="51"/>
      <c r="H366" s="51"/>
      <c r="I366" s="52"/>
    </row>
    <row r="367" spans="2:9" x14ac:dyDescent="0.25">
      <c r="B367" s="51"/>
      <c r="C367" s="51"/>
      <c r="D367" s="51"/>
      <c r="E367" s="51"/>
      <c r="F367" s="52"/>
      <c r="G367" s="51"/>
      <c r="H367" s="51"/>
      <c r="I367" s="52"/>
    </row>
    <row r="368" spans="2:9" x14ac:dyDescent="0.25">
      <c r="B368" s="51"/>
      <c r="C368" s="51"/>
      <c r="D368" s="51"/>
      <c r="E368" s="51"/>
      <c r="F368" s="52"/>
      <c r="G368" s="51"/>
      <c r="H368" s="51"/>
      <c r="I368" s="52"/>
    </row>
    <row r="369" spans="2:9" x14ac:dyDescent="0.25">
      <c r="B369" s="51"/>
      <c r="C369" s="51"/>
      <c r="D369" s="51"/>
      <c r="E369" s="51"/>
      <c r="F369" s="52"/>
      <c r="G369" s="51"/>
      <c r="H369" s="51"/>
      <c r="I369" s="52"/>
    </row>
    <row r="370" spans="2:9" x14ac:dyDescent="0.25">
      <c r="B370" s="51"/>
      <c r="C370" s="51"/>
      <c r="D370" s="51"/>
      <c r="E370" s="51"/>
      <c r="F370" s="52"/>
      <c r="G370" s="51"/>
      <c r="H370" s="51"/>
      <c r="I370" s="52"/>
    </row>
    <row r="371" spans="2:9" x14ac:dyDescent="0.25">
      <c r="B371" s="51"/>
      <c r="C371" s="51"/>
      <c r="D371" s="51"/>
      <c r="E371" s="51"/>
      <c r="F371" s="52"/>
      <c r="G371" s="51"/>
      <c r="H371" s="51"/>
      <c r="I371" s="52"/>
    </row>
    <row r="372" spans="2:9" x14ac:dyDescent="0.25">
      <c r="B372" s="51"/>
      <c r="C372" s="51"/>
      <c r="D372" s="51"/>
      <c r="E372" s="51"/>
      <c r="F372" s="52"/>
      <c r="G372" s="51"/>
      <c r="H372" s="51"/>
      <c r="I372" s="52"/>
    </row>
    <row r="373" spans="2:9" x14ac:dyDescent="0.25">
      <c r="B373" s="51"/>
      <c r="C373" s="51"/>
      <c r="D373" s="51"/>
      <c r="E373" s="51"/>
      <c r="F373" s="52"/>
      <c r="G373" s="51"/>
      <c r="H373" s="51"/>
      <c r="I373" s="52"/>
    </row>
    <row r="374" spans="2:9" x14ac:dyDescent="0.25">
      <c r="B374" s="51"/>
      <c r="C374" s="51"/>
      <c r="D374" s="51"/>
      <c r="E374" s="51"/>
      <c r="F374" s="52"/>
      <c r="G374" s="51"/>
      <c r="H374" s="51"/>
      <c r="I374" s="52"/>
    </row>
    <row r="375" spans="2:9" x14ac:dyDescent="0.25">
      <c r="B375" s="51"/>
      <c r="C375" s="51"/>
      <c r="D375" s="51"/>
      <c r="E375" s="51"/>
      <c r="F375" s="52"/>
      <c r="G375" s="51"/>
      <c r="H375" s="51"/>
      <c r="I375" s="52"/>
    </row>
    <row r="376" spans="2:9" x14ac:dyDescent="0.25">
      <c r="B376" s="51"/>
      <c r="C376" s="51"/>
      <c r="D376" s="51"/>
      <c r="E376" s="51"/>
      <c r="F376" s="52"/>
      <c r="G376" s="51"/>
      <c r="H376" s="51"/>
      <c r="I376" s="52"/>
    </row>
    <row r="377" spans="2:9" x14ac:dyDescent="0.25">
      <c r="B377" s="51"/>
      <c r="C377" s="51"/>
      <c r="D377" s="51"/>
      <c r="E377" s="51"/>
      <c r="F377" s="52"/>
      <c r="G377" s="51"/>
      <c r="H377" s="51"/>
      <c r="I377" s="52"/>
    </row>
    <row r="378" spans="2:9" x14ac:dyDescent="0.25">
      <c r="B378" s="51"/>
      <c r="C378" s="51"/>
      <c r="D378" s="51"/>
      <c r="E378" s="51"/>
      <c r="F378" s="52"/>
      <c r="G378" s="51"/>
      <c r="H378" s="51"/>
      <c r="I378" s="52"/>
    </row>
    <row r="379" spans="2:9" x14ac:dyDescent="0.25">
      <c r="B379" s="51"/>
      <c r="C379" s="51"/>
      <c r="D379" s="51"/>
      <c r="E379" s="51"/>
      <c r="F379" s="52"/>
      <c r="G379" s="51"/>
      <c r="H379" s="51"/>
      <c r="I379" s="52"/>
    </row>
    <row r="380" spans="2:9" x14ac:dyDescent="0.25">
      <c r="B380" s="51"/>
      <c r="C380" s="51"/>
      <c r="D380" s="51"/>
      <c r="E380" s="51"/>
      <c r="F380" s="52"/>
      <c r="G380" s="51"/>
      <c r="H380" s="51"/>
      <c r="I380" s="52"/>
    </row>
    <row r="381" spans="2:9" x14ac:dyDescent="0.25">
      <c r="B381" s="51"/>
      <c r="C381" s="51"/>
      <c r="D381" s="51"/>
      <c r="E381" s="51"/>
      <c r="F381" s="52"/>
      <c r="G381" s="51"/>
      <c r="H381" s="51"/>
      <c r="I381" s="52"/>
    </row>
    <row r="382" spans="2:9" x14ac:dyDescent="0.25">
      <c r="B382" s="51"/>
      <c r="C382" s="51"/>
      <c r="D382" s="51"/>
      <c r="E382" s="51"/>
      <c r="F382" s="52"/>
      <c r="G382" s="51"/>
      <c r="H382" s="51"/>
      <c r="I382" s="52"/>
    </row>
    <row r="383" spans="2:9" x14ac:dyDescent="0.25">
      <c r="B383" s="51"/>
      <c r="C383" s="51"/>
      <c r="D383" s="51"/>
      <c r="E383" s="51"/>
      <c r="F383" s="52"/>
      <c r="G383" s="51"/>
      <c r="H383" s="51"/>
      <c r="I383" s="52"/>
    </row>
    <row r="384" spans="2:9" x14ac:dyDescent="0.25">
      <c r="B384" s="51"/>
      <c r="C384" s="51"/>
      <c r="D384" s="51"/>
      <c r="E384" s="51"/>
      <c r="F384" s="52"/>
      <c r="G384" s="51"/>
      <c r="H384" s="51"/>
      <c r="I384" s="52"/>
    </row>
    <row r="385" spans="2:9" x14ac:dyDescent="0.25">
      <c r="B385" s="51"/>
      <c r="C385" s="51"/>
      <c r="D385" s="51"/>
      <c r="E385" s="51"/>
      <c r="F385" s="52"/>
      <c r="G385" s="51"/>
      <c r="H385" s="51"/>
      <c r="I385" s="52"/>
    </row>
    <row r="386" spans="2:9" x14ac:dyDescent="0.25">
      <c r="B386" s="51"/>
      <c r="C386" s="51"/>
      <c r="D386" s="51"/>
      <c r="E386" s="51"/>
      <c r="F386" s="52"/>
      <c r="G386" s="51"/>
      <c r="H386" s="51"/>
      <c r="I386" s="52"/>
    </row>
    <row r="387" spans="2:9" x14ac:dyDescent="0.25">
      <c r="B387" s="51"/>
      <c r="C387" s="51"/>
      <c r="D387" s="51"/>
      <c r="E387" s="51"/>
      <c r="F387" s="52"/>
      <c r="G387" s="51"/>
      <c r="H387" s="51"/>
      <c r="I387" s="52"/>
    </row>
    <row r="388" spans="2:9" x14ac:dyDescent="0.25">
      <c r="B388" s="51"/>
      <c r="C388" s="51"/>
      <c r="D388" s="51"/>
      <c r="E388" s="51"/>
      <c r="F388" s="52"/>
      <c r="G388" s="51"/>
      <c r="H388" s="51"/>
      <c r="I388" s="52"/>
    </row>
    <row r="389" spans="2:9" x14ac:dyDescent="0.25">
      <c r="B389" s="51"/>
      <c r="C389" s="51"/>
      <c r="D389" s="51"/>
      <c r="E389" s="51"/>
      <c r="F389" s="52"/>
      <c r="G389" s="51"/>
      <c r="H389" s="51"/>
      <c r="I389" s="52"/>
    </row>
    <row r="390" spans="2:9" x14ac:dyDescent="0.25">
      <c r="B390" s="51"/>
      <c r="C390" s="51"/>
      <c r="D390" s="51"/>
      <c r="E390" s="51"/>
      <c r="F390" s="52"/>
      <c r="G390" s="51"/>
      <c r="H390" s="51"/>
      <c r="I390" s="52"/>
    </row>
    <row r="391" spans="2:9" x14ac:dyDescent="0.25">
      <c r="B391" s="51"/>
      <c r="C391" s="51"/>
      <c r="D391" s="51"/>
      <c r="E391" s="51"/>
      <c r="F391" s="52"/>
      <c r="G391" s="51"/>
      <c r="H391" s="51"/>
      <c r="I391" s="52"/>
    </row>
    <row r="392" spans="2:9" x14ac:dyDescent="0.25">
      <c r="B392" s="51"/>
      <c r="C392" s="51"/>
      <c r="D392" s="51"/>
      <c r="E392" s="51"/>
      <c r="F392" s="52"/>
      <c r="G392" s="51"/>
      <c r="H392" s="51"/>
      <c r="I392" s="52"/>
    </row>
    <row r="393" spans="2:9" x14ac:dyDescent="0.25">
      <c r="B393" s="51"/>
      <c r="C393" s="51"/>
      <c r="D393" s="51"/>
      <c r="E393" s="51"/>
      <c r="F393" s="52"/>
      <c r="G393" s="51"/>
      <c r="H393" s="51"/>
      <c r="I393" s="52"/>
    </row>
    <row r="394" spans="2:9" x14ac:dyDescent="0.25">
      <c r="B394" s="51"/>
      <c r="C394" s="51"/>
      <c r="D394" s="51"/>
      <c r="E394" s="51"/>
      <c r="F394" s="52"/>
      <c r="G394" s="51"/>
      <c r="H394" s="51"/>
      <c r="I394" s="52"/>
    </row>
    <row r="395" spans="2:9" x14ac:dyDescent="0.25">
      <c r="B395" s="51"/>
      <c r="C395" s="51"/>
      <c r="D395" s="51"/>
      <c r="E395" s="51"/>
      <c r="F395" s="52"/>
      <c r="G395" s="51"/>
      <c r="H395" s="51"/>
      <c r="I395" s="52"/>
    </row>
    <row r="396" spans="2:9" x14ac:dyDescent="0.25">
      <c r="B396" s="51"/>
      <c r="C396" s="51"/>
      <c r="D396" s="51"/>
      <c r="E396" s="51"/>
      <c r="F396" s="52"/>
      <c r="G396" s="51"/>
      <c r="H396" s="51"/>
      <c r="I396" s="5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workbookViewId="0">
      <selection activeCell="I5" sqref="I5:K5"/>
    </sheetView>
  </sheetViews>
  <sheetFormatPr defaultRowHeight="15" x14ac:dyDescent="0.25"/>
  <cols>
    <col min="1" max="1" width="11.28515625" style="14" customWidth="1"/>
    <col min="2" max="2" width="6.42578125" style="6" customWidth="1"/>
    <col min="3" max="3" width="8.7109375" style="30" customWidth="1"/>
    <col min="4" max="4" width="15.42578125" style="6" customWidth="1"/>
    <col min="5" max="5" width="13" style="6" customWidth="1"/>
    <col min="6" max="6" width="8.28515625" style="6" customWidth="1"/>
    <col min="7" max="7" width="7.85546875" style="6" customWidth="1"/>
    <col min="8" max="8" width="9.140625" style="6"/>
    <col min="9" max="9" width="7.85546875" style="6" customWidth="1"/>
    <col min="10" max="11" width="9.140625" style="6"/>
    <col min="12" max="13" width="10.7109375" style="6" customWidth="1"/>
    <col min="14" max="14" width="11" style="6" customWidth="1"/>
    <col min="15" max="16" width="11.85546875" style="37" customWidth="1"/>
    <col min="17" max="17" width="46.85546875" customWidth="1"/>
  </cols>
  <sheetData>
    <row r="1" spans="1:18" ht="15.75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8" ht="15.75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8" ht="15.75" x14ac:dyDescent="0.25">
      <c r="A3" s="73" t="s">
        <v>89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8" ht="15.75" thickBot="1" x14ac:dyDescent="0.3">
      <c r="A4" s="13"/>
      <c r="B4" s="5"/>
      <c r="C4" s="28"/>
      <c r="D4" s="5"/>
      <c r="E4" s="5"/>
      <c r="F4" s="5"/>
      <c r="G4" s="5"/>
      <c r="H4" s="5"/>
      <c r="I4" s="75"/>
      <c r="J4" s="75"/>
      <c r="K4" s="5"/>
      <c r="L4" s="75"/>
      <c r="M4" s="75"/>
      <c r="N4" s="5"/>
      <c r="O4" s="36" t="s">
        <v>78</v>
      </c>
      <c r="P4" s="37" t="s">
        <v>79</v>
      </c>
      <c r="Q4" s="70" t="s">
        <v>80</v>
      </c>
    </row>
    <row r="5" spans="1:18" ht="16.5" thickTop="1" thickBot="1" x14ac:dyDescent="0.3">
      <c r="A5" s="71"/>
      <c r="B5" s="71"/>
      <c r="C5" s="71"/>
      <c r="D5" s="71"/>
      <c r="E5" s="68"/>
      <c r="F5" s="76" t="s">
        <v>25</v>
      </c>
      <c r="G5" s="77"/>
      <c r="H5" s="78"/>
      <c r="I5" s="76" t="s">
        <v>73</v>
      </c>
      <c r="J5" s="77"/>
      <c r="K5" s="78"/>
      <c r="L5" s="76" t="s">
        <v>74</v>
      </c>
      <c r="M5" s="77"/>
      <c r="N5" s="78"/>
      <c r="O5" s="35" t="s">
        <v>77</v>
      </c>
      <c r="Q5" s="70"/>
    </row>
    <row r="6" spans="1:18" ht="39.75" thickTop="1" thickBot="1" x14ac:dyDescent="0.3">
      <c r="A6" s="8" t="s">
        <v>48</v>
      </c>
      <c r="B6" s="8" t="s">
        <v>47</v>
      </c>
      <c r="C6" s="29" t="s">
        <v>88</v>
      </c>
      <c r="D6" s="7" t="s">
        <v>49</v>
      </c>
      <c r="E6" s="7" t="s">
        <v>90</v>
      </c>
      <c r="F6" s="8" t="s">
        <v>50</v>
      </c>
      <c r="G6" s="7" t="s">
        <v>42</v>
      </c>
      <c r="H6" s="8" t="s">
        <v>44</v>
      </c>
      <c r="I6" s="8" t="s">
        <v>42</v>
      </c>
      <c r="J6" s="8" t="s">
        <v>43</v>
      </c>
      <c r="K6" s="8" t="s">
        <v>44</v>
      </c>
      <c r="L6" s="7" t="s">
        <v>42</v>
      </c>
      <c r="M6" s="8" t="s">
        <v>45</v>
      </c>
      <c r="N6" s="8" t="s">
        <v>44</v>
      </c>
      <c r="O6" s="10" t="s">
        <v>75</v>
      </c>
      <c r="P6" s="11" t="s">
        <v>52</v>
      </c>
      <c r="Q6" s="34"/>
    </row>
    <row r="7" spans="1:18" ht="15.75" thickTop="1" x14ac:dyDescent="0.25">
      <c r="A7" s="64" t="str">
        <f>IF(P7="N",CONCATENATE("Receiver ",ForGIS!A2),CONCATENATE("Receiver ",ForGIS!A2,"*"))</f>
        <v>Receiver 1.1</v>
      </c>
      <c r="B7" s="65"/>
      <c r="C7" s="65">
        <f>Existing!D20</f>
        <v>1</v>
      </c>
      <c r="D7" s="65"/>
      <c r="E7" s="65"/>
      <c r="F7" s="65" t="s">
        <v>55</v>
      </c>
      <c r="G7" s="66">
        <f>ForGIS!B2</f>
        <v>61</v>
      </c>
      <c r="H7" s="66" t="str">
        <f>ForGIS!C2</f>
        <v xml:space="preserve"> ----</v>
      </c>
      <c r="I7" s="66">
        <f>ForGIS!D2</f>
        <v>61</v>
      </c>
      <c r="J7" s="66">
        <f>I7-G7</f>
        <v>0</v>
      </c>
      <c r="K7" s="66" t="str">
        <f>ForGIS!F2</f>
        <v xml:space="preserve"> ----</v>
      </c>
      <c r="L7" s="66">
        <f>IF(O7="N",ForGIS!G2,"DISPLACED")</f>
        <v>61</v>
      </c>
      <c r="M7" s="66">
        <f>IF(O7="N",ForGIS!H2,"DISPLACED")</f>
        <v>0</v>
      </c>
      <c r="N7" s="67" t="str">
        <f>IF(O7="N",ForGIS!I2,"DISPLACED")</f>
        <v xml:space="preserve"> ----</v>
      </c>
      <c r="O7" s="62" t="s">
        <v>51</v>
      </c>
      <c r="P7" s="9" t="str">
        <f>IF(I7&gt;L7,"Y","N")</f>
        <v>N</v>
      </c>
      <c r="Q7" s="4"/>
      <c r="R7" s="4"/>
    </row>
    <row r="8" spans="1:18" x14ac:dyDescent="0.25">
      <c r="A8" s="15" t="str">
        <f>IF(P8="N",CONCATENATE("Receiver ",ForGIS!A3),CONCATENATE("Receiver ",ForGIS!A3,"*"))</f>
        <v>Receiver 2.1</v>
      </c>
      <c r="B8" s="3"/>
      <c r="C8" s="3">
        <f>Existing!D21</f>
        <v>1</v>
      </c>
      <c r="D8" s="3"/>
      <c r="E8" s="63"/>
      <c r="F8" s="63" t="s">
        <v>83</v>
      </c>
      <c r="G8" s="2">
        <f>ForGIS!B3</f>
        <v>65.7</v>
      </c>
      <c r="H8" s="2" t="str">
        <f>ForGIS!C3</f>
        <v xml:space="preserve"> ----</v>
      </c>
      <c r="I8" s="2">
        <f>ForGIS!D3</f>
        <v>65.7</v>
      </c>
      <c r="J8" s="2">
        <f t="shared" ref="J8:J16" si="0">I8-G8</f>
        <v>0</v>
      </c>
      <c r="K8" s="2" t="str">
        <f>ForGIS!F3</f>
        <v xml:space="preserve"> ----</v>
      </c>
      <c r="L8" s="2">
        <f>IF(O8="N",ForGIS!G3,"DISPLACED")</f>
        <v>65.7</v>
      </c>
      <c r="M8" s="2">
        <f>IF(O8="N",ForGIS!H3,"DISPLACED")</f>
        <v>0</v>
      </c>
      <c r="N8" s="12" t="str">
        <f>IF(O8="N",ForGIS!I3,"DISPLACED")</f>
        <v xml:space="preserve"> ----</v>
      </c>
      <c r="O8" s="62" t="s">
        <v>51</v>
      </c>
      <c r="P8" s="9" t="str">
        <f t="shared" ref="P8:P16" si="1">IF(I8&gt;L8,"Y","N")</f>
        <v>N</v>
      </c>
      <c r="Q8" s="4"/>
      <c r="R8" s="4"/>
    </row>
    <row r="9" spans="1:18" x14ac:dyDescent="0.25">
      <c r="A9" s="15" t="str">
        <f>IF(P9="N",CONCATENATE("Receiver ",ForGIS!A4),CONCATENATE("Receiver ",ForGIS!A4,"*"))</f>
        <v>Receiver 3.1</v>
      </c>
      <c r="B9" s="3"/>
      <c r="C9" s="3">
        <f>Existing!D22</f>
        <v>1</v>
      </c>
      <c r="D9" s="3"/>
      <c r="E9" s="63"/>
      <c r="F9" s="63" t="s">
        <v>83</v>
      </c>
      <c r="G9" s="2">
        <f>ForGIS!B4</f>
        <v>66.2</v>
      </c>
      <c r="H9" s="2" t="str">
        <f>ForGIS!C4</f>
        <v xml:space="preserve"> ----</v>
      </c>
      <c r="I9" s="2">
        <f>ForGIS!D4</f>
        <v>66.2</v>
      </c>
      <c r="J9" s="2">
        <f t="shared" si="0"/>
        <v>0</v>
      </c>
      <c r="K9" s="2" t="str">
        <f>ForGIS!F4</f>
        <v xml:space="preserve"> ----</v>
      </c>
      <c r="L9" s="2">
        <f>IF(O9="N",ForGIS!G4,"DISPLACED")</f>
        <v>66.2</v>
      </c>
      <c r="M9" s="2">
        <f>IF(O9="N",ForGIS!H4,"DISPLACED")</f>
        <v>0</v>
      </c>
      <c r="N9" s="12" t="str">
        <f>IF(O9="N",ForGIS!I4,"DISPLACED")</f>
        <v xml:space="preserve"> ----</v>
      </c>
      <c r="O9" s="62" t="s">
        <v>51</v>
      </c>
      <c r="P9" s="9" t="str">
        <f t="shared" si="1"/>
        <v>N</v>
      </c>
      <c r="Q9" s="4"/>
      <c r="R9" s="4"/>
    </row>
    <row r="10" spans="1:18" x14ac:dyDescent="0.25">
      <c r="A10" s="15" t="str">
        <f>IF(P10="N",CONCATENATE("Receiver ",ForGIS!A5),CONCATENATE("Receiver ",ForGIS!A5,"*"))</f>
        <v>Receiver 4.1</v>
      </c>
      <c r="B10" s="3"/>
      <c r="C10" s="3">
        <f>Existing!D23</f>
        <v>1</v>
      </c>
      <c r="D10" s="3"/>
      <c r="E10" s="63"/>
      <c r="F10" s="63" t="s">
        <v>83</v>
      </c>
      <c r="G10" s="2">
        <f>ForGIS!B5</f>
        <v>67.3</v>
      </c>
      <c r="H10" s="2" t="str">
        <f>ForGIS!C5</f>
        <v xml:space="preserve"> ----</v>
      </c>
      <c r="I10" s="2">
        <f>ForGIS!D5</f>
        <v>67.3</v>
      </c>
      <c r="J10" s="2">
        <f t="shared" si="0"/>
        <v>0</v>
      </c>
      <c r="K10" s="2" t="str">
        <f>ForGIS!F5</f>
        <v xml:space="preserve"> ----</v>
      </c>
      <c r="L10" s="2">
        <f>IF(O10="N",ForGIS!G5,"DISPLACED")</f>
        <v>67.3</v>
      </c>
      <c r="M10" s="2">
        <f>IF(O10="N",ForGIS!H5,"DISPLACED")</f>
        <v>0</v>
      </c>
      <c r="N10" s="12" t="str">
        <f>IF(O10="N",ForGIS!I5,"DISPLACED")</f>
        <v xml:space="preserve"> ----</v>
      </c>
      <c r="O10" s="62" t="s">
        <v>51</v>
      </c>
      <c r="P10" s="9" t="str">
        <f t="shared" si="1"/>
        <v>N</v>
      </c>
      <c r="Q10" s="4"/>
      <c r="R10" s="4"/>
    </row>
    <row r="11" spans="1:18" x14ac:dyDescent="0.25">
      <c r="A11" s="15" t="str">
        <f>IF(P11="N",CONCATENATE("Receiver ",ForGIS!A6),CONCATENATE("Receiver ",ForGIS!A6,"*"))</f>
        <v>Receiver 5.1</v>
      </c>
      <c r="B11" s="3"/>
      <c r="C11" s="3">
        <f>Existing!D24</f>
        <v>1</v>
      </c>
      <c r="D11" s="3"/>
      <c r="E11" s="63"/>
      <c r="F11" s="63" t="s">
        <v>83</v>
      </c>
      <c r="G11" s="2">
        <f>ForGIS!B6</f>
        <v>67.099999999999994</v>
      </c>
      <c r="H11" s="2" t="str">
        <f>ForGIS!C6</f>
        <v xml:space="preserve"> ----</v>
      </c>
      <c r="I11" s="2">
        <f>ForGIS!D6</f>
        <v>67.099999999999994</v>
      </c>
      <c r="J11" s="2">
        <f t="shared" si="0"/>
        <v>0</v>
      </c>
      <c r="K11" s="2" t="str">
        <f>ForGIS!F6</f>
        <v xml:space="preserve"> ----</v>
      </c>
      <c r="L11" s="2">
        <f>IF(O11="N",ForGIS!G6,"DISPLACED")</f>
        <v>67.099999999999994</v>
      </c>
      <c r="M11" s="2">
        <f>IF(O11="N",ForGIS!H6,"DISPLACED")</f>
        <v>0</v>
      </c>
      <c r="N11" s="12" t="str">
        <f>IF(O11="N",ForGIS!I6,"DISPLACED")</f>
        <v xml:space="preserve"> ----</v>
      </c>
      <c r="O11" s="62" t="s">
        <v>51</v>
      </c>
      <c r="P11" s="9" t="str">
        <f t="shared" si="1"/>
        <v>N</v>
      </c>
      <c r="Q11" s="4"/>
      <c r="R11" s="4"/>
    </row>
    <row r="12" spans="1:18" x14ac:dyDescent="0.25">
      <c r="A12" s="15" t="str">
        <f>IF(P12="N",CONCATENATE("Receiver ",ForGIS!A7),CONCATENATE("Receiver ",ForGIS!A7,"*"))</f>
        <v>Receiver 6.1</v>
      </c>
      <c r="B12" s="3"/>
      <c r="C12" s="3">
        <f>Existing!D25</f>
        <v>1</v>
      </c>
      <c r="D12" s="3"/>
      <c r="E12" s="63"/>
      <c r="F12" s="63" t="s">
        <v>54</v>
      </c>
      <c r="G12" s="2">
        <f>ForGIS!B7</f>
        <v>55.8</v>
      </c>
      <c r="H12" s="2" t="str">
        <f>ForGIS!C7</f>
        <v xml:space="preserve"> ----</v>
      </c>
      <c r="I12" s="2">
        <f>ForGIS!D7</f>
        <v>55.8</v>
      </c>
      <c r="J12" s="2">
        <f t="shared" si="0"/>
        <v>0</v>
      </c>
      <c r="K12" s="2" t="str">
        <f>ForGIS!F7</f>
        <v xml:space="preserve"> ----</v>
      </c>
      <c r="L12" s="2">
        <f>IF(O12="N",ForGIS!G7,"DISPLACED")</f>
        <v>55.8</v>
      </c>
      <c r="M12" s="2">
        <f>IF(O12="N",ForGIS!H7,"DISPLACED")</f>
        <v>0</v>
      </c>
      <c r="N12" s="12" t="str">
        <f>IF(O12="N",ForGIS!I7,"DISPLACED")</f>
        <v xml:space="preserve"> ----</v>
      </c>
      <c r="O12" s="62" t="s">
        <v>51</v>
      </c>
      <c r="P12" s="9" t="str">
        <f t="shared" si="1"/>
        <v>N</v>
      </c>
      <c r="Q12" s="4"/>
      <c r="R12" s="4"/>
    </row>
    <row r="13" spans="1:18" x14ac:dyDescent="0.25">
      <c r="A13" s="15" t="str">
        <f>IF(P13="N",CONCATENATE("Receiver ",ForGIS!A8),CONCATENATE("Receiver ",ForGIS!A8,"*"))</f>
        <v>Receiver 7.1</v>
      </c>
      <c r="B13" s="3"/>
      <c r="C13" s="3">
        <f>Existing!D26</f>
        <v>1</v>
      </c>
      <c r="D13" s="3"/>
      <c r="E13" s="63"/>
      <c r="F13" s="63" t="s">
        <v>54</v>
      </c>
      <c r="G13" s="2">
        <f>ForGIS!B8</f>
        <v>57.5</v>
      </c>
      <c r="H13" s="2" t="str">
        <f>ForGIS!C8</f>
        <v xml:space="preserve"> ----</v>
      </c>
      <c r="I13" s="2">
        <f>ForGIS!D8</f>
        <v>57.5</v>
      </c>
      <c r="J13" s="2">
        <f t="shared" si="0"/>
        <v>0</v>
      </c>
      <c r="K13" s="2" t="str">
        <f>ForGIS!F8</f>
        <v xml:space="preserve"> ----</v>
      </c>
      <c r="L13" s="2">
        <f>IF(O13="N",ForGIS!G8,"DISPLACED")</f>
        <v>57.5</v>
      </c>
      <c r="M13" s="2">
        <f>IF(O13="N",ForGIS!H8,"DISPLACED")</f>
        <v>0</v>
      </c>
      <c r="N13" s="12" t="str">
        <f>IF(O13="N",ForGIS!I8,"DISPLACED")</f>
        <v xml:space="preserve"> ----</v>
      </c>
      <c r="O13" s="62" t="s">
        <v>51</v>
      </c>
      <c r="P13" s="9" t="str">
        <f t="shared" si="1"/>
        <v>N</v>
      </c>
      <c r="Q13" s="4"/>
      <c r="R13" s="4"/>
    </row>
    <row r="14" spans="1:18" x14ac:dyDescent="0.25">
      <c r="A14" s="15" t="str">
        <f>IF(P14="N",CONCATENATE("Receiver ",ForGIS!A9),CONCATENATE("Receiver ",ForGIS!A9,"*"))</f>
        <v>Receiver 8.1</v>
      </c>
      <c r="B14" s="3"/>
      <c r="C14" s="3">
        <f>Existing!D27</f>
        <v>1</v>
      </c>
      <c r="D14" s="3"/>
      <c r="E14" s="63"/>
      <c r="F14" s="63" t="s">
        <v>54</v>
      </c>
      <c r="G14" s="2">
        <f>ForGIS!B9</f>
        <v>58.2</v>
      </c>
      <c r="H14" s="2" t="str">
        <f>ForGIS!C9</f>
        <v xml:space="preserve"> ----</v>
      </c>
      <c r="I14" s="2">
        <f>ForGIS!D9</f>
        <v>58.2</v>
      </c>
      <c r="J14" s="2">
        <f t="shared" si="0"/>
        <v>0</v>
      </c>
      <c r="K14" s="2" t="str">
        <f>ForGIS!F9</f>
        <v xml:space="preserve"> ----</v>
      </c>
      <c r="L14" s="2">
        <f>IF(O14="N",ForGIS!G9,"DISPLACED")</f>
        <v>58.2</v>
      </c>
      <c r="M14" s="2">
        <f>IF(O14="N",ForGIS!H9,"DISPLACED")</f>
        <v>0</v>
      </c>
      <c r="N14" s="12" t="str">
        <f>IF(O14="N",ForGIS!I9,"DISPLACED")</f>
        <v xml:space="preserve"> ----</v>
      </c>
      <c r="O14" s="62" t="s">
        <v>51</v>
      </c>
      <c r="P14" s="9" t="str">
        <f t="shared" si="1"/>
        <v>N</v>
      </c>
      <c r="Q14" s="4"/>
      <c r="R14" s="4"/>
    </row>
    <row r="15" spans="1:18" x14ac:dyDescent="0.25">
      <c r="A15" s="15" t="str">
        <f>IF(P15="N",CONCATENATE("Receiver ",ForGIS!A10),CONCATENATE("Receiver ",ForGIS!A10,"*"))</f>
        <v>Receiver 9.1</v>
      </c>
      <c r="B15" s="3"/>
      <c r="C15" s="3">
        <f>Existing!D28</f>
        <v>1</v>
      </c>
      <c r="D15" s="3"/>
      <c r="E15" s="63"/>
      <c r="F15" s="63" t="s">
        <v>54</v>
      </c>
      <c r="G15" s="2">
        <f>ForGIS!B10</f>
        <v>59.1</v>
      </c>
      <c r="H15" s="2" t="str">
        <f>ForGIS!C10</f>
        <v xml:space="preserve"> ----</v>
      </c>
      <c r="I15" s="2">
        <f>ForGIS!D10</f>
        <v>59.1</v>
      </c>
      <c r="J15" s="2">
        <f t="shared" si="0"/>
        <v>0</v>
      </c>
      <c r="K15" s="2" t="str">
        <f>ForGIS!F10</f>
        <v xml:space="preserve"> ----</v>
      </c>
      <c r="L15" s="2">
        <f>IF(O15="N",ForGIS!G10,"DISPLACED")</f>
        <v>59.1</v>
      </c>
      <c r="M15" s="2">
        <f>IF(O15="N",ForGIS!H10,"DISPLACED")</f>
        <v>0</v>
      </c>
      <c r="N15" s="12" t="str">
        <f>IF(O15="N",ForGIS!I10,"DISPLACED")</f>
        <v xml:space="preserve"> ----</v>
      </c>
      <c r="O15" s="62" t="s">
        <v>51</v>
      </c>
      <c r="P15" s="9" t="str">
        <f t="shared" si="1"/>
        <v>N</v>
      </c>
      <c r="Q15" s="4"/>
      <c r="R15" s="4"/>
    </row>
    <row r="16" spans="1:18" x14ac:dyDescent="0.25">
      <c r="A16" s="15" t="str">
        <f>IF(P16="N",CONCATENATE("Receiver ",ForGIS!A11),CONCATENATE("Receiver ",ForGIS!A11,"*"))</f>
        <v>Receiver 10.1</v>
      </c>
      <c r="B16" s="3"/>
      <c r="C16" s="3">
        <f>Existing!D29</f>
        <v>1</v>
      </c>
      <c r="D16" s="3"/>
      <c r="E16" s="63"/>
      <c r="F16" s="63" t="s">
        <v>54</v>
      </c>
      <c r="G16" s="2">
        <f>ForGIS!B11</f>
        <v>59.9</v>
      </c>
      <c r="H16" s="2" t="str">
        <f>ForGIS!C11</f>
        <v xml:space="preserve"> ----</v>
      </c>
      <c r="I16" s="2">
        <f>ForGIS!D11</f>
        <v>59.9</v>
      </c>
      <c r="J16" s="2">
        <f t="shared" si="0"/>
        <v>0</v>
      </c>
      <c r="K16" s="2" t="str">
        <f>ForGIS!F11</f>
        <v xml:space="preserve"> ----</v>
      </c>
      <c r="L16" s="2">
        <f>IF(O16="N",ForGIS!G11,"DISPLACED")</f>
        <v>59.9</v>
      </c>
      <c r="M16" s="2">
        <f>IF(O16="N",ForGIS!H11,"DISPLACED")</f>
        <v>0</v>
      </c>
      <c r="N16" s="12" t="str">
        <f>IF(O16="N",ForGIS!I11,"DISPLACED")</f>
        <v xml:space="preserve"> ----</v>
      </c>
      <c r="O16" s="62" t="s">
        <v>51</v>
      </c>
      <c r="P16" s="9" t="str">
        <f t="shared" si="1"/>
        <v>N</v>
      </c>
      <c r="Q16" s="4"/>
      <c r="R16" s="4"/>
    </row>
  </sheetData>
  <mergeCells count="10">
    <mergeCell ref="Q4:Q5"/>
    <mergeCell ref="A5:D5"/>
    <mergeCell ref="A1:N1"/>
    <mergeCell ref="A2:N2"/>
    <mergeCell ref="A3:N3"/>
    <mergeCell ref="I4:J4"/>
    <mergeCell ref="L4:M4"/>
    <mergeCell ref="I5:K5"/>
    <mergeCell ref="L5:N5"/>
    <mergeCell ref="F5:H5"/>
  </mergeCells>
  <conditionalFormatting sqref="K7:N16 G7:I16">
    <cfRule type="cellIs" dxfId="3" priority="158" stopIfTrue="1" operator="equal">
      <formula>" Sub'l Inc"</formula>
    </cfRule>
    <cfRule type="containsText" dxfId="2" priority="159" stopIfTrue="1" operator="containsText" text="Both">
      <formula>NOT(ISERROR(SEARCH("Both",G7)))</formula>
    </cfRule>
    <cfRule type="cellIs" dxfId="1" priority="160" stopIfTrue="1" operator="equal">
      <formula>" Snd Lvl"</formula>
    </cfRule>
  </conditionalFormatting>
  <conditionalFormatting sqref="O1:P1048576">
    <cfRule type="cellIs" dxfId="0" priority="1" stopIfTrue="1" operator="equal">
      <formula>"Y"</formula>
    </cfRule>
  </conditionalFormatting>
  <pageMargins left="0.25" right="0.25" top="0.25" bottom="0.2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workbookViewId="0">
      <selection activeCell="H20" sqref="H20"/>
    </sheetView>
  </sheetViews>
  <sheetFormatPr defaultRowHeight="15" x14ac:dyDescent="0.25"/>
  <cols>
    <col min="1" max="1" width="19" style="17" customWidth="1"/>
    <col min="2" max="4" width="10.28515625" style="17" customWidth="1"/>
    <col min="5" max="10" width="10.28515625" style="6" customWidth="1"/>
    <col min="11" max="11" width="19.140625" customWidth="1"/>
  </cols>
  <sheetData>
    <row r="1" spans="1:10" s="38" customFormat="1" ht="18.75" x14ac:dyDescent="0.3">
      <c r="A1" s="17"/>
      <c r="B1" s="80" t="s">
        <v>71</v>
      </c>
      <c r="C1" s="80"/>
      <c r="D1" s="80"/>
      <c r="E1" s="80"/>
      <c r="F1" s="80"/>
      <c r="G1" s="80"/>
      <c r="H1" s="80"/>
      <c r="I1" s="80"/>
      <c r="J1" s="80"/>
    </row>
    <row r="2" spans="1:10" s="38" customFormat="1" x14ac:dyDescent="0.25">
      <c r="A2" s="17"/>
      <c r="B2" s="81" t="s">
        <v>25</v>
      </c>
      <c r="C2" s="81"/>
      <c r="D2" s="81"/>
      <c r="E2" s="82" t="s">
        <v>57</v>
      </c>
      <c r="F2" s="82"/>
      <c r="G2" s="82"/>
      <c r="H2" s="83" t="s">
        <v>56</v>
      </c>
      <c r="I2" s="83"/>
      <c r="J2" s="83"/>
    </row>
    <row r="3" spans="1:10" s="38" customFormat="1" x14ac:dyDescent="0.25">
      <c r="A3" s="17"/>
      <c r="B3" s="21" t="s">
        <v>54</v>
      </c>
      <c r="C3" s="21" t="s">
        <v>55</v>
      </c>
      <c r="D3" s="21" t="s">
        <v>53</v>
      </c>
      <c r="E3" s="22" t="s">
        <v>54</v>
      </c>
      <c r="F3" s="22" t="s">
        <v>55</v>
      </c>
      <c r="G3" s="22" t="s">
        <v>53</v>
      </c>
      <c r="H3" s="23" t="s">
        <v>54</v>
      </c>
      <c r="I3" s="23" t="s">
        <v>55</v>
      </c>
      <c r="J3" s="23" t="s">
        <v>53</v>
      </c>
    </row>
    <row r="4" spans="1:10" s="38" customFormat="1" x14ac:dyDescent="0.25">
      <c r="A4" s="17" t="s">
        <v>46</v>
      </c>
      <c r="B4" s="24">
        <f t="array" ref="B4">COUNT(IF(('Table 3. Impacted Receivers'!F7:F800="B")*('Table 3. Impacted Receivers'!H7:H800=" Snd Lvl"),'Table 3. Impacted Receivers'!C7:C800))</f>
        <v>0</v>
      </c>
      <c r="C4" s="24">
        <f t="array" ref="C4">COUNT(IF(('Table 3. Impacted Receivers'!F7:F800="C")*('Table 3. Impacted Receivers'!H7:H800=" Snd Lvl"),'Table 3. Impacted Receivers'!C7:C800))</f>
        <v>0</v>
      </c>
      <c r="D4" s="24">
        <f t="array" ref="D4">COUNT(IF(('Table 3. Impacted Receivers'!F7:F800="E")*('Table 3. Impacted Receivers'!H7:H800=" Snd Lvl"),'Table 3. Impacted Receivers'!C7:C800))</f>
        <v>0</v>
      </c>
      <c r="E4" s="25">
        <f t="array" ref="E4">COUNT(IF(('Table 3. Impacted Receivers'!F7:F800="B")*('Table 3. Impacted Receivers'!N7:N800=" Snd Lvl"),'Table 3. Impacted Receivers'!C7:C800))</f>
        <v>0</v>
      </c>
      <c r="F4" s="25">
        <f t="array" ref="F4">COUNT(IF(('Table 3. Impacted Receivers'!F7:F800="C")*('Table 3. Impacted Receivers'!N7:N800=" Snd Lvl"),'Table 3. Impacted Receivers'!C7:C800))</f>
        <v>0</v>
      </c>
      <c r="G4" s="25">
        <f t="array" ref="G4">COUNT(IF(('Table 3. Impacted Receivers'!F7:F800="E")*('Table 3. Impacted Receivers'!N7:N800=" Snd Lvl"),'Table 3. Impacted Receivers'!C7:C800))</f>
        <v>0</v>
      </c>
      <c r="H4" s="26">
        <f t="array" ref="H4">COUNT(IF(('Table 3. Impacted Receivers'!F7:F800="B")*('Table 3. Impacted Receivers'!K7:K800=" Snd Lvl"),'Table 3. Impacted Receivers'!C7:C800))</f>
        <v>0</v>
      </c>
      <c r="I4" s="26">
        <f t="array" ref="I4">COUNT(IF(('Table 3. Impacted Receivers'!F7:F800="C")*('Table 3. Impacted Receivers'!K7:K800=" Snd Lvl"),'Table 3. Impacted Receivers'!C7:C800))</f>
        <v>0</v>
      </c>
      <c r="J4" s="26">
        <f t="array" ref="J4">COUNT(IF(('Table 3. Impacted Receivers'!F7:F800="E")*('Table 3. Impacted Receivers'!K7:K800=" Snd Lvl"),'Table 3. Impacted Receivers'!C7:C800))</f>
        <v>0</v>
      </c>
    </row>
    <row r="5" spans="1:10" s="38" customFormat="1" x14ac:dyDescent="0.25">
      <c r="A5" s="17" t="s">
        <v>67</v>
      </c>
      <c r="B5" s="24">
        <f t="array" ref="B5">COUNT(IF(('Table 3. Impacted Receivers'!F7:F800="B")*('Table 3. Impacted Receivers'!H7:H800=" Sub'l Inc"),'Table 3. Impacted Receivers'!C7:C800))</f>
        <v>0</v>
      </c>
      <c r="C5" s="24">
        <f t="array" ref="C5">COUNT(IF(('Table 3. Impacted Receivers'!F7:F800="C")*('Table 3. Impacted Receivers'!H7:H800=" Sub'l Inc"),'Table 3. Impacted Receivers'!C7:C800))</f>
        <v>0</v>
      </c>
      <c r="D5" s="24">
        <f t="array" ref="D5">COUNT(IF(('Table 3. Impacted Receivers'!F7:F800="E")*('Table 3. Impacted Receivers'!H7:H800=" Sub'l Inc"),'Table 3. Impacted Receivers'!C7:C800))</f>
        <v>0</v>
      </c>
      <c r="E5" s="25">
        <f t="array" ref="E5">COUNT(IF(('Table 3. Impacted Receivers'!F7:F800="B")*('Table 3. Impacted Receivers'!N7:N800=" Sub'l Inc"),'Table 3. Impacted Receivers'!C7:C800))</f>
        <v>0</v>
      </c>
      <c r="F5" s="25">
        <f t="array" ref="F5">COUNT(IF(('Table 3. Impacted Receivers'!F7:F800="C")*('Table 3. Impacted Receivers'!N7:N800=" Sub'l Inc"),'Table 3. Impacted Receivers'!C7:C800))</f>
        <v>0</v>
      </c>
      <c r="G5" s="25">
        <f t="array" ref="G5">COUNT(IF(('Table 3. Impacted Receivers'!F7:F800="E")*('Table 3. Impacted Receivers'!N7:N800=" Sub'l Inc"),'Table 3. Impacted Receivers'!C7:C800))</f>
        <v>0</v>
      </c>
      <c r="H5" s="26">
        <f t="array" ref="H5">COUNT(IF(('Table 3. Impacted Receivers'!F7:F800="B")*('Table 3. Impacted Receivers'!K7:K800=" Sub'l Inc"),'Table 3. Impacted Receivers'!C7:C800))</f>
        <v>0</v>
      </c>
      <c r="I5" s="26">
        <f t="array" ref="I5">COUNT(IF(('Table 3. Impacted Receivers'!F7:F800="C")*('Table 3. Impacted Receivers'!K7:K800=" Sub'l Inc"),'Table 3. Impacted Receivers'!C7:C800))</f>
        <v>0</v>
      </c>
      <c r="J5" s="26">
        <f t="array" ref="J5">COUNT(IF(('Table 3. Impacted Receivers'!F7:F800="E")*('Table 3. Impacted Receivers'!K7:K800=" Sub'l Inc"),'Table 3. Impacted Receivers'!C7:C800))</f>
        <v>0</v>
      </c>
    </row>
    <row r="6" spans="1:10" s="38" customFormat="1" x14ac:dyDescent="0.25">
      <c r="A6" s="17" t="s">
        <v>68</v>
      </c>
      <c r="B6" s="24">
        <f t="array" ref="B6">COUNT(IF(('Table 3. Impacted Receivers'!F7:F800="B")*('Table 3. Impacted Receivers'!H7:H800=" Both"),'Table 3. Impacted Receivers'!C7:C800))</f>
        <v>0</v>
      </c>
      <c r="C6" s="24">
        <f t="array" ref="C6">COUNT(IF(('Table 3. Impacted Receivers'!F7:F800="C")*('Table 3. Impacted Receivers'!H7:H800=" Both"),'Table 3. Impacted Receivers'!C7:C800))</f>
        <v>0</v>
      </c>
      <c r="D6" s="24">
        <f t="array" ref="D6">COUNT(IF(('Table 3. Impacted Receivers'!F7:F800="E")*('Table 3. Impacted Receivers'!H7:H800=" Both"),'Table 3. Impacted Receivers'!C7:C800))</f>
        <v>0</v>
      </c>
      <c r="E6" s="25">
        <f t="array" ref="E6">COUNT(IF(('Table 3. Impacted Receivers'!F7:F800="B")*('Table 3. Impacted Receivers'!N7:N800=" Both"),'Table 3. Impacted Receivers'!C7:C800))</f>
        <v>0</v>
      </c>
      <c r="F6" s="25">
        <f t="array" ref="F6">COUNT(IF(('Table 3. Impacted Receivers'!F7:F800="C")*('Table 3. Impacted Receivers'!N7:N800=" Both"),'Table 3. Impacted Receivers'!C7:C800))</f>
        <v>0</v>
      </c>
      <c r="G6" s="25">
        <f t="array" ref="G6">COUNT(IF(('Table 3. Impacted Receivers'!F7:F800="E")*('Table 3. Impacted Receivers'!N7:N800=" Both"),'Table 3. Impacted Receivers'!C7:C800))</f>
        <v>0</v>
      </c>
      <c r="H6" s="26">
        <f t="array" ref="H6">COUNT(IF(('Table 3. Impacted Receivers'!F7:F800="B")*('Table 3. Impacted Receivers'!K7:K800=" Both"),'Table 3. Impacted Receivers'!C7:C80))</f>
        <v>0</v>
      </c>
      <c r="I6" s="26">
        <f t="array" ref="I6">COUNT(IF(('Table 3. Impacted Receivers'!F7:F800="C")*('Table 3. Impacted Receivers'!K7:K800=" Both"),'Table 3. Impacted Receivers'!C7:C800))</f>
        <v>0</v>
      </c>
      <c r="J6" s="26">
        <f t="array" ref="J6">COUNT(IF(('Table 3. Impacted Receivers'!F7:F800="E")*('Table 3. Impacted Receivers'!K7:K800=" Both"),'Table 3. Impacted Receivers'!C7:C800))</f>
        <v>0</v>
      </c>
    </row>
    <row r="7" spans="1:10" s="38" customFormat="1" x14ac:dyDescent="0.25">
      <c r="A7" s="19" t="s">
        <v>69</v>
      </c>
      <c r="B7" s="24">
        <f t="shared" ref="B7:J7" si="0">SUM(B4:B6)</f>
        <v>0</v>
      </c>
      <c r="C7" s="24">
        <f t="shared" si="0"/>
        <v>0</v>
      </c>
      <c r="D7" s="24">
        <f t="shared" si="0"/>
        <v>0</v>
      </c>
      <c r="E7" s="27">
        <f t="shared" si="0"/>
        <v>0</v>
      </c>
      <c r="F7" s="27">
        <f t="shared" si="0"/>
        <v>0</v>
      </c>
      <c r="G7" s="27">
        <f t="shared" si="0"/>
        <v>0</v>
      </c>
      <c r="H7" s="26">
        <f t="shared" si="0"/>
        <v>0</v>
      </c>
      <c r="I7" s="26">
        <f t="shared" si="0"/>
        <v>0</v>
      </c>
      <c r="J7" s="26">
        <f t="shared" si="0"/>
        <v>0</v>
      </c>
    </row>
    <row r="8" spans="1:10" s="38" customFormat="1" x14ac:dyDescent="0.25">
      <c r="A8" s="17"/>
      <c r="B8" s="17"/>
      <c r="C8" s="17"/>
      <c r="D8" s="17"/>
      <c r="E8" s="6"/>
      <c r="F8" s="6"/>
      <c r="G8" s="6"/>
      <c r="H8" s="6"/>
      <c r="I8" s="6"/>
      <c r="J8" s="6"/>
    </row>
    <row r="10" spans="1:10" ht="18.75" x14ac:dyDescent="0.3">
      <c r="B10" s="80" t="s">
        <v>70</v>
      </c>
      <c r="C10" s="80"/>
      <c r="D10" s="80"/>
      <c r="E10" s="80"/>
      <c r="F10" s="80"/>
      <c r="G10" s="80"/>
      <c r="H10" s="80"/>
      <c r="I10" s="80"/>
      <c r="J10" s="80"/>
    </row>
    <row r="11" spans="1:10" x14ac:dyDescent="0.25">
      <c r="B11" s="81" t="s">
        <v>25</v>
      </c>
      <c r="C11" s="81"/>
      <c r="D11" s="81"/>
      <c r="E11" s="82" t="s">
        <v>57</v>
      </c>
      <c r="F11" s="82"/>
      <c r="G11" s="82"/>
      <c r="H11" s="83" t="s">
        <v>56</v>
      </c>
      <c r="I11" s="83"/>
      <c r="J11" s="83"/>
    </row>
    <row r="12" spans="1:10" x14ac:dyDescent="0.25">
      <c r="B12" s="21" t="s">
        <v>54</v>
      </c>
      <c r="C12" s="21" t="s">
        <v>55</v>
      </c>
      <c r="D12" s="21" t="s">
        <v>53</v>
      </c>
      <c r="E12" s="22" t="s">
        <v>54</v>
      </c>
      <c r="F12" s="22" t="s">
        <v>55</v>
      </c>
      <c r="G12" s="22" t="s">
        <v>53</v>
      </c>
      <c r="H12" s="23" t="s">
        <v>54</v>
      </c>
      <c r="I12" s="23" t="s">
        <v>55</v>
      </c>
      <c r="J12" s="23" t="s">
        <v>53</v>
      </c>
    </row>
    <row r="13" spans="1:10" x14ac:dyDescent="0.25">
      <c r="A13" s="17" t="s">
        <v>46</v>
      </c>
      <c r="B13" s="24">
        <f t="array" ref="B13">SUM(IF(('Table 3. Impacted Receivers'!F7:F800="B")*('Table 3. Impacted Receivers'!H7:H800=" Snd Lvl"),'Table 3. Impacted Receivers'!C7:C800))</f>
        <v>0</v>
      </c>
      <c r="C13" s="24">
        <f t="array" ref="C13">SUM(IF(('Table 3. Impacted Receivers'!F7:F800="C")*('Table 3. Impacted Receivers'!H7:H800=" Snd Lvl"),'Table 3. Impacted Receivers'!C7:C800))</f>
        <v>0</v>
      </c>
      <c r="D13" s="24">
        <f t="array" ref="D13">SUM(IF(('Table 3. Impacted Receivers'!F7:F800="E")*('Table 3. Impacted Receivers'!H7:H800=" Snd Lvl"),'Table 3. Impacted Receivers'!C7:C800))</f>
        <v>0</v>
      </c>
      <c r="E13" s="25">
        <f t="array" ref="E13">SUM(IF(('Table 3. Impacted Receivers'!F7:F800="B")*('Table 3. Impacted Receivers'!N7:N800=" Snd Lvl"),'Table 3. Impacted Receivers'!C7:C800))</f>
        <v>0</v>
      </c>
      <c r="F13" s="25">
        <f t="array" ref="F13">SUM(IF(('Table 3. Impacted Receivers'!F7:F800="C")*('Table 3. Impacted Receivers'!N7:N800=" Snd Lvl"),'Table 3. Impacted Receivers'!C7:C800))</f>
        <v>0</v>
      </c>
      <c r="G13" s="25">
        <f t="array" ref="G13">SUM(IF(('Table 3. Impacted Receivers'!F7:F800="E")*('Table 3. Impacted Receivers'!N7:N800=" Snd Lvl"),'Table 3. Impacted Receivers'!C7:C800))</f>
        <v>0</v>
      </c>
      <c r="H13" s="26">
        <f t="array" ref="H13">SUM(IF(('Table 3. Impacted Receivers'!F7:F800="B")*('Table 3. Impacted Receivers'!K7:K800=" Snd Lvl"),'Table 3. Impacted Receivers'!C7:C800))</f>
        <v>0</v>
      </c>
      <c r="I13" s="26">
        <f t="array" ref="I13">SUM(IF(('Table 3. Impacted Receivers'!F7:F800="C")*('Table 3. Impacted Receivers'!K7:K800=" Snd Lvl"),'Table 3. Impacted Receivers'!C7:C800))</f>
        <v>0</v>
      </c>
      <c r="J13" s="26">
        <f t="array" ref="J13">SUM(IF(('Table 3. Impacted Receivers'!F7:F800="E")*('Table 3. Impacted Receivers'!K7:K800=" Snd Lvl"),'Table 3. Impacted Receivers'!C7:C800))</f>
        <v>0</v>
      </c>
    </row>
    <row r="14" spans="1:10" x14ac:dyDescent="0.25">
      <c r="A14" s="17" t="s">
        <v>67</v>
      </c>
      <c r="B14" s="24">
        <f t="array" ref="B14">SUM(IF(('Table 3. Impacted Receivers'!F7:F800="B")*('Table 3. Impacted Receivers'!H7:H800=" Sub'l Inc"),'Table 3. Impacted Receivers'!C7:C800))</f>
        <v>0</v>
      </c>
      <c r="C14" s="24">
        <f t="array" ref="C14">SUM(IF(('Table 3. Impacted Receivers'!F7:F800="C")*('Table 3. Impacted Receivers'!H7:H800=" Sub'l Inc"),'Table 3. Impacted Receivers'!C7:C800))</f>
        <v>0</v>
      </c>
      <c r="D14" s="24">
        <f t="array" ref="D14">SUM(IF(('Table 3. Impacted Receivers'!F7:F800="E")*('Table 3. Impacted Receivers'!H7:H800=" Sub'l Inc"),'Table 3. Impacted Receivers'!C7:C800))</f>
        <v>0</v>
      </c>
      <c r="E14" s="25">
        <f t="array" ref="E14">SUM(IF(('Table 3. Impacted Receivers'!F7:F800="B")*('Table 3. Impacted Receivers'!N7:N800=" Sub'l Inc"),'Table 3. Impacted Receivers'!C7:C800))</f>
        <v>0</v>
      </c>
      <c r="F14" s="25">
        <f t="array" ref="F14">SUM(IF(('Table 3. Impacted Receivers'!F7:F800="C")*('Table 3. Impacted Receivers'!N7:N800=" Sub'l Inc"),'Table 3. Impacted Receivers'!C7:C800))</f>
        <v>0</v>
      </c>
      <c r="G14" s="25">
        <f t="array" ref="G14">SUM(IF(('Table 3. Impacted Receivers'!F7:F800="E")*('Table 3. Impacted Receivers'!N7:N800=" Sub'l Inc"),'Table 3. Impacted Receivers'!C7:C800))</f>
        <v>0</v>
      </c>
      <c r="H14" s="26">
        <f t="array" ref="H14">SUM(IF(('Table 3. Impacted Receivers'!F7:F800="B")*('Table 3. Impacted Receivers'!K7:K800=" Sub'l Inc"),'Table 3. Impacted Receivers'!C7:C800))</f>
        <v>0</v>
      </c>
      <c r="I14" s="26">
        <f t="array" ref="I14">SUM(IF(('Table 3. Impacted Receivers'!F7:F800="C")*('Table 3. Impacted Receivers'!K7:K800=" Sub'l Inc"),'Table 3. Impacted Receivers'!C7:C800))</f>
        <v>0</v>
      </c>
      <c r="J14" s="26">
        <f t="array" ref="J14">SUM(IF(('Table 3. Impacted Receivers'!F7:F800="E")*('Table 3. Impacted Receivers'!K7:K800=" Sub'l Inc"),'Table 3. Impacted Receivers'!C7:C800))</f>
        <v>0</v>
      </c>
    </row>
    <row r="15" spans="1:10" x14ac:dyDescent="0.25">
      <c r="A15" s="17" t="s">
        <v>68</v>
      </c>
      <c r="B15" s="24">
        <f t="array" ref="B15">SUM(IF(('Table 3. Impacted Receivers'!F7:F800="B")*('Table 3. Impacted Receivers'!H7:H800=" Sub'l Inc"),'Table 3. Impacted Receivers'!C7:C800))</f>
        <v>0</v>
      </c>
      <c r="C15" s="24">
        <f t="array" ref="C15">SUM(IF(('Table 3. Impacted Receivers'!F7:F800="C")*('Table 3. Impacted Receivers'!H7:H800=" Both"),'Table 3. Impacted Receivers'!C7:C800))</f>
        <v>0</v>
      </c>
      <c r="D15" s="24">
        <f t="array" ref="D15">SUM(IF(('Table 3. Impacted Receivers'!F7:F800="E")*('Table 3. Impacted Receivers'!H7:H800=" Both"),'Table 3. Impacted Receivers'!C7:C800))</f>
        <v>0</v>
      </c>
      <c r="E15" s="25">
        <f t="array" ref="E15">SUM(IF(('Table 3. Impacted Receivers'!F7:F800="B")*('Table 3. Impacted Receivers'!N7:N800=" Both"),'Table 3. Impacted Receivers'!C7:C800))</f>
        <v>0</v>
      </c>
      <c r="F15" s="25">
        <f t="array" ref="F15">SUM(IF(('Table 3. Impacted Receivers'!F7:F800="C")*('Table 3. Impacted Receivers'!N7:N800=" Both"),'Table 3. Impacted Receivers'!C7:C800))</f>
        <v>0</v>
      </c>
      <c r="G15" s="25">
        <f t="array" ref="G15">SUM(IF(('Table 3. Impacted Receivers'!F7:F800="E")*('Table 3. Impacted Receivers'!N7:N800=" Both"),'Table 3. Impacted Receivers'!C7:C800))</f>
        <v>0</v>
      </c>
      <c r="H15" s="26">
        <f t="array" ref="H15">SUM(IF(('Table 3. Impacted Receivers'!F7:F800="B")*('Table 3. Impacted Receivers'!K7:K800=" Both"),'Table 3. Impacted Receivers'!C7:C800))</f>
        <v>0</v>
      </c>
      <c r="I15" s="26">
        <f t="array" ref="I15">SUM(IF(('Table 3. Impacted Receivers'!F7:F800="C")*('Table 3. Impacted Receivers'!K7:K800=" Both"),'Table 3. Impacted Receivers'!C7:C800))</f>
        <v>0</v>
      </c>
      <c r="J15" s="26">
        <f t="array" ref="J15">SUM(IF(('Table 3. Impacted Receivers'!F7:F800="E")*('Table 3. Impacted Receivers'!K7:K800=" Both"),'Table 3. Impacted Receivers'!C7:C800))</f>
        <v>0</v>
      </c>
    </row>
    <row r="16" spans="1:10" x14ac:dyDescent="0.25">
      <c r="A16" s="19" t="s">
        <v>69</v>
      </c>
      <c r="B16" s="24">
        <f>SUM(B13:B15)</f>
        <v>0</v>
      </c>
      <c r="C16" s="24">
        <f t="shared" ref="C16:J16" si="1">SUM(C13:C15)</f>
        <v>0</v>
      </c>
      <c r="D16" s="24">
        <f t="shared" si="1"/>
        <v>0</v>
      </c>
      <c r="E16" s="27">
        <f t="shared" si="1"/>
        <v>0</v>
      </c>
      <c r="F16" s="27">
        <f t="shared" si="1"/>
        <v>0</v>
      </c>
      <c r="G16" s="27">
        <f t="shared" si="1"/>
        <v>0</v>
      </c>
      <c r="H16" s="26">
        <f t="shared" si="1"/>
        <v>0</v>
      </c>
      <c r="I16" s="26">
        <f t="shared" si="1"/>
        <v>0</v>
      </c>
      <c r="J16" s="26">
        <f t="shared" si="1"/>
        <v>0</v>
      </c>
    </row>
    <row r="18" spans="1:11" ht="15.75" x14ac:dyDescent="0.25">
      <c r="A18" s="73" t="s">
        <v>61</v>
      </c>
      <c r="B18" s="73"/>
      <c r="C18" s="73"/>
      <c r="D18" s="73"/>
      <c r="F18" s="79" t="s">
        <v>81</v>
      </c>
      <c r="G18" s="79"/>
      <c r="H18" s="79"/>
      <c r="K18" s="6"/>
    </row>
    <row r="19" spans="1:11" x14ac:dyDescent="0.25">
      <c r="A19" s="19" t="s">
        <v>60</v>
      </c>
      <c r="B19" s="19" t="s">
        <v>25</v>
      </c>
      <c r="C19" s="19" t="s">
        <v>57</v>
      </c>
      <c r="D19" s="19" t="s">
        <v>56</v>
      </c>
      <c r="E19" s="20"/>
      <c r="F19" s="16"/>
      <c r="G19" s="17" t="s">
        <v>58</v>
      </c>
      <c r="H19" s="17" t="s">
        <v>59</v>
      </c>
    </row>
    <row r="20" spans="1:11" x14ac:dyDescent="0.25">
      <c r="A20" s="17" t="s">
        <v>62</v>
      </c>
      <c r="B20" s="17">
        <v>0</v>
      </c>
      <c r="C20" s="17">
        <v>0</v>
      </c>
      <c r="D20" s="17">
        <v>0</v>
      </c>
      <c r="F20" s="39" t="s">
        <v>25</v>
      </c>
      <c r="G20" s="40">
        <f t="array" ref="G20">MIN(IF(Existing!F20:'Existing'!F1000&lt;&gt;0,Existing!F20:'Existing'!F1000))</f>
        <v>55.8</v>
      </c>
      <c r="H20" s="40">
        <f t="array" ref="H20">MAX(IF(Existing!F20:'Existing'!F1000&lt;&gt;0,Existing!F20:'Existing'!F1000))</f>
        <v>67.3</v>
      </c>
    </row>
    <row r="21" spans="1:11" x14ac:dyDescent="0.25">
      <c r="A21" s="17" t="s">
        <v>63</v>
      </c>
      <c r="B21" s="17">
        <f>IF(B16=0,0,CONCATENATE(B7," (",B16,")"))</f>
        <v>0</v>
      </c>
      <c r="C21" s="17">
        <f>IF(E16=0,0,CONCATENATE(E7," (",E16,")"))</f>
        <v>0</v>
      </c>
      <c r="D21" s="17">
        <f>IF(H16=0,0,CONCATENATE(H7," (",H16,")"))</f>
        <v>0</v>
      </c>
      <c r="F21" s="41" t="s">
        <v>56</v>
      </c>
      <c r="G21" s="42">
        <f t="array" ref="G21">MIN(IF('No Build'!F20:'No Build'!F1000&lt;&gt;0,'No Build'!F20:'No Build'!F1000))</f>
        <v>55.8</v>
      </c>
      <c r="H21" s="42">
        <f t="array" ref="H21">MAX(IF('No Build'!F20:'No Build'!F1000&lt;&gt;0,'No Build'!F20:'No Build'!F1000))</f>
        <v>67.3</v>
      </c>
    </row>
    <row r="22" spans="1:11" x14ac:dyDescent="0.25">
      <c r="A22" s="17" t="s">
        <v>64</v>
      </c>
      <c r="B22" s="17">
        <f>IF(C16=0,0,CONCATENATE(C7," (",C16,")"))</f>
        <v>0</v>
      </c>
      <c r="C22" s="17">
        <f>IF(F16=0,0,CONCATENATE(F7," (",F16,")"))</f>
        <v>0</v>
      </c>
      <c r="D22" s="17">
        <f>IF(I16=0,0,CONCATENATE(I7," (",I16,")"))</f>
        <v>0</v>
      </c>
      <c r="F22" s="43" t="s">
        <v>57</v>
      </c>
      <c r="G22" s="44">
        <f t="array" ref="G22">MIN(IF(Build!F20:'Build'!F1000&lt;&gt;0,Build!F20:'Build'!F1000))</f>
        <v>55.8</v>
      </c>
      <c r="H22" s="44">
        <f t="array" ref="H22">MAX(IF(Build!F20:'Build'!F1000&lt;&gt;0,Build!F20:'Build'!F1000))</f>
        <v>67.3</v>
      </c>
    </row>
    <row r="23" spans="1:11" x14ac:dyDescent="0.25">
      <c r="A23" s="17" t="s">
        <v>65</v>
      </c>
      <c r="B23" s="17">
        <v>0</v>
      </c>
      <c r="C23" s="17">
        <v>0</v>
      </c>
      <c r="D23" s="17">
        <v>0</v>
      </c>
    </row>
    <row r="24" spans="1:11" x14ac:dyDescent="0.25">
      <c r="A24" s="17" t="s">
        <v>66</v>
      </c>
      <c r="B24" s="17">
        <f t="array" ref="B24">IF(D16=0,0,CONCATENATE(D7," (",D16,")"))</f>
        <v>0</v>
      </c>
      <c r="C24" s="17">
        <f>IF(G16=0,0,CONCATENATE(G7," (",G16,")"))</f>
        <v>0</v>
      </c>
      <c r="D24" s="17">
        <f>IF(J16=0,0,CONCATENATE(J7," (",J16,")"))</f>
        <v>0</v>
      </c>
    </row>
    <row r="26" spans="1:11" x14ac:dyDescent="0.25">
      <c r="A26" s="17" t="s">
        <v>82</v>
      </c>
      <c r="B26" s="17" t="str">
        <f>CONCATENATE(SUM(B7:D7,B20,B23)," (",SUM(B16:D16),")")</f>
        <v>0 (0)</v>
      </c>
      <c r="C26" s="17" t="str">
        <f>CONCATENATE(SUM(E7:G7,C20,C23)," (",SUM(E16:G16),")")</f>
        <v>0 (0)</v>
      </c>
      <c r="D26" s="17" t="str">
        <f>CONCATENATE(SUM(H7:J7,D20,D23)," (",SUM(H16:J16),")")</f>
        <v>0 (0)</v>
      </c>
    </row>
  </sheetData>
  <mergeCells count="10">
    <mergeCell ref="F18:H18"/>
    <mergeCell ref="B1:J1"/>
    <mergeCell ref="B2:D2"/>
    <mergeCell ref="E2:G2"/>
    <mergeCell ref="H2:J2"/>
    <mergeCell ref="A18:D18"/>
    <mergeCell ref="B11:D11"/>
    <mergeCell ref="E11:G11"/>
    <mergeCell ref="H11:J11"/>
    <mergeCell ref="B10:J1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Existing</vt:lpstr>
      <vt:lpstr>Build</vt:lpstr>
      <vt:lpstr>No Build</vt:lpstr>
      <vt:lpstr>ForGIS</vt:lpstr>
      <vt:lpstr>Table 3. Impacted Receivers</vt:lpstr>
      <vt:lpstr>Table 4. Impacted Rec (beta)</vt:lpstr>
      <vt:lpstr>'Table 3. Impacted Receivers'!Print_Area</vt:lpstr>
      <vt:lpstr>'Table 3. Impacted Receivers'!Print_Titles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2019-09-20T19:18:49Z</dcterms:modified>
</cp:coreProperties>
</file>