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FQ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<sst xmlns="http://schemas.openxmlformats.org/spreadsheetml/2006/main" uniqueCount="168">
  <si>
    <t>接受询价日期：</t>
  </si>
  <si>
    <t>业务担当：</t>
  </si>
  <si>
    <t>VICKY</t>
  </si>
  <si>
    <t xml:space="preserve">产品简图 </t>
  </si>
  <si>
    <t>RFQ</t>
  </si>
  <si>
    <t xml:space="preserve">项目 料号 </t>
  </si>
  <si>
    <t>F016L76019_20170428</t>
  </si>
  <si>
    <t>B0329</t>
  </si>
  <si>
    <t>品名 / 图纸版本号：</t>
  </si>
  <si>
    <t>公版</t>
  </si>
  <si>
    <t>产品外形尺寸</t>
  </si>
  <si>
    <t>914.3*571.5*327</t>
  </si>
  <si>
    <t xml:space="preserve">材质规格： </t>
  </si>
  <si>
    <t>ADC12</t>
  </si>
  <si>
    <t>产品单重（g）：</t>
  </si>
  <si>
    <t xml:space="preserve">表面要求： </t>
  </si>
  <si>
    <t xml:space="preserve">粉體烤漆-B級 </t>
  </si>
  <si>
    <t>年需求量：</t>
  </si>
  <si>
    <t>1K</t>
  </si>
  <si>
    <t>MOQ：</t>
  </si>
  <si>
    <t xml:space="preserve">模具费用： </t>
  </si>
  <si>
    <t xml:space="preserve">模穴数 </t>
  </si>
  <si>
    <t xml:space="preserve">侧滑模数/油压抽芯数 </t>
  </si>
  <si>
    <t>模具寿命：</t>
  </si>
  <si>
    <t>50K</t>
  </si>
  <si>
    <t xml:space="preserve">压铸模费用： </t>
  </si>
  <si>
    <t xml:space="preserve">切边模费用： </t>
  </si>
  <si>
    <t xml:space="preserve">加工夹治具费用： </t>
  </si>
  <si>
    <t>专用测试设备费用：</t>
  </si>
  <si>
    <t xml:space="preserve">烤漆夹治具费用： </t>
  </si>
  <si>
    <t xml:space="preserve">模具总价（人民币）： </t>
  </si>
  <si>
    <t xml:space="preserve">模具总价（USD）： </t>
  </si>
  <si>
    <t xml:space="preserve">产品单价： </t>
  </si>
  <si>
    <t xml:space="preserve">* </t>
  </si>
  <si>
    <t xml:space="preserve">1)材料费 ： </t>
  </si>
  <si>
    <t>1-1）</t>
  </si>
  <si>
    <t>材质规格：</t>
  </si>
  <si>
    <t>1-2）</t>
  </si>
  <si>
    <t>材料单价/KG :</t>
  </si>
  <si>
    <t>1-3）</t>
  </si>
  <si>
    <t>单重（g）：</t>
  </si>
  <si>
    <t>1-4）</t>
  </si>
  <si>
    <t xml:space="preserve">产品材料费（净重价格）： </t>
  </si>
  <si>
    <t>1-5）</t>
  </si>
  <si>
    <t xml:space="preserve">料柄流道渣包等废料重量(g)： </t>
  </si>
  <si>
    <t>1-6）</t>
  </si>
  <si>
    <t xml:space="preserve">料柄流道渣包比率 ： </t>
  </si>
  <si>
    <t>1-7）</t>
  </si>
  <si>
    <t xml:space="preserve">料柄流道渣包等废料价格/Kg： </t>
  </si>
  <si>
    <t>1-8）</t>
  </si>
  <si>
    <t xml:space="preserve">料柄流道渣包回收价差损失额 ： </t>
  </si>
  <si>
    <t>1-9）</t>
  </si>
  <si>
    <t xml:space="preserve">压铸熔炼材料氧化损耗(量）2% </t>
  </si>
  <si>
    <t xml:space="preserve">材料费　小计： </t>
  </si>
  <si>
    <t xml:space="preserve">2)压铸费(含切边）： </t>
  </si>
  <si>
    <t>2-1）</t>
  </si>
  <si>
    <t xml:space="preserve">适用机型： </t>
  </si>
  <si>
    <t>鋁-3000T</t>
  </si>
  <si>
    <t>2-2）</t>
  </si>
  <si>
    <t xml:space="preserve">设备费率/H： </t>
  </si>
  <si>
    <t>2-3）</t>
  </si>
  <si>
    <t>工时（秒）/只 ：</t>
  </si>
  <si>
    <t>2-4）</t>
  </si>
  <si>
    <t>产能 只/H ：</t>
  </si>
  <si>
    <t>2-5）</t>
  </si>
  <si>
    <t xml:space="preserve">设备费/只： </t>
  </si>
  <si>
    <t>2-6）</t>
  </si>
  <si>
    <t xml:space="preserve">人工费/只 ： </t>
  </si>
  <si>
    <t>2-7）</t>
  </si>
  <si>
    <t xml:space="preserve">人工费率/H： </t>
  </si>
  <si>
    <t>2-8）</t>
  </si>
  <si>
    <t xml:space="preserve">良品率： </t>
  </si>
  <si>
    <t>2-9）</t>
  </si>
  <si>
    <t xml:space="preserve">難度係數 </t>
  </si>
  <si>
    <t xml:space="preserve">压铸费　小计： </t>
  </si>
  <si>
    <t>3)毛刺处理费（含粗磨）</t>
  </si>
  <si>
    <t>3-1）</t>
  </si>
  <si>
    <t xml:space="preserve">工时（秒）/只 ： </t>
  </si>
  <si>
    <t>3-2）</t>
  </si>
  <si>
    <t xml:space="preserve">毛刺处理费　小计： </t>
  </si>
  <si>
    <t>4)外观打磨费（入/溢料口 分模线及一般外观瑕疵等部位做打磨）</t>
  </si>
  <si>
    <t>4-1）</t>
  </si>
  <si>
    <t>4-2）</t>
  </si>
  <si>
    <t>4-3）</t>
  </si>
  <si>
    <t xml:space="preserve">打磨费： </t>
  </si>
  <si>
    <t>4-4）</t>
  </si>
  <si>
    <t>外观打磨费　小计：</t>
  </si>
  <si>
    <t xml:space="preserve">5)平整度整形费 </t>
  </si>
  <si>
    <t>5-1）</t>
  </si>
  <si>
    <t>5-2）</t>
  </si>
  <si>
    <t>5-3）</t>
  </si>
  <si>
    <t xml:space="preserve">人工费/只 </t>
  </si>
  <si>
    <t xml:space="preserve">平整度整形费　小计： </t>
  </si>
  <si>
    <t xml:space="preserve">6)机加工 </t>
  </si>
  <si>
    <t>CNC机加工</t>
  </si>
  <si>
    <t>6-1）</t>
  </si>
  <si>
    <t xml:space="preserve">机加工工时（秒）/只 ： </t>
  </si>
  <si>
    <t>6-2）</t>
  </si>
  <si>
    <t xml:space="preserve">机加工费率/H： </t>
  </si>
  <si>
    <t>6-3）</t>
  </si>
  <si>
    <t xml:space="preserve">机加工良品率： </t>
  </si>
  <si>
    <t xml:space="preserve">机加工　小计： </t>
  </si>
  <si>
    <t xml:space="preserve">7)冷喷.热烧毛刺 费率/分： </t>
  </si>
  <si>
    <t>≡≡≡冷喷.热烧≡≡≡</t>
  </si>
  <si>
    <t>7-1）</t>
  </si>
  <si>
    <t>7-2）</t>
  </si>
  <si>
    <t xml:space="preserve">加工费率/H： </t>
  </si>
  <si>
    <t>冷喷热烧毛刺　小计：</t>
  </si>
  <si>
    <t xml:space="preserve">8)喷沙.抛丸.震动研磨 费率 </t>
  </si>
  <si>
    <t>抛丸</t>
  </si>
  <si>
    <t>8-1）</t>
  </si>
  <si>
    <t>8-2）</t>
  </si>
  <si>
    <t xml:space="preserve">喷沙抛丸震动研磨　小计： </t>
  </si>
  <si>
    <t xml:space="preserve">9)皮膜处理 费率 </t>
  </si>
  <si>
    <t>9-1）</t>
  </si>
  <si>
    <t xml:space="preserve">皮膜处理： </t>
  </si>
  <si>
    <t>一般皮膜(48H)</t>
  </si>
  <si>
    <t>9-2）</t>
  </si>
  <si>
    <t xml:space="preserve">工件表面面积 (算单面）DM2： </t>
  </si>
  <si>
    <t>9-3）</t>
  </si>
  <si>
    <t xml:space="preserve">加工费率/DM2： </t>
  </si>
  <si>
    <t xml:space="preserve">皮膜处理　小计： </t>
  </si>
  <si>
    <t xml:space="preserve">10)粉体烤漆.液体烤漆...： </t>
  </si>
  <si>
    <t>10-1）</t>
  </si>
  <si>
    <t>表面要求</t>
  </si>
  <si>
    <t>10-2）</t>
  </si>
  <si>
    <t xml:space="preserve">工件表面积(算需喷漆面积）DM2： </t>
  </si>
  <si>
    <t>10-3）</t>
  </si>
  <si>
    <t xml:space="preserve">漆材料费/dm： </t>
  </si>
  <si>
    <t>10-4）</t>
  </si>
  <si>
    <t xml:space="preserve">烤漆设备+人工費率/dm： </t>
  </si>
  <si>
    <t>10-5）</t>
  </si>
  <si>
    <t>遮蔽費用：</t>
  </si>
  <si>
    <t>10-6）</t>
  </si>
  <si>
    <t xml:space="preserve"> 印刷費用：</t>
  </si>
  <si>
    <t>10-7）</t>
  </si>
  <si>
    <t>镭雕費用：</t>
  </si>
  <si>
    <t>10-8）</t>
  </si>
  <si>
    <t>10-9）</t>
  </si>
  <si>
    <t xml:space="preserve">产品难度系数 K 值：K = 0.8-1.5 </t>
  </si>
  <si>
    <t xml:space="preserve">粉体液体烤漆　小计： </t>
  </si>
  <si>
    <t xml:space="preserve">11)其它特殊处理： </t>
  </si>
  <si>
    <t>≡≡≡其它特殊处理≡≡≡</t>
  </si>
  <si>
    <t>11-1）</t>
  </si>
  <si>
    <t>11-2）</t>
  </si>
  <si>
    <t xml:space="preserve">费用/只 </t>
  </si>
  <si>
    <t xml:space="preserve">其它特殊处理　小计： </t>
  </si>
  <si>
    <t xml:space="preserve">12)气密性测试 ： </t>
  </si>
  <si>
    <t>12-1）</t>
  </si>
  <si>
    <t>12-2）</t>
  </si>
  <si>
    <t xml:space="preserve">气测费率/H </t>
  </si>
  <si>
    <t xml:space="preserve">气密性测试　小计： </t>
  </si>
  <si>
    <t xml:space="preserve">13)筛选包装 费率 /H： </t>
  </si>
  <si>
    <t>13-1）</t>
  </si>
  <si>
    <t>13-2）</t>
  </si>
  <si>
    <t>13-3）</t>
  </si>
  <si>
    <t xml:space="preserve">包材费： </t>
  </si>
  <si>
    <t>筛选包装　小计：</t>
  </si>
  <si>
    <t>各工序费用　合计：</t>
  </si>
  <si>
    <t>管销加利润%</t>
  </si>
  <si>
    <t>管销加利润</t>
  </si>
  <si>
    <t xml:space="preserve">其他五金配件： </t>
  </si>
  <si>
    <t xml:space="preserve">组装费： </t>
  </si>
  <si>
    <t xml:space="preserve">组装 小计： </t>
  </si>
  <si>
    <t>合計（未稅）：</t>
  </si>
  <si>
    <t xml:space="preserve">总计（美金）： </t>
  </si>
  <si>
    <t>合計（含稅）：</t>
  </si>
  <si>
    <t>運費：</t>
  </si>
</sst>
</file>

<file path=xl/styles.xml><?xml version="1.0" encoding="utf-8"?>
<styleSheet xmlns="http://schemas.openxmlformats.org/spreadsheetml/2006/main" xml:space="preserve">
  <numFmts count="2">
    <numFmt numFmtId="164" formatCode="¥#,##0.00"/>
    <numFmt numFmtId="165" formatCode="$#,##0.00"/>
  </numFmts>
  <fonts count="2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1"/>
      <color rgb="0000A0"/>
      <name val="Calibri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98AFC7"/>
        <bgColor rgb="FF000000"/>
      </patternFill>
    </fill>
    <fill>
      <patternFill patternType="solid">
        <fgColor rgb="A9BCF5"/>
        <bgColor rgb="FF000000"/>
      </patternFill>
    </fill>
    <fill>
      <patternFill patternType="solid">
        <fgColor rgb="cccccc"/>
        <bgColor rgb="FF000000"/>
      </patternFill>
    </fill>
    <fill>
      <patternFill patternType="solid">
        <fgColor rgb="BE6E6E6"/>
        <bgColor rgb="FF000000"/>
      </patternFill>
    </fill>
    <fill>
      <patternFill patternType="solid">
        <fgColor rgb="F9E79F"/>
        <bgColor rgb="FF000000"/>
      </patternFill>
    </fill>
    <fill>
      <patternFill patternType="solid">
        <fgColor rgb="F4D03F"/>
        <bgColor rgb="FF000000"/>
      </patternFill>
    </fill>
    <fill>
      <patternFill patternType="solid">
        <fgColor rgb="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1" applyBorder="1" applyAlignment="1">
      <alignment horizontal="center" vertical="center" textRotation="0" wrapText="true" shrinkToFit="false"/>
    </xf>
    <xf xfId="0" fontId="0" numFmtId="0" fillId="3" borderId="1" applyFont="0" applyNumberFormat="0" applyFill="1" applyBorder="1" applyAlignment="1">
      <alignment horizontal="center" vertical="center" textRotation="0" wrapText="true" shrinkToFit="false"/>
    </xf>
    <xf xfId="0" fontId="0" numFmtId="0" fillId="4" borderId="1" applyFont="0" applyNumberFormat="0" applyFill="1" applyBorder="1" applyAlignment="1">
      <alignment horizontal="center" vertical="center" textRotation="0" wrapText="true" shrinkToFit="false"/>
    </xf>
    <xf xfId="0" fontId="0" numFmtId="0" fillId="5" borderId="1" applyFont="0" applyNumberFormat="0" applyFill="1" applyBorder="1" applyAlignment="1">
      <alignment horizontal="center" vertical="center" textRotation="0" wrapText="true" shrinkToFit="false"/>
    </xf>
    <xf xfId="0" fontId="0" numFmtId="0" fillId="6" borderId="1" applyFont="0" applyNumberFormat="0" applyFill="1" applyBorder="1" applyAlignment="1">
      <alignment horizontal="center" vertical="center" textRotation="0" wrapText="true" shrinkToFit="false"/>
    </xf>
    <xf xfId="0" fontId="0" numFmtId="0" fillId="7" borderId="1" applyFont="0" applyNumberFormat="0" applyFill="1" applyBorder="1" applyAlignment="1">
      <alignment horizontal="center" vertical="center" textRotation="0" wrapText="true" shrinkToFit="false"/>
    </xf>
    <xf xfId="0" fontId="0" numFmtId="164" fillId="7" borderId="1" applyFont="0" applyNumberFormat="1" applyFill="1" applyBorder="1" applyAlignment="1">
      <alignment horizontal="center" vertical="center" textRotation="0" wrapText="true" shrinkToFit="false"/>
    </xf>
    <xf xfId="0" fontId="0" numFmtId="164" fillId="4" borderId="1" applyFont="0" applyNumberFormat="1" applyFill="1" applyBorder="1" applyAlignment="1">
      <alignment horizontal="center" vertical="center" textRotation="0" wrapText="true" shrinkToFit="false"/>
    </xf>
    <xf xfId="0" fontId="0" numFmtId="165" fillId="4" borderId="1" applyFont="0" applyNumberFormat="1" applyFill="1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0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5" borderId="1" applyFont="0" applyNumberFormat="1" applyFill="1" applyBorder="1" applyAlignment="1">
      <alignment horizontal="center" vertical="center" textRotation="0" wrapText="true" shrinkToFit="false"/>
    </xf>
    <xf xfId="0" fontId="0" numFmtId="10" fillId="7" borderId="1" applyFont="0" applyNumberFormat="1" applyFill="1" applyBorder="1" applyAlignment="1">
      <alignment horizontal="center" vertical="center" textRotation="0" wrapText="true" shrinkToFit="false"/>
    </xf>
    <xf xfId="0" fontId="1" numFmtId="164" fillId="0" borderId="1" applyFont="1" applyNumberFormat="1" applyFill="0" applyBorder="1" applyAlignment="1">
      <alignment horizontal="center" vertical="center" textRotation="0" wrapText="true" shrinkToFit="false"/>
    </xf>
    <xf xfId="0" fontId="0" numFmtId="0" fillId="8" borderId="0" applyFont="0" applyNumberFormat="0" applyFill="1" applyBorder="0" applyAlignment="1">
      <alignment horizontal="center" vertical="center" textRotation="0" wrapText="true" shrinkToFit="false"/>
    </xf>
    <xf xfId="0" fontId="0" numFmtId="0" fillId="8" borderId="1" applyFont="0" applyNumberFormat="0" applyFill="1" applyBorder="1" applyAlignment="1">
      <alignment horizontal="center" vertical="center" textRotation="0" wrapText="true" shrinkToFit="false"/>
    </xf>
    <xf xfId="0" fontId="0" numFmtId="164" fillId="8" borderId="1" applyFont="0" applyNumberFormat="1" applyFill="1" applyBorder="1" applyAlignment="1">
      <alignment horizontal="center" vertical="center" textRotation="0" wrapText="true" shrinkToFit="false"/>
    </xf>
    <xf xfId="0" fontId="0" numFmtId="165" fillId="8" borderId="1" applyFont="0" applyNumberFormat="1" applyFill="1" applyBorder="1" applyAlignment="1">
      <alignment horizontal="center" vertical="center" textRotation="0" wrapText="true" shrinkToFit="false"/>
    </xf>
    <xf xfId="0" fontId="1" numFmtId="164" fillId="8" borderId="1" applyFont="1" applyNumberFormat="1" applyFill="1" applyBorder="1" applyAlignment="1">
      <alignment horizontal="center" vertical="center" textRotation="0" wrapText="true" shrinkToFit="false"/>
    </xf>
    <xf xfId="0" fontId="0" numFmtId="10" fillId="8" borderId="1" applyFont="0" applyNumberFormat="1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25"/>
  <sheetViews>
    <sheetView tabSelected="1" workbookViewId="0" showGridLines="true" showRowColHeaders="1">
      <selection activeCell="H125" sqref="H125"/>
    </sheetView>
  </sheetViews>
  <sheetFormatPr defaultRowHeight="14.4" outlineLevelRow="0" outlineLevelCol="0"/>
  <cols>
    <col min="1" max="1" width="8" customWidth="true" style="0"/>
    <col min="2" max="2" width="32" customWidth="true" style="0"/>
    <col min="3" max="3" width="22" customWidth="true" style="0"/>
    <col min="4" max="4" width="22" customWidth="true" style="0"/>
    <col min="5" max="5" width="22" customWidth="true" style="0"/>
    <col min="6" max="6" width="22" customWidth="true" style="0"/>
    <col min="7" max="7" width="22" customWidth="true" style="0"/>
    <col min="8" max="8" width="22" customWidth="true" style="0"/>
  </cols>
  <sheetData>
    <row r="1" spans="1:8">
      <c r="A1" s="1"/>
      <c r="B1" s="1"/>
      <c r="C1" s="1"/>
      <c r="D1" s="17"/>
      <c r="E1" s="17"/>
      <c r="F1" s="17"/>
      <c r="G1" s="17"/>
      <c r="H1" s="17"/>
    </row>
    <row r="2" spans="1:8">
      <c r="A2" s="1"/>
      <c r="B2" s="1"/>
      <c r="C2" s="1"/>
      <c r="D2" s="17"/>
      <c r="E2" s="17"/>
      <c r="F2" s="17"/>
      <c r="G2" s="17"/>
      <c r="H2" s="17"/>
    </row>
    <row r="3" spans="1:8">
      <c r="A3" s="2"/>
      <c r="B3" s="2" t="s">
        <v>0</v>
      </c>
      <c r="C3" s="2">
        <v>20170515</v>
      </c>
      <c r="D3" s="18"/>
      <c r="E3" s="18"/>
      <c r="F3" s="18"/>
      <c r="G3" s="18"/>
      <c r="H3" s="18"/>
    </row>
    <row r="4" spans="1:8">
      <c r="A4" s="2"/>
      <c r="B4" s="2" t="s">
        <v>1</v>
      </c>
      <c r="C4" s="2" t="s">
        <v>2</v>
      </c>
      <c r="D4" s="18"/>
      <c r="E4" s="18"/>
      <c r="F4" s="18"/>
      <c r="G4" s="18"/>
      <c r="H4" s="18"/>
    </row>
    <row r="5" spans="1:8" customHeight="1" ht="1">
      <c r="A5" s="2"/>
      <c r="B5" s="2"/>
      <c r="C5" s="2"/>
      <c r="D5" s="18"/>
      <c r="E5" s="18"/>
      <c r="F5" s="18"/>
      <c r="G5" s="18"/>
      <c r="H5" s="18"/>
    </row>
    <row r="6" spans="1:8" customHeight="1" ht="120">
      <c r="A6" s="2"/>
      <c r="B6" s="2" t="s">
        <v>3</v>
      </c>
      <c r="C6" s="2"/>
      <c r="D6" s="18"/>
      <c r="E6" s="18"/>
      <c r="F6" s="18"/>
      <c r="G6" s="18"/>
      <c r="H6" s="18"/>
    </row>
    <row r="7" spans="1:8">
      <c r="A7" s="3" t="s">
        <v>4</v>
      </c>
      <c r="B7" s="2" t="s">
        <v>5</v>
      </c>
      <c r="C7" s="2" t="s">
        <v>6</v>
      </c>
      <c r="D7" s="18"/>
      <c r="E7" s="18"/>
      <c r="F7" s="18"/>
      <c r="G7" s="18"/>
      <c r="H7" s="18"/>
    </row>
    <row r="8" spans="1:8">
      <c r="A8" s="3" t="s">
        <v>7</v>
      </c>
      <c r="B8" s="4" t="s">
        <v>8</v>
      </c>
      <c r="C8" s="2"/>
      <c r="D8" s="18"/>
      <c r="E8" s="18"/>
      <c r="F8" s="18"/>
      <c r="G8" s="18"/>
      <c r="H8" s="18"/>
    </row>
    <row r="9" spans="1:8">
      <c r="A9" s="3" t="s">
        <v>9</v>
      </c>
      <c r="B9" s="2" t="s">
        <v>10</v>
      </c>
      <c r="C9" s="2" t="s">
        <v>11</v>
      </c>
      <c r="D9" s="18"/>
      <c r="E9" s="18"/>
      <c r="F9" s="18"/>
      <c r="G9" s="18"/>
      <c r="H9" s="18"/>
    </row>
    <row r="10" spans="1:8">
      <c r="A10" s="2"/>
      <c r="B10" s="2" t="s">
        <v>12</v>
      </c>
      <c r="C10" s="7" t="s">
        <v>13</v>
      </c>
      <c r="D10" s="18"/>
      <c r="E10" s="18"/>
      <c r="F10" s="18"/>
      <c r="G10" s="18"/>
      <c r="H10" s="18"/>
    </row>
    <row r="11" spans="1:8">
      <c r="A11" s="2"/>
      <c r="B11" s="2" t="s">
        <v>14</v>
      </c>
      <c r="C11" s="8">
        <v>12511</v>
      </c>
      <c r="D11" s="18"/>
      <c r="E11" s="18"/>
      <c r="F11" s="18"/>
      <c r="G11" s="18"/>
      <c r="H11" s="18"/>
    </row>
    <row r="12" spans="1:8">
      <c r="A12" s="2"/>
      <c r="B12" s="2" t="s">
        <v>15</v>
      </c>
      <c r="C12" s="7" t="s">
        <v>16</v>
      </c>
      <c r="D12" s="18"/>
      <c r="E12" s="18"/>
      <c r="F12" s="18"/>
      <c r="G12" s="18"/>
      <c r="H12" s="18"/>
    </row>
    <row r="13" spans="1:8">
      <c r="A13" s="2"/>
      <c r="B13" s="2" t="s">
        <v>17</v>
      </c>
      <c r="C13" s="2" t="s">
        <v>18</v>
      </c>
      <c r="D13" s="18"/>
      <c r="E13" s="18"/>
      <c r="F13" s="18"/>
      <c r="G13" s="18"/>
      <c r="H13" s="18"/>
    </row>
    <row r="14" spans="1:8">
      <c r="A14" s="2"/>
      <c r="B14" s="2" t="s">
        <v>19</v>
      </c>
      <c r="C14" s="2">
        <v>500</v>
      </c>
      <c r="D14" s="18"/>
      <c r="E14" s="18"/>
      <c r="F14" s="18"/>
      <c r="G14" s="18"/>
      <c r="H14" s="18"/>
    </row>
    <row r="15" spans="1:8">
      <c r="A15" s="4"/>
      <c r="B15" s="4" t="s">
        <v>20</v>
      </c>
      <c r="C15" s="2"/>
      <c r="D15" s="18"/>
      <c r="E15" s="18"/>
      <c r="F15" s="18"/>
      <c r="G15" s="18"/>
      <c r="H15" s="18"/>
    </row>
    <row r="16" spans="1:8">
      <c r="A16" s="2"/>
      <c r="B16" s="2" t="s">
        <v>21</v>
      </c>
      <c r="C16" s="8">
        <v>1</v>
      </c>
      <c r="D16" s="18"/>
      <c r="E16" s="18"/>
      <c r="F16" s="18"/>
      <c r="G16" s="18"/>
      <c r="H16" s="18"/>
    </row>
    <row r="17" spans="1:8">
      <c r="A17" s="2"/>
      <c r="B17" s="2" t="s">
        <v>22</v>
      </c>
      <c r="C17" s="2">
        <v>3</v>
      </c>
      <c r="D17" s="18"/>
      <c r="E17" s="18"/>
      <c r="F17" s="18"/>
      <c r="G17" s="18"/>
      <c r="H17" s="18"/>
    </row>
    <row r="18" spans="1:8">
      <c r="A18" s="2"/>
      <c r="B18" s="2" t="s">
        <v>23</v>
      </c>
      <c r="C18" s="2" t="s">
        <v>24</v>
      </c>
      <c r="D18" s="18"/>
      <c r="E18" s="18"/>
      <c r="F18" s="18"/>
      <c r="G18" s="18"/>
      <c r="H18" s="18"/>
    </row>
    <row r="19" spans="1:8">
      <c r="A19" s="2"/>
      <c r="B19" s="2" t="s">
        <v>25</v>
      </c>
      <c r="C19" s="9">
        <v>2000000</v>
      </c>
      <c r="D19" s="19"/>
      <c r="E19" s="19"/>
      <c r="F19" s="19"/>
      <c r="G19" s="19"/>
      <c r="H19" s="19"/>
    </row>
    <row r="20" spans="1:8">
      <c r="A20" s="2"/>
      <c r="B20" s="2" t="s">
        <v>26</v>
      </c>
      <c r="C20" s="9">
        <v>80000</v>
      </c>
      <c r="D20" s="19"/>
      <c r="E20" s="19"/>
      <c r="F20" s="19"/>
      <c r="G20" s="19"/>
      <c r="H20" s="19"/>
    </row>
    <row r="21" spans="1:8">
      <c r="A21" s="2"/>
      <c r="B21" s="2" t="s">
        <v>27</v>
      </c>
      <c r="C21" s="9">
        <v>50000</v>
      </c>
      <c r="D21" s="19"/>
      <c r="E21" s="19"/>
      <c r="F21" s="19"/>
      <c r="G21" s="19"/>
      <c r="H21" s="19"/>
    </row>
    <row r="22" spans="1:8">
      <c r="A22" s="2"/>
      <c r="B22" s="2" t="s">
        <v>28</v>
      </c>
      <c r="C22" s="9">
        <v>0</v>
      </c>
      <c r="D22" s="19"/>
      <c r="E22" s="19"/>
      <c r="F22" s="19"/>
      <c r="G22" s="19"/>
      <c r="H22" s="19"/>
    </row>
    <row r="23" spans="1:8">
      <c r="A23" s="2"/>
      <c r="B23" s="2" t="s">
        <v>29</v>
      </c>
      <c r="C23" s="9">
        <v>0</v>
      </c>
      <c r="D23" s="19"/>
      <c r="E23" s="19"/>
      <c r="F23" s="19"/>
      <c r="G23" s="19"/>
      <c r="H23" s="19"/>
    </row>
    <row r="24" spans="1:8">
      <c r="A24" s="5"/>
      <c r="B24" s="5" t="s">
        <v>30</v>
      </c>
      <c r="C24" s="10" t="str">
        <f>C19+C20+C21+C22+C23</f>
        <v>0</v>
      </c>
      <c r="D24" s="19"/>
      <c r="E24" s="19"/>
      <c r="F24" s="19"/>
      <c r="G24" s="19"/>
      <c r="H24" s="19"/>
    </row>
    <row r="25" spans="1:8">
      <c r="A25" s="5"/>
      <c r="B25" s="5" t="s">
        <v>31</v>
      </c>
      <c r="C25" s="11" t="str">
        <f>C24/6.65</f>
        <v>0</v>
      </c>
      <c r="D25" s="20"/>
      <c r="E25" s="20"/>
      <c r="F25" s="20"/>
      <c r="G25" s="20"/>
      <c r="H25" s="20"/>
    </row>
    <row r="26" spans="1:8" customHeight="1" ht="1">
      <c r="A26" s="2"/>
      <c r="B26" s="2"/>
      <c r="C26" s="2"/>
      <c r="D26" s="18"/>
      <c r="E26" s="18"/>
      <c r="F26" s="18"/>
      <c r="G26" s="18"/>
      <c r="H26" s="18"/>
    </row>
    <row r="27" spans="1:8">
      <c r="A27" s="2"/>
      <c r="B27" s="2"/>
      <c r="C27" s="2"/>
      <c r="D27" s="18"/>
      <c r="E27" s="18"/>
      <c r="F27" s="18"/>
      <c r="G27" s="18"/>
      <c r="H27" s="18"/>
    </row>
    <row r="28" spans="1:8">
      <c r="A28" s="4"/>
      <c r="B28" s="4" t="s">
        <v>32</v>
      </c>
      <c r="C28" s="2"/>
      <c r="D28" s="18"/>
      <c r="E28" s="18"/>
      <c r="F28" s="18"/>
      <c r="G28" s="18"/>
      <c r="H28" s="18"/>
    </row>
    <row r="29" spans="1:8">
      <c r="A29" s="4" t="s">
        <v>33</v>
      </c>
      <c r="B29" s="4" t="s">
        <v>34</v>
      </c>
      <c r="C29" s="2"/>
      <c r="D29" s="18"/>
      <c r="E29" s="18"/>
      <c r="F29" s="18"/>
      <c r="G29" s="18"/>
      <c r="H29" s="18"/>
    </row>
    <row r="30" spans="1:8">
      <c r="A30" s="2" t="s">
        <v>35</v>
      </c>
      <c r="B30" s="2" t="s">
        <v>36</v>
      </c>
      <c r="C30" s="7" t="s">
        <v>13</v>
      </c>
      <c r="D30" s="18"/>
      <c r="E30" s="18"/>
      <c r="F30" s="18"/>
      <c r="G30" s="18"/>
      <c r="H30" s="18"/>
    </row>
    <row r="31" spans="1:8">
      <c r="A31" s="2" t="s">
        <v>37</v>
      </c>
      <c r="B31" s="2" t="s">
        <v>38</v>
      </c>
      <c r="C31" s="16">
        <v>15.6</v>
      </c>
      <c r="D31" s="21"/>
      <c r="E31" s="21"/>
      <c r="F31" s="21"/>
      <c r="G31" s="21"/>
      <c r="H31" s="21"/>
    </row>
    <row r="32" spans="1:8">
      <c r="A32" s="2" t="s">
        <v>39</v>
      </c>
      <c r="B32" s="2" t="s">
        <v>40</v>
      </c>
      <c r="C32" s="2" t="str">
        <f>C11</f>
        <v>0</v>
      </c>
      <c r="D32" s="18"/>
      <c r="E32" s="18"/>
      <c r="F32" s="18"/>
      <c r="G32" s="18"/>
      <c r="H32" s="18"/>
    </row>
    <row r="33" spans="1:8">
      <c r="A33" s="2" t="s">
        <v>41</v>
      </c>
      <c r="B33" s="2" t="s">
        <v>42</v>
      </c>
      <c r="C33" s="12" t="str">
        <f>C31*C32/1000</f>
        <v>0</v>
      </c>
      <c r="D33" s="19"/>
      <c r="E33" s="19"/>
      <c r="F33" s="19"/>
      <c r="G33" s="19"/>
      <c r="H33" s="19"/>
    </row>
    <row r="34" spans="1:8">
      <c r="A34" s="2" t="s">
        <v>43</v>
      </c>
      <c r="B34" s="2" t="s">
        <v>44</v>
      </c>
      <c r="C34" s="8">
        <v>12000</v>
      </c>
      <c r="D34" s="18"/>
      <c r="E34" s="18"/>
      <c r="F34" s="18"/>
      <c r="G34" s="18"/>
      <c r="H34" s="18"/>
    </row>
    <row r="35" spans="1:8">
      <c r="A35" s="2" t="s">
        <v>45</v>
      </c>
      <c r="B35" s="2" t="s">
        <v>46</v>
      </c>
      <c r="C35" s="13" t="str">
        <f>C32*C16/(C32*C16+C34)</f>
        <v>0</v>
      </c>
      <c r="D35" s="22"/>
      <c r="E35" s="22"/>
      <c r="F35" s="22"/>
      <c r="G35" s="22"/>
      <c r="H35" s="22"/>
    </row>
    <row r="36" spans="1:8">
      <c r="A36" s="2" t="s">
        <v>47</v>
      </c>
      <c r="B36" s="2" t="s">
        <v>48</v>
      </c>
      <c r="C36" s="16">
        <v>13.6</v>
      </c>
      <c r="D36" s="21"/>
      <c r="E36" s="21"/>
      <c r="F36" s="21"/>
      <c r="G36" s="21"/>
      <c r="H36" s="21"/>
    </row>
    <row r="37" spans="1:8">
      <c r="A37" s="2" t="s">
        <v>49</v>
      </c>
      <c r="B37" s="2" t="s">
        <v>50</v>
      </c>
      <c r="C37" s="12" t="str">
        <f>(C31-C36)*C34/1000/C16</f>
        <v>0</v>
      </c>
      <c r="D37" s="19"/>
      <c r="E37" s="19"/>
      <c r="F37" s="19"/>
      <c r="G37" s="19"/>
      <c r="H37" s="19"/>
    </row>
    <row r="38" spans="1:8">
      <c r="A38" s="2" t="s">
        <v>51</v>
      </c>
      <c r="B38" s="2" t="s">
        <v>52</v>
      </c>
      <c r="C38" s="12" t="str">
        <f>(C32+C34)*C31*0.02/1000/C16</f>
        <v>0</v>
      </c>
      <c r="D38" s="19"/>
      <c r="E38" s="19"/>
      <c r="F38" s="19"/>
      <c r="G38" s="19"/>
      <c r="H38" s="19"/>
    </row>
    <row r="39" spans="1:8">
      <c r="A39" s="2"/>
      <c r="B39" s="6" t="s">
        <v>53</v>
      </c>
      <c r="C39" s="14" t="str">
        <f>IF(ISNA(C33+C37+C38),0,(C33+C37+C38))</f>
        <v>0</v>
      </c>
      <c r="D39" s="19"/>
      <c r="E39" s="19"/>
      <c r="F39" s="19"/>
      <c r="G39" s="19"/>
      <c r="H39" s="19"/>
    </row>
    <row r="40" spans="1:8">
      <c r="A40" s="4" t="s">
        <v>33</v>
      </c>
      <c r="B40" s="4" t="s">
        <v>54</v>
      </c>
      <c r="C40" s="2"/>
      <c r="D40" s="18"/>
      <c r="E40" s="18"/>
      <c r="F40" s="18"/>
      <c r="G40" s="18"/>
      <c r="H40" s="18"/>
    </row>
    <row r="41" spans="1:8">
      <c r="A41" s="2" t="s">
        <v>55</v>
      </c>
      <c r="B41" s="2" t="s">
        <v>56</v>
      </c>
      <c r="C41" s="7" t="s">
        <v>57</v>
      </c>
      <c r="D41" s="18"/>
      <c r="E41" s="18"/>
      <c r="F41" s="18"/>
      <c r="G41" s="18"/>
      <c r="H41" s="18"/>
    </row>
    <row r="42" spans="1:8">
      <c r="A42" s="2" t="s">
        <v>58</v>
      </c>
      <c r="B42" s="2" t="s">
        <v>59</v>
      </c>
      <c r="C42" s="16">
        <v>1110</v>
      </c>
      <c r="D42" s="21"/>
      <c r="E42" s="21"/>
      <c r="F42" s="21"/>
      <c r="G42" s="21"/>
      <c r="H42" s="21"/>
    </row>
    <row r="43" spans="1:8">
      <c r="A43" s="2" t="s">
        <v>60</v>
      </c>
      <c r="B43" s="2" t="s">
        <v>61</v>
      </c>
      <c r="C43" s="8">
        <v>240</v>
      </c>
      <c r="D43" s="18"/>
      <c r="E43" s="18"/>
      <c r="F43" s="18"/>
      <c r="G43" s="18"/>
      <c r="H43" s="18"/>
    </row>
    <row r="44" spans="1:8">
      <c r="A44" s="2" t="s">
        <v>62</v>
      </c>
      <c r="B44" s="2" t="s">
        <v>63</v>
      </c>
      <c r="C44" s="2" t="str">
        <f>3600/C43</f>
        <v>0</v>
      </c>
      <c r="D44" s="18"/>
      <c r="E44" s="18"/>
      <c r="F44" s="18"/>
      <c r="G44" s="18"/>
      <c r="H44" s="18"/>
    </row>
    <row r="45" spans="1:8">
      <c r="A45" s="2" t="s">
        <v>64</v>
      </c>
      <c r="B45" s="2" t="s">
        <v>65</v>
      </c>
      <c r="C45" s="12" t="str">
        <f>C42/C44</f>
        <v>0</v>
      </c>
      <c r="D45" s="19"/>
      <c r="E45" s="19"/>
      <c r="F45" s="19"/>
      <c r="G45" s="19"/>
      <c r="H45" s="19"/>
    </row>
    <row r="46" spans="1:8">
      <c r="A46" s="2" t="s">
        <v>66</v>
      </c>
      <c r="B46" s="2" t="s">
        <v>67</v>
      </c>
      <c r="C46" s="16">
        <v>5.83</v>
      </c>
      <c r="D46" s="21"/>
      <c r="E46" s="21"/>
      <c r="F46" s="21"/>
      <c r="G46" s="21"/>
      <c r="H46" s="21"/>
    </row>
    <row r="47" spans="1:8">
      <c r="A47" s="2" t="s">
        <v>68</v>
      </c>
      <c r="B47" s="2" t="s">
        <v>69</v>
      </c>
      <c r="C47" s="16">
        <v>87.5</v>
      </c>
      <c r="D47" s="21"/>
      <c r="E47" s="21"/>
      <c r="F47" s="21"/>
      <c r="G47" s="21"/>
      <c r="H47" s="21"/>
    </row>
    <row r="48" spans="1:8">
      <c r="A48" s="2" t="s">
        <v>70</v>
      </c>
      <c r="B48" s="2" t="s">
        <v>71</v>
      </c>
      <c r="C48" s="15">
        <v>0.95</v>
      </c>
      <c r="D48" s="22"/>
      <c r="E48" s="22"/>
      <c r="F48" s="22"/>
      <c r="G48" s="22"/>
      <c r="H48" s="22"/>
    </row>
    <row r="49" spans="1:8">
      <c r="A49" s="2" t="s">
        <v>72</v>
      </c>
      <c r="B49" s="2" t="s">
        <v>73</v>
      </c>
      <c r="C49" s="2">
        <v>1.5</v>
      </c>
      <c r="D49" s="18"/>
      <c r="E49" s="18"/>
      <c r="F49" s="18"/>
      <c r="G49" s="18"/>
      <c r="H49" s="18"/>
    </row>
    <row r="50" spans="1:8">
      <c r="A50" s="2"/>
      <c r="B50" s="6" t="s">
        <v>74</v>
      </c>
      <c r="C50" s="14" t="str">
        <f>C49*IF(ISNA((C45+C46)*(1+(1-C48))/C16),0,((C45+C46)*(1+(1-C48))/C16))</f>
        <v>0</v>
      </c>
      <c r="D50" s="19"/>
      <c r="E50" s="19"/>
      <c r="F50" s="19"/>
      <c r="G50" s="19"/>
      <c r="H50" s="19"/>
    </row>
    <row r="51" spans="1:8">
      <c r="A51" s="4" t="s">
        <v>33</v>
      </c>
      <c r="B51" s="4" t="s">
        <v>75</v>
      </c>
      <c r="C51" s="2"/>
      <c r="D51" s="18"/>
      <c r="E51" s="18"/>
      <c r="F51" s="18"/>
      <c r="G51" s="18"/>
      <c r="H51" s="18"/>
    </row>
    <row r="52" spans="1:8">
      <c r="A52" s="2" t="s">
        <v>76</v>
      </c>
      <c r="B52" s="2" t="s">
        <v>77</v>
      </c>
      <c r="C52" s="8">
        <v>2057</v>
      </c>
      <c r="D52" s="18"/>
      <c r="E52" s="18"/>
      <c r="F52" s="18"/>
      <c r="G52" s="18"/>
      <c r="H52" s="18"/>
    </row>
    <row r="53" spans="1:8">
      <c r="A53" s="2" t="s">
        <v>78</v>
      </c>
      <c r="B53" s="2" t="s">
        <v>69</v>
      </c>
      <c r="C53" s="16">
        <v>35</v>
      </c>
      <c r="D53" s="21"/>
      <c r="E53" s="21"/>
      <c r="F53" s="21"/>
      <c r="G53" s="21"/>
      <c r="H53" s="21"/>
    </row>
    <row r="54" spans="1:8">
      <c r="A54" s="2"/>
      <c r="B54" s="6" t="s">
        <v>79</v>
      </c>
      <c r="C54" s="14" t="str">
        <f>(C52/3600)*C53</f>
        <v>0</v>
      </c>
      <c r="D54" s="19"/>
      <c r="E54" s="19"/>
      <c r="F54" s="19"/>
      <c r="G54" s="19"/>
      <c r="H54" s="19"/>
    </row>
    <row r="55" spans="1:8">
      <c r="A55" s="4" t="s">
        <v>33</v>
      </c>
      <c r="B55" s="4" t="s">
        <v>80</v>
      </c>
      <c r="C55" s="2"/>
      <c r="D55" s="18"/>
      <c r="E55" s="18"/>
      <c r="F55" s="18"/>
      <c r="G55" s="18"/>
      <c r="H55" s="18"/>
    </row>
    <row r="56" spans="1:8">
      <c r="A56" s="2" t="s">
        <v>81</v>
      </c>
      <c r="B56" s="2" t="s">
        <v>77</v>
      </c>
      <c r="C56" s="8">
        <v>2400</v>
      </c>
      <c r="D56" s="18"/>
      <c r="E56" s="18"/>
      <c r="F56" s="18"/>
      <c r="G56" s="18"/>
      <c r="H56" s="18"/>
    </row>
    <row r="57" spans="1:8">
      <c r="A57" s="2" t="s">
        <v>82</v>
      </c>
      <c r="B57" s="2" t="s">
        <v>69</v>
      </c>
      <c r="C57" s="16">
        <v>45</v>
      </c>
      <c r="D57" s="21"/>
      <c r="E57" s="21"/>
      <c r="F57" s="21"/>
      <c r="G57" s="21"/>
      <c r="H57" s="21"/>
    </row>
    <row r="58" spans="1:8">
      <c r="A58" s="2" t="s">
        <v>83</v>
      </c>
      <c r="B58" s="2" t="s">
        <v>84</v>
      </c>
      <c r="C58" s="12" t="str">
        <f>(C56/3600)*C57</f>
        <v>0</v>
      </c>
      <c r="D58" s="19"/>
      <c r="E58" s="19"/>
      <c r="F58" s="19"/>
      <c r="G58" s="19"/>
      <c r="H58" s="19"/>
    </row>
    <row r="59" spans="1:8">
      <c r="A59" s="2" t="s">
        <v>85</v>
      </c>
      <c r="B59" s="2" t="s">
        <v>71</v>
      </c>
      <c r="C59" s="15">
        <v>0.95</v>
      </c>
      <c r="D59" s="22"/>
      <c r="E59" s="22"/>
      <c r="F59" s="22"/>
      <c r="G59" s="22"/>
      <c r="H59" s="22"/>
    </row>
    <row r="60" spans="1:8" customHeight="1" ht="1">
      <c r="A60" s="2"/>
      <c r="B60" s="2"/>
      <c r="C60" s="2"/>
      <c r="D60" s="18"/>
      <c r="E60" s="18"/>
      <c r="F60" s="18"/>
      <c r="G60" s="18"/>
      <c r="H60" s="18"/>
    </row>
    <row r="61" spans="1:8">
      <c r="A61" s="2"/>
      <c r="B61" s="6" t="s">
        <v>86</v>
      </c>
      <c r="C61" s="14" t="str">
        <f>C58*(1+(1-C59))</f>
        <v>0</v>
      </c>
      <c r="D61" s="19"/>
      <c r="E61" s="19"/>
      <c r="F61" s="19"/>
      <c r="G61" s="19"/>
      <c r="H61" s="19"/>
    </row>
    <row r="62" spans="1:8">
      <c r="A62" s="4" t="s">
        <v>33</v>
      </c>
      <c r="B62" s="4" t="s">
        <v>87</v>
      </c>
      <c r="C62" s="2"/>
      <c r="D62" s="18"/>
      <c r="E62" s="18"/>
      <c r="F62" s="18"/>
      <c r="G62" s="18"/>
      <c r="H62" s="18"/>
    </row>
    <row r="63" spans="1:8">
      <c r="A63" s="2" t="s">
        <v>88</v>
      </c>
      <c r="B63" s="2" t="s">
        <v>77</v>
      </c>
      <c r="C63" s="8">
        <v>800</v>
      </c>
      <c r="D63" s="18"/>
      <c r="E63" s="18"/>
      <c r="F63" s="18"/>
      <c r="G63" s="18"/>
      <c r="H63" s="18"/>
    </row>
    <row r="64" spans="1:8">
      <c r="A64" s="2" t="s">
        <v>89</v>
      </c>
      <c r="B64" s="2" t="s">
        <v>69</v>
      </c>
      <c r="C64" s="16">
        <v>45</v>
      </c>
      <c r="D64" s="21"/>
      <c r="E64" s="21"/>
      <c r="F64" s="21"/>
      <c r="G64" s="21"/>
      <c r="H64" s="21"/>
    </row>
    <row r="65" spans="1:8">
      <c r="A65" s="2" t="s">
        <v>90</v>
      </c>
      <c r="B65" s="2" t="s">
        <v>91</v>
      </c>
      <c r="C65" s="12" t="str">
        <f>(C63/3600)*C64</f>
        <v>0</v>
      </c>
      <c r="D65" s="19"/>
      <c r="E65" s="19"/>
      <c r="F65" s="19"/>
      <c r="G65" s="19"/>
      <c r="H65" s="19"/>
    </row>
    <row r="66" spans="1:8">
      <c r="A66" s="2"/>
      <c r="B66" s="6" t="s">
        <v>92</v>
      </c>
      <c r="C66" s="14" t="str">
        <f>(C63/3600)*C64</f>
        <v>0</v>
      </c>
      <c r="D66" s="19"/>
      <c r="E66" s="19"/>
      <c r="F66" s="19"/>
      <c r="G66" s="19"/>
      <c r="H66" s="19"/>
    </row>
    <row r="67" spans="1:8">
      <c r="A67" s="4" t="s">
        <v>33</v>
      </c>
      <c r="B67" s="4" t="s">
        <v>93</v>
      </c>
      <c r="C67" s="7" t="s">
        <v>94</v>
      </c>
      <c r="D67" s="18"/>
      <c r="E67" s="18"/>
      <c r="F67" s="18"/>
      <c r="G67" s="18"/>
      <c r="H67" s="18"/>
    </row>
    <row r="68" spans="1:8">
      <c r="A68" s="2" t="s">
        <v>95</v>
      </c>
      <c r="B68" s="2" t="s">
        <v>96</v>
      </c>
      <c r="C68" s="8">
        <v>1200</v>
      </c>
      <c r="D68" s="18"/>
      <c r="E68" s="18"/>
      <c r="F68" s="18"/>
      <c r="G68" s="18"/>
      <c r="H68" s="18"/>
    </row>
    <row r="69" spans="1:8">
      <c r="A69" s="2" t="s">
        <v>97</v>
      </c>
      <c r="B69" s="2" t="s">
        <v>98</v>
      </c>
      <c r="C69" s="16">
        <v>66</v>
      </c>
      <c r="D69" s="21"/>
      <c r="E69" s="21"/>
      <c r="F69" s="21"/>
      <c r="G69" s="21"/>
      <c r="H69" s="21"/>
    </row>
    <row r="70" spans="1:8">
      <c r="A70" s="2" t="s">
        <v>99</v>
      </c>
      <c r="B70" s="2" t="s">
        <v>100</v>
      </c>
      <c r="C70" s="15">
        <v>0.95</v>
      </c>
      <c r="D70" s="22"/>
      <c r="E70" s="22"/>
      <c r="F70" s="22"/>
      <c r="G70" s="22"/>
      <c r="H70" s="22"/>
    </row>
    <row r="71" spans="1:8">
      <c r="A71" s="2"/>
      <c r="B71" s="6" t="s">
        <v>101</v>
      </c>
      <c r="C71" s="14" t="str">
        <f>IF(ISNA((C68/3600)*C69 * (1 + (1 - C70 ))),0,((C68/3600)*C69 * (1 + (1 - C70 ))))</f>
        <v>0</v>
      </c>
      <c r="D71" s="19"/>
      <c r="E71" s="19"/>
      <c r="F71" s="19"/>
      <c r="G71" s="19"/>
      <c r="H71" s="19"/>
    </row>
    <row r="72" spans="1:8">
      <c r="A72" s="4" t="s">
        <v>33</v>
      </c>
      <c r="B72" s="4" t="s">
        <v>102</v>
      </c>
      <c r="C72" s="7" t="s">
        <v>103</v>
      </c>
      <c r="D72" s="18"/>
      <c r="E72" s="18"/>
      <c r="F72" s="18"/>
      <c r="G72" s="18"/>
      <c r="H72" s="18"/>
    </row>
    <row r="73" spans="1:8">
      <c r="A73" s="2" t="s">
        <v>104</v>
      </c>
      <c r="B73" s="2" t="s">
        <v>77</v>
      </c>
      <c r="C73" s="8">
        <v>0</v>
      </c>
      <c r="D73" s="18"/>
      <c r="E73" s="18"/>
      <c r="F73" s="18"/>
      <c r="G73" s="18"/>
      <c r="H73" s="18"/>
    </row>
    <row r="74" spans="1:8">
      <c r="A74" s="2" t="s">
        <v>105</v>
      </c>
      <c r="B74" s="2" t="s">
        <v>106</v>
      </c>
      <c r="C74" s="16">
        <v>0</v>
      </c>
      <c r="D74" s="21"/>
      <c r="E74" s="21"/>
      <c r="F74" s="21"/>
      <c r="G74" s="21"/>
      <c r="H74" s="21"/>
    </row>
    <row r="75" spans="1:8">
      <c r="A75" s="2"/>
      <c r="B75" s="6" t="s">
        <v>107</v>
      </c>
      <c r="C75" s="14" t="str">
        <f>IF(ISNA((C73/3600)*C74),0,((C73/3600)*C74))</f>
        <v>0</v>
      </c>
      <c r="D75" s="19"/>
      <c r="E75" s="19"/>
      <c r="F75" s="19"/>
      <c r="G75" s="19"/>
      <c r="H75" s="19"/>
    </row>
    <row r="76" spans="1:8">
      <c r="A76" s="4" t="s">
        <v>33</v>
      </c>
      <c r="B76" s="4" t="s">
        <v>108</v>
      </c>
      <c r="C76" s="7" t="s">
        <v>109</v>
      </c>
      <c r="D76" s="18"/>
      <c r="E76" s="18"/>
      <c r="F76" s="18"/>
      <c r="G76" s="18"/>
      <c r="H76" s="18"/>
    </row>
    <row r="77" spans="1:8">
      <c r="A77" s="2" t="s">
        <v>110</v>
      </c>
      <c r="B77" s="2" t="s">
        <v>77</v>
      </c>
      <c r="C77" s="8">
        <v>424</v>
      </c>
      <c r="D77" s="18"/>
      <c r="E77" s="18"/>
      <c r="F77" s="18"/>
      <c r="G77" s="18"/>
      <c r="H77" s="18"/>
    </row>
    <row r="78" spans="1:8">
      <c r="A78" s="2" t="s">
        <v>111</v>
      </c>
      <c r="B78" s="2" t="s">
        <v>106</v>
      </c>
      <c r="C78" s="16">
        <v>85</v>
      </c>
      <c r="D78" s="21"/>
      <c r="E78" s="21"/>
      <c r="F78" s="21"/>
      <c r="G78" s="21"/>
      <c r="H78" s="21"/>
    </row>
    <row r="79" spans="1:8">
      <c r="A79" s="2"/>
      <c r="B79" s="6" t="s">
        <v>112</v>
      </c>
      <c r="C79" s="14" t="str">
        <f>IF(ISNA(C78),0,(C77/3600)*C78)</f>
        <v>0</v>
      </c>
      <c r="D79" s="19"/>
      <c r="E79" s="19"/>
      <c r="F79" s="19"/>
      <c r="G79" s="19"/>
      <c r="H79" s="19"/>
    </row>
    <row r="80" spans="1:8">
      <c r="A80" s="4" t="s">
        <v>33</v>
      </c>
      <c r="B80" s="4" t="s">
        <v>113</v>
      </c>
      <c r="C80" s="2"/>
      <c r="D80" s="18"/>
      <c r="E80" s="18"/>
      <c r="F80" s="18"/>
      <c r="G80" s="18"/>
      <c r="H80" s="18"/>
    </row>
    <row r="81" spans="1:8">
      <c r="A81" s="2" t="s">
        <v>114</v>
      </c>
      <c r="B81" s="2" t="s">
        <v>115</v>
      </c>
      <c r="C81" s="7" t="s">
        <v>116</v>
      </c>
      <c r="D81" s="18"/>
      <c r="E81" s="18"/>
      <c r="F81" s="18"/>
      <c r="G81" s="18"/>
      <c r="H81" s="18"/>
    </row>
    <row r="82" spans="1:8">
      <c r="A82" s="2" t="s">
        <v>117</v>
      </c>
      <c r="B82" s="2" t="s">
        <v>118</v>
      </c>
      <c r="C82" s="8">
        <v>186</v>
      </c>
      <c r="D82" s="18"/>
      <c r="E82" s="18"/>
      <c r="F82" s="18"/>
      <c r="G82" s="18"/>
      <c r="H82" s="18"/>
    </row>
    <row r="83" spans="1:8">
      <c r="A83" s="2" t="s">
        <v>119</v>
      </c>
      <c r="B83" s="2" t="s">
        <v>120</v>
      </c>
      <c r="C83" s="16">
        <v>0.2</v>
      </c>
      <c r="D83" s="21"/>
      <c r="E83" s="21"/>
      <c r="F83" s="21"/>
      <c r="G83" s="21"/>
      <c r="H83" s="21"/>
    </row>
    <row r="84" spans="1:8">
      <c r="A84" s="2"/>
      <c r="B84" s="2" t="s">
        <v>73</v>
      </c>
      <c r="C84" s="8">
        <v>0.6</v>
      </c>
      <c r="D84" s="18"/>
      <c r="E84" s="18"/>
      <c r="F84" s="18"/>
      <c r="G84" s="18"/>
      <c r="H84" s="18"/>
    </row>
    <row r="85" spans="1:8">
      <c r="A85" s="2"/>
      <c r="B85" s="6" t="s">
        <v>121</v>
      </c>
      <c r="C85" s="14" t="str">
        <f>C82*C83*C84</f>
        <v>0</v>
      </c>
      <c r="D85" s="19"/>
      <c r="E85" s="19"/>
      <c r="F85" s="19"/>
      <c r="G85" s="19"/>
      <c r="H85" s="19"/>
    </row>
    <row r="86" spans="1:8">
      <c r="A86" s="4" t="s">
        <v>33</v>
      </c>
      <c r="B86" s="4" t="s">
        <v>122</v>
      </c>
      <c r="C86" s="2"/>
      <c r="D86" s="18"/>
      <c r="E86" s="18"/>
      <c r="F86" s="18"/>
      <c r="G86" s="18"/>
      <c r="H86" s="18"/>
    </row>
    <row r="87" spans="1:8">
      <c r="A87" s="2" t="s">
        <v>123</v>
      </c>
      <c r="B87" s="2" t="s">
        <v>124</v>
      </c>
      <c r="C87" s="7" t="s">
        <v>16</v>
      </c>
      <c r="D87" s="18"/>
      <c r="E87" s="18"/>
      <c r="F87" s="18"/>
      <c r="G87" s="18"/>
      <c r="H87" s="18"/>
    </row>
    <row r="88" spans="1:8">
      <c r="A88" s="2" t="s">
        <v>125</v>
      </c>
      <c r="B88" s="2" t="s">
        <v>126</v>
      </c>
      <c r="C88" s="8">
        <v>180</v>
      </c>
      <c r="D88" s="18"/>
      <c r="E88" s="18"/>
      <c r="F88" s="18"/>
      <c r="G88" s="18"/>
      <c r="H88" s="18"/>
    </row>
    <row r="89" spans="1:8">
      <c r="A89" s="2" t="s">
        <v>127</v>
      </c>
      <c r="B89" s="2" t="s">
        <v>128</v>
      </c>
      <c r="C89" s="9">
        <v>0.25</v>
      </c>
      <c r="D89" s="19"/>
      <c r="E89" s="19"/>
      <c r="F89" s="19"/>
      <c r="G89" s="19"/>
      <c r="H89" s="19"/>
    </row>
    <row r="90" spans="1:8">
      <c r="A90" s="2" t="s">
        <v>129</v>
      </c>
      <c r="B90" s="2" t="s">
        <v>130</v>
      </c>
      <c r="C90" s="9">
        <v>0.25</v>
      </c>
      <c r="D90" s="19"/>
      <c r="E90" s="19"/>
      <c r="F90" s="19"/>
      <c r="G90" s="19"/>
      <c r="H90" s="19"/>
    </row>
    <row r="91" spans="1:8">
      <c r="A91" s="2" t="s">
        <v>131</v>
      </c>
      <c r="B91" s="2" t="s">
        <v>132</v>
      </c>
      <c r="C91" s="9">
        <v>10</v>
      </c>
      <c r="D91" s="19"/>
      <c r="E91" s="19"/>
      <c r="F91" s="19"/>
      <c r="G91" s="19"/>
      <c r="H91" s="19"/>
    </row>
    <row r="92" spans="1:8">
      <c r="A92" s="2" t="s">
        <v>133</v>
      </c>
      <c r="B92" s="2" t="s">
        <v>134</v>
      </c>
      <c r="C92" s="9">
        <v>0</v>
      </c>
      <c r="D92" s="19"/>
      <c r="E92" s="19"/>
      <c r="F92" s="19"/>
      <c r="G92" s="19"/>
      <c r="H92" s="19"/>
    </row>
    <row r="93" spans="1:8">
      <c r="A93" s="2" t="s">
        <v>135</v>
      </c>
      <c r="B93" s="2" t="s">
        <v>136</v>
      </c>
      <c r="C93" s="9">
        <v>0</v>
      </c>
      <c r="D93" s="19"/>
      <c r="E93" s="19"/>
      <c r="F93" s="19"/>
      <c r="G93" s="19"/>
      <c r="H93" s="19"/>
    </row>
    <row r="94" spans="1:8">
      <c r="A94" s="2" t="s">
        <v>137</v>
      </c>
      <c r="B94" s="2" t="s">
        <v>71</v>
      </c>
      <c r="C94" s="15">
        <v>0.95</v>
      </c>
      <c r="D94" s="22"/>
      <c r="E94" s="22"/>
      <c r="F94" s="22"/>
      <c r="G94" s="22"/>
      <c r="H94" s="22"/>
    </row>
    <row r="95" spans="1:8">
      <c r="A95" s="2" t="s">
        <v>138</v>
      </c>
      <c r="B95" s="2" t="s">
        <v>139</v>
      </c>
      <c r="C95" s="8">
        <v>1</v>
      </c>
      <c r="D95" s="18"/>
      <c r="E95" s="18"/>
      <c r="F95" s="18"/>
      <c r="G95" s="18"/>
      <c r="H95" s="18"/>
    </row>
    <row r="96" spans="1:8">
      <c r="A96" s="2"/>
      <c r="B96" s="6" t="s">
        <v>140</v>
      </c>
      <c r="C96" s="14" t="str">
        <f>(C88*(SUM(C89:C90))+SUM(C91:C93))*(1+(1-C94))*C95</f>
        <v>0</v>
      </c>
      <c r="D96" s="19"/>
      <c r="E96" s="19"/>
      <c r="F96" s="19"/>
      <c r="G96" s="19"/>
      <c r="H96" s="19"/>
    </row>
    <row r="97" spans="1:8">
      <c r="A97" s="4" t="s">
        <v>33</v>
      </c>
      <c r="B97" s="4" t="s">
        <v>141</v>
      </c>
      <c r="C97" s="2" t="s">
        <v>142</v>
      </c>
      <c r="D97" s="18"/>
      <c r="E97" s="18"/>
      <c r="F97" s="18"/>
      <c r="G97" s="18"/>
      <c r="H97" s="18"/>
    </row>
    <row r="98" spans="1:8">
      <c r="A98" s="2" t="s">
        <v>143</v>
      </c>
      <c r="B98" s="2" t="s">
        <v>77</v>
      </c>
      <c r="C98" s="8">
        <v>0</v>
      </c>
      <c r="D98" s="18"/>
      <c r="E98" s="18"/>
      <c r="F98" s="18"/>
      <c r="G98" s="18"/>
      <c r="H98" s="18"/>
    </row>
    <row r="99" spans="1:8">
      <c r="A99" s="2" t="s">
        <v>144</v>
      </c>
      <c r="B99" s="2" t="s">
        <v>145</v>
      </c>
      <c r="C99" s="9">
        <v>0</v>
      </c>
      <c r="D99" s="19"/>
      <c r="E99" s="19"/>
      <c r="F99" s="19"/>
      <c r="G99" s="19"/>
      <c r="H99" s="19"/>
    </row>
    <row r="100" spans="1:8">
      <c r="A100" s="2"/>
      <c r="B100" s="6" t="s">
        <v>146</v>
      </c>
      <c r="C100" s="14" t="str">
        <f>C99</f>
        <v>0</v>
      </c>
      <c r="D100" s="19"/>
      <c r="E100" s="19"/>
      <c r="F100" s="19"/>
      <c r="G100" s="19"/>
      <c r="H100" s="19"/>
    </row>
    <row r="101" spans="1:8">
      <c r="A101" s="4" t="s">
        <v>33</v>
      </c>
      <c r="B101" s="4" t="s">
        <v>147</v>
      </c>
      <c r="C101" s="2"/>
      <c r="D101" s="18"/>
      <c r="E101" s="18"/>
      <c r="F101" s="18"/>
      <c r="G101" s="18"/>
      <c r="H101" s="18"/>
    </row>
    <row r="102" spans="1:8">
      <c r="A102" s="2" t="s">
        <v>148</v>
      </c>
      <c r="B102" s="2" t="s">
        <v>77</v>
      </c>
      <c r="C102" s="8">
        <v>0</v>
      </c>
      <c r="D102" s="18"/>
      <c r="E102" s="18"/>
      <c r="F102" s="18"/>
      <c r="G102" s="18"/>
      <c r="H102" s="18"/>
    </row>
    <row r="103" spans="1:8">
      <c r="A103" s="2" t="s">
        <v>149</v>
      </c>
      <c r="B103" s="2" t="s">
        <v>150</v>
      </c>
      <c r="C103" s="16">
        <v>45</v>
      </c>
      <c r="D103" s="21"/>
      <c r="E103" s="21"/>
      <c r="F103" s="21"/>
      <c r="G103" s="21"/>
      <c r="H103" s="21"/>
    </row>
    <row r="104" spans="1:8">
      <c r="A104" s="2"/>
      <c r="B104" s="6" t="s">
        <v>151</v>
      </c>
      <c r="C104" s="14" t="str">
        <f>C102/3600*C103</f>
        <v>0</v>
      </c>
      <c r="D104" s="19"/>
      <c r="E104" s="19"/>
      <c r="F104" s="19"/>
      <c r="G104" s="19"/>
      <c r="H104" s="19"/>
    </row>
    <row r="105" spans="1:8">
      <c r="A105" s="4" t="s">
        <v>33</v>
      </c>
      <c r="B105" s="4" t="s">
        <v>152</v>
      </c>
      <c r="C105" s="2"/>
      <c r="D105" s="18"/>
      <c r="E105" s="18"/>
      <c r="F105" s="18"/>
      <c r="G105" s="18"/>
      <c r="H105" s="18"/>
    </row>
    <row r="106" spans="1:8">
      <c r="A106" s="2" t="s">
        <v>153</v>
      </c>
      <c r="B106" s="2" t="s">
        <v>77</v>
      </c>
      <c r="C106" s="8">
        <v>360</v>
      </c>
      <c r="D106" s="18"/>
      <c r="E106" s="18"/>
      <c r="F106" s="18"/>
      <c r="G106" s="18"/>
      <c r="H106" s="18"/>
    </row>
    <row r="107" spans="1:8">
      <c r="A107" s="2" t="s">
        <v>154</v>
      </c>
      <c r="B107" s="2" t="s">
        <v>91</v>
      </c>
      <c r="C107" s="16" t="str">
        <f>C106*35/3600</f>
        <v>0</v>
      </c>
      <c r="D107" s="21"/>
      <c r="E107" s="21"/>
      <c r="F107" s="21"/>
      <c r="G107" s="21"/>
      <c r="H107" s="21"/>
    </row>
    <row r="108" spans="1:8">
      <c r="A108" s="2" t="s">
        <v>155</v>
      </c>
      <c r="B108" s="2" t="s">
        <v>156</v>
      </c>
      <c r="C108" s="9">
        <v>25</v>
      </c>
      <c r="D108" s="19"/>
      <c r="E108" s="19"/>
      <c r="F108" s="19"/>
      <c r="G108" s="19"/>
      <c r="H108" s="19"/>
    </row>
    <row r="109" spans="1:8">
      <c r="A109" s="2"/>
      <c r="B109" s="6" t="s">
        <v>157</v>
      </c>
      <c r="C109" s="14" t="str">
        <f>C107+C108</f>
        <v>0</v>
      </c>
      <c r="D109" s="19"/>
      <c r="E109" s="19"/>
      <c r="F109" s="19"/>
      <c r="G109" s="19"/>
      <c r="H109" s="19"/>
    </row>
    <row r="110" spans="1:8">
      <c r="A110" s="5"/>
      <c r="B110" s="5" t="s">
        <v>158</v>
      </c>
      <c r="C110" s="10" t="str">
        <f>C39+C50+C54+C61+C66+C71+C75+C79+C85+C96+C100+C104+C109</f>
        <v>0</v>
      </c>
      <c r="D110" s="19"/>
      <c r="E110" s="19"/>
      <c r="F110" s="19"/>
      <c r="G110" s="19"/>
      <c r="H110" s="19"/>
    </row>
    <row r="111" spans="1:8">
      <c r="A111" s="4"/>
      <c r="B111" s="4" t="s">
        <v>159</v>
      </c>
      <c r="C111" s="15">
        <v>0.5</v>
      </c>
      <c r="D111" s="22"/>
      <c r="E111" s="22"/>
      <c r="F111" s="22"/>
      <c r="G111" s="22"/>
      <c r="H111" s="22"/>
    </row>
    <row r="112" spans="1:8">
      <c r="A112" s="2"/>
      <c r="B112" s="6" t="s">
        <v>160</v>
      </c>
      <c r="C112" s="14" t="str">
        <f>C110*C111</f>
        <v>0</v>
      </c>
      <c r="D112" s="19"/>
      <c r="E112" s="19"/>
      <c r="F112" s="19"/>
      <c r="G112" s="19"/>
      <c r="H112" s="19"/>
    </row>
    <row r="113" spans="1:8">
      <c r="A113" s="4"/>
      <c r="B113" s="4" t="s">
        <v>161</v>
      </c>
      <c r="C113" s="9">
        <v>0</v>
      </c>
      <c r="D113" s="19"/>
      <c r="E113" s="19"/>
      <c r="F113" s="19"/>
      <c r="G113" s="19"/>
      <c r="H113" s="19"/>
    </row>
    <row r="114" spans="1:8">
      <c r="A114" s="2"/>
      <c r="B114" s="2" t="s">
        <v>162</v>
      </c>
      <c r="C114" s="9">
        <v>0</v>
      </c>
      <c r="D114" s="19"/>
      <c r="E114" s="19"/>
      <c r="F114" s="19"/>
      <c r="G114" s="19"/>
      <c r="H114" s="19"/>
    </row>
    <row r="115" spans="1:8">
      <c r="A115" s="2"/>
      <c r="B115" s="6" t="s">
        <v>163</v>
      </c>
      <c r="C115" s="14" t="str">
        <f>C113+C114</f>
        <v>0</v>
      </c>
      <c r="D115" s="19"/>
      <c r="E115" s="19"/>
      <c r="F115" s="19"/>
      <c r="G115" s="19"/>
      <c r="H115" s="19"/>
    </row>
    <row r="116" spans="1:8">
      <c r="A116" s="5"/>
      <c r="B116" s="5" t="s">
        <v>164</v>
      </c>
      <c r="C116" s="10" t="str">
        <f>C110+C112+C115</f>
        <v>0</v>
      </c>
      <c r="D116" s="19"/>
      <c r="E116" s="19"/>
      <c r="F116" s="19"/>
      <c r="G116" s="19"/>
      <c r="H116" s="19"/>
    </row>
    <row r="117" spans="1:8">
      <c r="A117" s="5"/>
      <c r="B117" s="5" t="s">
        <v>165</v>
      </c>
      <c r="C117" s="11" t="str">
        <f>C116/6.65</f>
        <v>0</v>
      </c>
      <c r="D117" s="20"/>
      <c r="E117" s="20"/>
      <c r="F117" s="20"/>
      <c r="G117" s="20"/>
      <c r="H117" s="20"/>
    </row>
    <row r="118" spans="1:8">
      <c r="A118" s="5"/>
      <c r="B118" s="5" t="s">
        <v>166</v>
      </c>
      <c r="C118" s="10" t="str">
        <f>C116*1.17</f>
        <v>0</v>
      </c>
      <c r="D118" s="19"/>
      <c r="E118" s="19"/>
      <c r="F118" s="19"/>
      <c r="G118" s="19"/>
      <c r="H118" s="19"/>
    </row>
    <row r="119" spans="1:8">
      <c r="A119" s="2"/>
      <c r="B119" s="2" t="s">
        <v>167</v>
      </c>
      <c r="C119" s="12"/>
      <c r="D119" s="19"/>
      <c r="E119" s="19"/>
      <c r="F119" s="19"/>
      <c r="G119" s="19"/>
      <c r="H119" s="19"/>
    </row>
    <row r="120" spans="1:8">
      <c r="A120" s="1"/>
      <c r="B120" s="1"/>
      <c r="C120" s="1"/>
      <c r="D120" s="17"/>
      <c r="E120" s="17"/>
      <c r="F120" s="17"/>
      <c r="G120" s="17"/>
      <c r="H120" s="17"/>
    </row>
    <row r="121" spans="1:8">
      <c r="A121" s="1"/>
      <c r="B121" s="1"/>
      <c r="C121" s="1"/>
      <c r="D121" s="17"/>
      <c r="E121" s="17"/>
      <c r="F121" s="17"/>
      <c r="G121" s="17"/>
      <c r="H121" s="17"/>
    </row>
    <row r="122" spans="1:8">
      <c r="A122" s="1"/>
      <c r="B122" s="1"/>
      <c r="C122" s="1"/>
      <c r="D122" s="17"/>
      <c r="E122" s="17"/>
      <c r="F122" s="17"/>
      <c r="G122" s="17"/>
      <c r="H122" s="17"/>
    </row>
    <row r="123" spans="1:8">
      <c r="A123" s="1"/>
      <c r="B123" s="1"/>
      <c r="C123" s="1"/>
      <c r="D123" s="17"/>
      <c r="E123" s="17"/>
      <c r="F123" s="17"/>
      <c r="G123" s="17"/>
      <c r="H123" s="17"/>
    </row>
    <row r="124" spans="1:8">
      <c r="A124" s="1"/>
      <c r="B124" s="1"/>
      <c r="C124" s="1"/>
      <c r="D124" s="17"/>
      <c r="E124" s="17"/>
      <c r="F124" s="17"/>
      <c r="G124" s="17"/>
      <c r="H124" s="17"/>
    </row>
    <row r="125" spans="1:8">
      <c r="A125" s="1"/>
      <c r="B125" s="1"/>
      <c r="C125" s="1"/>
      <c r="D125" s="17"/>
      <c r="E125" s="17"/>
      <c r="F125" s="17"/>
      <c r="G125" s="17"/>
      <c r="H125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RFQ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in-house WebApp RFQ</dc:creator>
  <cp:lastModifiedBy>in-house WebApp RFQ</cp:lastModifiedBy>
  <dcterms:created xsi:type="dcterms:W3CDTF">2017-05-14T15:52:40+08:00</dcterms:created>
  <dcterms:modified xsi:type="dcterms:W3CDTF">2017-05-14T15:52:40+08:00</dcterms:modified>
  <dc:title>RFQ</dc:title>
  <dc:description>RFQ generated using PHP classes.</dc:description>
  <dc:subject>RFQ</dc:subject>
  <cp:keywords>office PHPExcel php</cp:keywords>
  <cp:category>Test result file</cp:category>
</cp:coreProperties>
</file>