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<sst xmlns="http://schemas.openxmlformats.org/spreadsheetml/2006/main" uniqueCount="169">
  <si>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</si>
  <si>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</si>
  <si>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</si>
  <si>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</si>
  <si>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</si>
  <si>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</si>
  <si>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</si>
  <si>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</si>
  <si>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</si>
  <si>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 xml:space="preserve">材质规格： </t>
  </si>
  <si>
    <t>AlSi10Mg</t>
  </si>
  <si>
    <t>AlSi9Cu3</t>
  </si>
  <si>
    <t>A356</t>
  </si>
  <si>
    <t>A380</t>
  </si>
  <si>
    <t>A413</t>
  </si>
  <si>
    <t>A360</t>
  </si>
  <si>
    <t>产品单重（g）：</t>
  </si>
  <si>
    <t xml:space="preserve">表面要求： </t>
  </si>
  <si>
    <t>烤漆前皮膜（含清洗）</t>
  </si>
  <si>
    <t>铝合金一般皮膜（48H）</t>
  </si>
  <si>
    <t>铝合金-特殊皮膜（   H）</t>
  </si>
  <si>
    <t xml:space="preserve">阳极氧化-A级 </t>
  </si>
  <si>
    <t xml:space="preserve"> 阳极氧化-B级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</si>
  <si>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</si>
  <si>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</si>
  <si>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</si>
  <si>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</si>
  <si>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</si>
  <si>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</si>
  <si>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</si>
  <si>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</si>
  <si>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</si>
  <si>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</si>
  <si>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</si>
  <si>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</si>
  <si>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</si>
  <si>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</si>
  <si>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</si>
  <si>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</si>
  <si>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</si>
  <si>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</si>
  <si>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</si>
  <si>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</si>
  <si>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</si>
  <si>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</si>
  <si>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</si>
  <si>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</si>
  <si>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</si>
  <si>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</si>
  <si>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</si>
  <si>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63%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</si>
  <si>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</si>
  <si>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</si>
  <si>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</si>
  <si>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</si>
  <si>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</si>
  <si>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</si>
  <si>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</si>
  <si>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</si>
  <si>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</si>
  <si>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</si>
  <si>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</si>
  <si>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鋁-1250T</t>
  </si>
  <si>
    <t>鋁-1600T</t>
  </si>
  <si>
    <t>鋁-2000T</t>
  </si>
  <si>
    <t>鋁-2500T</t>
  </si>
  <si>
    <t>鋁-3000T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</si>
  <si>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</si>
  <si>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</si>
  <si>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</si>
  <si>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</si>
  <si>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</si>
  <si>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</si>
  <si>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</si>
  <si>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</si>
  <si>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</si>
  <si>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</si>
  <si>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</si>
  <si>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</si>
  <si>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</si>
  <si>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</si>
  <si>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</si>
  <si>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</si>
  <si>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</si>
  <si>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</si>
  <si>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</si>
  <si>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</si>
  <si>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</si>
  <si>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</si>
  <si>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</si>
  <si>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</si>
  <si>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</si>
  <si>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</si>
  <si>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</si>
  <si>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</si>
  <si>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</si>
  <si>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</si>
  <si>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</si>
  <si>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</si>
  <si>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</si>
  <si>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</si>
  <si>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</si>
  <si>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</si>
  <si>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</si>
  <si>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</si>
  <si>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</si>
  <si>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</si>
  <si>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</si>
  <si>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</si>
  <si>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</si>
  <si>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</si>
  <si>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</si>
  <si>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</si>
  <si>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</si>
  <si>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</si>
  <si>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</si>
  <si>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抛丸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</si>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</sst>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7" sqref="H107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 t="s">
        <v>0</v>
      </c>
      <c r="C3" s="2"/>
      <c r="D3" s="2"/>
      <c r="E3" s="2"/>
      <c r="F3" s="2"/>
      <c r="G3" s="2"/>
      <c r="H3" s="2"/>
    </row>
    <row r="4" spans="1:8">
      <c r="A4" s="2"/>
      <c r="B4" s="2" t="s">
        <v>1</v>
      </c>
      <c r="C4" s="2"/>
      <c r="D4" s="2"/>
      <c r="E4" s="2"/>
      <c r="F4" s="2"/>
      <c r="G4" s="2"/>
      <c r="H4" s="2"/>
    </row>
    <row r="5" spans="1:8" customHeight="1" ht="1">
      <c r="A5" s="2"/>
      <c r="B5" s="2"/>
      <c r="C5" s="2"/>
      <c r="D5" s="2"/>
      <c r="E5" s="2"/>
      <c r="F5" s="2"/>
      <c r="G5" s="2"/>
      <c r="H5" s="2"/>
    </row>
    <row r="6" spans="1:8" customHeight="1" ht="120">
      <c r="A6" s="2"/>
      <c r="B6" s="2" t="s">
        <v>2</v>
      </c>
      <c r="C6" s="2"/>
      <c r="D6" s="2"/>
      <c r="E6" s="2"/>
      <c r="F6" s="2"/>
      <c r="G6" s="2"/>
      <c r="H6" s="2"/>
    </row>
    <row r="7" spans="1:8">
      <c r="A7" s="3" t="s">
        <v>3</v>
      </c>
      <c r="B7" s="2" t="s">
        <v>4</v>
      </c>
      <c r="C7" s="2">
        <v>777777</v>
      </c>
      <c r="D7" s="2">
        <v>888888</v>
      </c>
      <c r="E7" s="2">
        <v>999999</v>
      </c>
      <c r="F7" s="2">
        <v>100000</v>
      </c>
      <c r="G7" s="2">
        <v>11000</v>
      </c>
      <c r="H7" s="2">
        <v>12000</v>
      </c>
    </row>
    <row r="8" spans="1:8">
      <c r="A8" s="3" t="s">
        <v>5</v>
      </c>
      <c r="B8" s="4" t="s">
        <v>6</v>
      </c>
      <c r="C8" s="2"/>
      <c r="D8" s="2"/>
      <c r="E8" s="2"/>
      <c r="F8" s="2"/>
      <c r="G8" s="2"/>
      <c r="H8" s="2"/>
    </row>
    <row r="9" spans="1:8">
      <c r="A9" s="3" t="s">
        <v>7</v>
      </c>
      <c r="B9" s="2" t="s">
        <v>8</v>
      </c>
      <c r="C9" s="2"/>
      <c r="D9" s="2"/>
      <c r="E9" s="2"/>
      <c r="F9" s="2"/>
      <c r="G9" s="2"/>
      <c r="H9" s="2"/>
    </row>
    <row r="10" spans="1:8">
      <c r="A10" s="2"/>
      <c r="B10" s="2" t="s">
        <v>9</v>
      </c>
      <c r="C10" s="7" t="s">
        <v>10</v>
      </c>
      <c r="D10" s="7" t="s">
        <v>11</v>
      </c>
      <c r="E10" s="7" t="s">
        <v>12</v>
      </c>
      <c r="F10" s="7" t="s">
        <v>13</v>
      </c>
      <c r="G10" s="7" t="s">
        <v>14</v>
      </c>
      <c r="H10" s="7" t="s">
        <v>15</v>
      </c>
    </row>
    <row r="11" spans="1:8">
      <c r="A11" s="2"/>
      <c r="B11" s="2" t="s">
        <v>16</v>
      </c>
      <c r="C11" s="8">
        <v>500</v>
      </c>
      <c r="D11" s="8">
        <v>500</v>
      </c>
      <c r="E11" s="8">
        <v>500</v>
      </c>
      <c r="F11" s="8">
        <v>500</v>
      </c>
      <c r="G11" s="8">
        <v>500</v>
      </c>
      <c r="H11" s="8">
        <v>500</v>
      </c>
    </row>
    <row r="12" spans="1:8">
      <c r="A12" s="2"/>
      <c r="B12" s="2" t="s">
        <v>17</v>
      </c>
      <c r="C12" s="7" t="s">
        <v>18</v>
      </c>
      <c r="D12" s="7" t="s">
        <v>19</v>
      </c>
      <c r="E12" s="7" t="s">
        <v>20</v>
      </c>
      <c r="F12" s="7" t="s">
        <v>21</v>
      </c>
      <c r="G12" s="7" t="s">
        <v>22</v>
      </c>
      <c r="H12" s="7" t="s">
        <v>23</v>
      </c>
    </row>
    <row r="13" spans="1:8">
      <c r="A13" s="2"/>
      <c r="B13" s="2" t="s">
        <v>24</v>
      </c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4"/>
      <c r="B15" s="4" t="s">
        <v>25</v>
      </c>
      <c r="C15" s="2"/>
      <c r="D15" s="2"/>
      <c r="E15" s="2"/>
      <c r="F15" s="2"/>
      <c r="G15" s="2"/>
      <c r="H15" s="2"/>
    </row>
    <row r="16" spans="1:8">
      <c r="A16" s="2"/>
      <c r="B16" s="2" t="s">
        <v>26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</row>
    <row r="17" spans="1:8">
      <c r="A17" s="2"/>
      <c r="B17" s="2" t="s">
        <v>27</v>
      </c>
      <c r="C17" s="2"/>
      <c r="D17" s="2"/>
      <c r="E17" s="2"/>
      <c r="F17" s="2"/>
      <c r="G17" s="2"/>
      <c r="H17" s="2"/>
    </row>
    <row r="18" spans="1:8">
      <c r="A18" s="2"/>
      <c r="B18" s="2" t="s">
        <v>28</v>
      </c>
      <c r="C18" s="2"/>
      <c r="D18" s="2"/>
      <c r="E18" s="2"/>
      <c r="F18" s="2"/>
      <c r="G18" s="2"/>
      <c r="H18" s="2"/>
    </row>
    <row r="19" spans="1:8">
      <c r="A19" s="2"/>
      <c r="B19" s="2" t="s">
        <v>29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>
      <c r="A20" s="2"/>
      <c r="B20" s="2" t="s">
        <v>30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>
      <c r="A21" s="2"/>
      <c r="B21" s="2" t="s">
        <v>31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/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11" t="str">
        <f>H24/6.65</f>
        <v>0</v>
      </c>
    </row>
    <row r="26" spans="1:8" customHeight="1" ht="1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 t="s">
        <v>35</v>
      </c>
      <c r="C27" s="2"/>
      <c r="D27" s="2"/>
      <c r="E27" s="2"/>
      <c r="F27" s="2"/>
      <c r="G27" s="2"/>
      <c r="H27" s="2"/>
    </row>
    <row r="28" spans="1:8">
      <c r="A28" s="4" t="s">
        <v>36</v>
      </c>
      <c r="B28" s="4" t="s">
        <v>37</v>
      </c>
      <c r="C28" s="2"/>
      <c r="D28" s="2"/>
      <c r="E28" s="2"/>
      <c r="F28" s="2"/>
      <c r="G28" s="2"/>
      <c r="H28" s="2"/>
    </row>
    <row r="29" spans="1:8">
      <c r="A29" s="4" t="s">
        <v>38</v>
      </c>
      <c r="B29" s="4" t="s">
        <v>39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14</v>
      </c>
      <c r="H29" s="2" t="s">
        <v>15</v>
      </c>
    </row>
    <row r="30" spans="1:8">
      <c r="A30" s="2" t="s">
        <v>40</v>
      </c>
      <c r="B30" s="2" t="s">
        <v>41</v>
      </c>
      <c r="C30" s="7">
        <v>15.6</v>
      </c>
      <c r="D30" s="7">
        <v>15.6</v>
      </c>
      <c r="E30" s="7">
        <v>15.6</v>
      </c>
      <c r="F30" s="7">
        <v>15.6</v>
      </c>
      <c r="G30" s="7">
        <v>15.6</v>
      </c>
      <c r="H30" s="7">
        <v>15.6</v>
      </c>
    </row>
    <row r="31" spans="1:8">
      <c r="A31" s="2" t="s">
        <v>42</v>
      </c>
      <c r="B31" s="2" t="s">
        <v>43</v>
      </c>
      <c r="C31" s="16">
        <v>500</v>
      </c>
      <c r="D31" s="16">
        <v>500</v>
      </c>
      <c r="E31" s="16">
        <v>500</v>
      </c>
      <c r="F31" s="16">
        <v>500</v>
      </c>
      <c r="G31" s="16">
        <v>500</v>
      </c>
      <c r="H31" s="16">
        <v>500</v>
      </c>
    </row>
    <row r="32" spans="1:8">
      <c r="A32" s="2" t="s">
        <v>44</v>
      </c>
      <c r="B32" s="2" t="s">
        <v>45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 t="s">
        <v>46</v>
      </c>
      <c r="B33" s="2" t="s">
        <v>47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 t="s">
        <v>48</v>
      </c>
      <c r="B34" s="2" t="s">
        <v>49</v>
      </c>
      <c r="C34" s="8" t="s">
        <v>50</v>
      </c>
      <c r="D34" s="8" t="s">
        <v>50</v>
      </c>
      <c r="E34" s="8" t="s">
        <v>50</v>
      </c>
      <c r="F34" s="8" t="s">
        <v>50</v>
      </c>
      <c r="G34" s="8" t="s">
        <v>50</v>
      </c>
      <c r="H34" s="8" t="s">
        <v>50</v>
      </c>
    </row>
    <row r="35" spans="1:8">
      <c r="A35" s="2" t="s">
        <v>51</v>
      </c>
      <c r="B35" s="2" t="s">
        <v>52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 t="s">
        <v>53</v>
      </c>
      <c r="B36" s="2" t="s">
        <v>54</v>
      </c>
      <c r="C36" s="16">
        <v>0.6</v>
      </c>
      <c r="D36" s="16">
        <v>0.6</v>
      </c>
      <c r="E36" s="16">
        <v>0.6</v>
      </c>
      <c r="F36" s="16">
        <v>0.6</v>
      </c>
      <c r="G36" s="16">
        <v>0.6</v>
      </c>
      <c r="H36" s="16">
        <v>0.6</v>
      </c>
    </row>
    <row r="37" spans="1:8">
      <c r="A37" s="2" t="s">
        <v>55</v>
      </c>
      <c r="B37" s="2" t="s">
        <v>56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/>
      <c r="B38" s="2" t="s">
        <v>57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 t="s">
        <v>36</v>
      </c>
      <c r="B39" s="6" t="s">
        <v>58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 t="s">
        <v>59</v>
      </c>
      <c r="B40" s="4" t="s">
        <v>60</v>
      </c>
      <c r="C40" s="2" t="s">
        <v>61</v>
      </c>
      <c r="D40" s="2" t="s">
        <v>62</v>
      </c>
      <c r="E40" s="2" t="s">
        <v>63</v>
      </c>
      <c r="F40" s="2" t="s">
        <v>64</v>
      </c>
      <c r="G40" s="2" t="s">
        <v>65</v>
      </c>
      <c r="H40" s="2" t="s">
        <v>66</v>
      </c>
    </row>
    <row r="41" spans="1:8">
      <c r="A41" s="2" t="s">
        <v>67</v>
      </c>
      <c r="B41" s="2" t="s">
        <v>68</v>
      </c>
      <c r="C41" s="7">
        <v>430</v>
      </c>
      <c r="D41" s="7">
        <v>500</v>
      </c>
      <c r="E41" s="7">
        <v>715</v>
      </c>
      <c r="F41" s="7">
        <v>915</v>
      </c>
      <c r="G41" s="7">
        <v>990</v>
      </c>
      <c r="H41" s="7">
        <v>1110</v>
      </c>
    </row>
    <row r="42" spans="1:8">
      <c r="A42" s="2" t="s">
        <v>69</v>
      </c>
      <c r="B42" s="2" t="s">
        <v>70</v>
      </c>
      <c r="C42" s="16">
        <v>65</v>
      </c>
      <c r="D42" s="16">
        <v>75</v>
      </c>
      <c r="E42" s="16">
        <v>110</v>
      </c>
      <c r="F42" s="16">
        <v>120</v>
      </c>
      <c r="G42" s="16">
        <v>150</v>
      </c>
      <c r="H42" s="16">
        <v>180</v>
      </c>
    </row>
    <row r="43" spans="1:8">
      <c r="A43" s="2" t="s">
        <v>71</v>
      </c>
      <c r="B43" s="2" t="s">
        <v>72</v>
      </c>
      <c r="C43" s="8">
        <v>55</v>
      </c>
      <c r="D43" s="8">
        <v>48</v>
      </c>
      <c r="E43" s="8">
        <v>33</v>
      </c>
      <c r="F43" s="8">
        <v>30</v>
      </c>
      <c r="G43" s="8">
        <v>24</v>
      </c>
      <c r="H43" s="8">
        <v>20</v>
      </c>
    </row>
    <row r="44" spans="1:8">
      <c r="A44" s="2" t="s">
        <v>73</v>
      </c>
      <c r="B44" s="2" t="s">
        <v>74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 t="s">
        <v>75</v>
      </c>
      <c r="B45" s="2" t="s">
        <v>76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 t="s">
        <v>77</v>
      </c>
      <c r="B46" s="2" t="s">
        <v>78</v>
      </c>
      <c r="C46" s="16">
        <v>62.5</v>
      </c>
      <c r="D46" s="16">
        <v>75</v>
      </c>
      <c r="E46" s="16">
        <v>75</v>
      </c>
      <c r="F46" s="16">
        <v>75</v>
      </c>
      <c r="G46" s="16">
        <v>87.5</v>
      </c>
      <c r="H46" s="16">
        <v>87.5</v>
      </c>
    </row>
    <row r="47" spans="1:8">
      <c r="A47" s="2" t="s">
        <v>79</v>
      </c>
      <c r="B47" s="2" t="s">
        <v>80</v>
      </c>
      <c r="C47" s="16" t="s">
        <v>81</v>
      </c>
      <c r="D47" s="16" t="s">
        <v>81</v>
      </c>
      <c r="E47" s="16" t="s">
        <v>81</v>
      </c>
      <c r="F47" s="16" t="s">
        <v>81</v>
      </c>
      <c r="G47" s="16" t="s">
        <v>81</v>
      </c>
      <c r="H47" s="16" t="s">
        <v>81</v>
      </c>
    </row>
    <row r="48" spans="1:8">
      <c r="A48" s="2"/>
      <c r="B48" s="2" t="s">
        <v>82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</row>
    <row r="49" spans="1:8">
      <c r="A49" s="2" t="s">
        <v>36</v>
      </c>
      <c r="B49" s="2" t="s">
        <v>83</v>
      </c>
      <c r="C49" s="2"/>
      <c r="D49" s="2"/>
      <c r="E49" s="2"/>
      <c r="F49" s="2"/>
      <c r="G49" s="2"/>
      <c r="H49" s="2"/>
    </row>
    <row r="50" spans="1:8">
      <c r="A50" s="2" t="s">
        <v>84</v>
      </c>
      <c r="B50" s="6" t="s">
        <v>85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4" t="str">
        <f>H49*IF(ISNA((H45+H46)*(1+(1-H48))/H16),0,((H45+H46)*(1+(1-H48))/H16))</f>
        <v>0</v>
      </c>
    </row>
    <row r="51" spans="1:8">
      <c r="A51" s="4" t="s">
        <v>86</v>
      </c>
      <c r="B51" s="4" t="s">
        <v>78</v>
      </c>
      <c r="C51" s="2">
        <v>35</v>
      </c>
      <c r="D51" s="2">
        <v>35</v>
      </c>
      <c r="E51" s="2">
        <v>35</v>
      </c>
      <c r="F51" s="2">
        <v>35</v>
      </c>
      <c r="G51" s="2">
        <v>35</v>
      </c>
      <c r="H51" s="2">
        <v>35</v>
      </c>
    </row>
    <row r="52" spans="1:8">
      <c r="A52" s="2"/>
      <c r="B52" s="2" t="s">
        <v>87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</row>
    <row r="53" spans="1:8">
      <c r="A53" s="2" t="s">
        <v>36</v>
      </c>
      <c r="B53" s="2" t="s">
        <v>88</v>
      </c>
      <c r="C53" s="16"/>
      <c r="D53" s="16"/>
      <c r="E53" s="16"/>
      <c r="F53" s="16"/>
      <c r="G53" s="16"/>
      <c r="H53" s="16"/>
    </row>
    <row r="54" spans="1:8">
      <c r="A54" s="2" t="s">
        <v>89</v>
      </c>
      <c r="B54" s="6" t="s">
        <v>85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4" t="str">
        <f>(H52/3600)*H53</f>
        <v>0</v>
      </c>
    </row>
    <row r="55" spans="1:8">
      <c r="A55" s="4" t="s">
        <v>90</v>
      </c>
      <c r="B55" s="4" t="s">
        <v>78</v>
      </c>
      <c r="C55" s="2">
        <v>45</v>
      </c>
      <c r="D55" s="2">
        <v>45</v>
      </c>
      <c r="E55" s="2">
        <v>45</v>
      </c>
      <c r="F55" s="2">
        <v>45</v>
      </c>
      <c r="G55" s="2">
        <v>45</v>
      </c>
      <c r="H55" s="2">
        <v>45</v>
      </c>
    </row>
    <row r="56" spans="1:8">
      <c r="A56" s="2" t="s">
        <v>91</v>
      </c>
      <c r="B56" s="2" t="s">
        <v>92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</row>
    <row r="57" spans="1:8">
      <c r="A57" s="2" t="s">
        <v>93</v>
      </c>
      <c r="B57" s="2" t="s">
        <v>80</v>
      </c>
      <c r="C57" s="16" t="s">
        <v>81</v>
      </c>
      <c r="D57" s="16" t="s">
        <v>81</v>
      </c>
      <c r="E57" s="16" t="s">
        <v>81</v>
      </c>
      <c r="F57" s="16" t="s">
        <v>81</v>
      </c>
      <c r="G57" s="16" t="s">
        <v>81</v>
      </c>
      <c r="H57" s="16" t="s">
        <v>81</v>
      </c>
    </row>
    <row r="58" spans="1:8">
      <c r="A58" s="2"/>
      <c r="B58" s="2"/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2" t="str">
        <f>(H56/3600)*H57</f>
        <v>0</v>
      </c>
    </row>
    <row r="59" spans="1:8">
      <c r="A59" s="2"/>
      <c r="B59" s="2" t="s">
        <v>94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</row>
    <row r="60" spans="1:8" customHeight="1" ht="1">
      <c r="A60" s="2" t="s">
        <v>36</v>
      </c>
      <c r="B60" s="2" t="s">
        <v>95</v>
      </c>
      <c r="C60" s="2"/>
      <c r="D60" s="2"/>
      <c r="E60" s="2"/>
      <c r="F60" s="2"/>
      <c r="G60" s="2"/>
      <c r="H60" s="2"/>
    </row>
    <row r="61" spans="1:8">
      <c r="A61" s="2" t="s">
        <v>96</v>
      </c>
      <c r="B61" s="6" t="s">
        <v>85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4" t="str">
        <f>H58*(1+(1-H59))</f>
        <v>0</v>
      </c>
    </row>
    <row r="62" spans="1:8">
      <c r="A62" s="4" t="s">
        <v>97</v>
      </c>
      <c r="B62" s="4" t="s">
        <v>78</v>
      </c>
      <c r="C62" s="2">
        <v>45</v>
      </c>
      <c r="D62" s="2">
        <v>45</v>
      </c>
      <c r="E62" s="2">
        <v>45</v>
      </c>
      <c r="F62" s="2">
        <v>45</v>
      </c>
      <c r="G62" s="2">
        <v>45</v>
      </c>
      <c r="H62" s="2">
        <v>45</v>
      </c>
    </row>
    <row r="63" spans="1:8">
      <c r="A63" s="2" t="s">
        <v>98</v>
      </c>
      <c r="B63" s="2" t="s">
        <v>99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</row>
    <row r="64" spans="1:8">
      <c r="A64" s="2"/>
      <c r="B64" s="2" t="s">
        <v>100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</row>
    <row r="65" spans="1:8">
      <c r="A65" s="2" t="s">
        <v>36</v>
      </c>
      <c r="B65" s="2" t="s">
        <v>101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2" t="str">
        <f>(H63/3600)*H64</f>
        <v>0</v>
      </c>
    </row>
    <row r="66" spans="1:8">
      <c r="A66" s="2" t="s">
        <v>102</v>
      </c>
      <c r="B66" s="6" t="s">
        <v>103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4" t="str">
        <f>(H63/3600)*H64</f>
        <v>0</v>
      </c>
    </row>
    <row r="67" spans="1:8">
      <c r="A67" s="4" t="s">
        <v>104</v>
      </c>
      <c r="B67" s="4" t="s">
        <v>105</v>
      </c>
      <c r="C67" s="7">
        <v>66</v>
      </c>
      <c r="D67" s="7">
        <v>66</v>
      </c>
      <c r="E67" s="7">
        <v>66</v>
      </c>
      <c r="F67" s="7">
        <v>0</v>
      </c>
      <c r="G67" s="7">
        <v>66</v>
      </c>
      <c r="H67" s="7">
        <v>0</v>
      </c>
    </row>
    <row r="68" spans="1:8">
      <c r="A68" s="2" t="s">
        <v>106</v>
      </c>
      <c r="B68" s="2" t="s">
        <v>107</v>
      </c>
      <c r="C68" s="8" t="s">
        <v>81</v>
      </c>
      <c r="D68" s="8" t="s">
        <v>81</v>
      </c>
      <c r="E68" s="8" t="s">
        <v>81</v>
      </c>
      <c r="F68" s="8" t="s">
        <v>81</v>
      </c>
      <c r="G68" s="8" t="s">
        <v>81</v>
      </c>
      <c r="H68" s="8" t="s">
        <v>81</v>
      </c>
    </row>
    <row r="69" spans="1:8">
      <c r="A69" s="2"/>
      <c r="B69" s="2" t="s">
        <v>108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</row>
    <row r="70" spans="1:8">
      <c r="A70" s="2" t="s">
        <v>36</v>
      </c>
      <c r="B70" s="2" t="s">
        <v>109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</row>
    <row r="71" spans="1:8">
      <c r="A71" s="2" t="s">
        <v>110</v>
      </c>
      <c r="B71" s="6" t="s">
        <v>85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4" t="str">
        <f>IF(ISNA((H68/3600)*H69 * (1 + (1 - H70 ))),0,((H68/3600)*H69 * (1 + (1 - H70 ))))</f>
        <v>0</v>
      </c>
    </row>
    <row r="72" spans="1:8">
      <c r="A72" s="4" t="s">
        <v>111</v>
      </c>
      <c r="B72" s="4" t="s">
        <v>112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</row>
    <row r="73" spans="1:8">
      <c r="A73" s="2"/>
      <c r="B73" s="2" t="s">
        <v>113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</row>
    <row r="74" spans="1:8">
      <c r="A74" s="2" t="s">
        <v>36</v>
      </c>
      <c r="B74" s="2" t="s">
        <v>114</v>
      </c>
      <c r="C74" s="16" t="s">
        <v>115</v>
      </c>
      <c r="D74" s="16" t="s">
        <v>116</v>
      </c>
      <c r="E74" s="16" t="s">
        <v>117</v>
      </c>
      <c r="F74" s="16" t="s">
        <v>118</v>
      </c>
      <c r="G74" s="16" t="s">
        <v>118</v>
      </c>
      <c r="H74" s="16" t="s">
        <v>118</v>
      </c>
    </row>
    <row r="75" spans="1:8">
      <c r="A75" s="2" t="s">
        <v>119</v>
      </c>
      <c r="B75" s="6" t="s">
        <v>85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4" t="str">
        <f>IF(ISNA((H73/3600)*H74),0,((H73/3600)*H74))</f>
        <v>0</v>
      </c>
    </row>
    <row r="76" spans="1:8">
      <c r="A76" s="4" t="s">
        <v>120</v>
      </c>
      <c r="B76" s="4" t="s">
        <v>112</v>
      </c>
      <c r="C76" s="7">
        <v>125</v>
      </c>
      <c r="D76" s="7">
        <v>85</v>
      </c>
      <c r="E76" s="7">
        <v>120</v>
      </c>
      <c r="F76" s="7">
        <v>0</v>
      </c>
      <c r="G76" s="7">
        <v>0</v>
      </c>
      <c r="H76" s="7">
        <v>0</v>
      </c>
    </row>
    <row r="77" spans="1:8">
      <c r="A77" s="2"/>
      <c r="B77" s="2" t="s">
        <v>121</v>
      </c>
      <c r="C77" s="8">
        <v>1.39</v>
      </c>
      <c r="D77" s="8">
        <v>0.94</v>
      </c>
      <c r="E77" s="8">
        <v>1.33</v>
      </c>
      <c r="F77" s="8">
        <v>0</v>
      </c>
      <c r="G77" s="8">
        <v>0</v>
      </c>
      <c r="H77" s="8">
        <v>0</v>
      </c>
    </row>
    <row r="78" spans="1:8">
      <c r="A78" s="2" t="s">
        <v>36</v>
      </c>
      <c r="B78" s="2" t="s">
        <v>122</v>
      </c>
      <c r="C78" s="16"/>
      <c r="D78" s="16"/>
      <c r="E78" s="16"/>
      <c r="F78" s="16"/>
      <c r="G78" s="16"/>
      <c r="H78" s="16"/>
    </row>
    <row r="79" spans="1:8">
      <c r="A79" s="2" t="s">
        <v>123</v>
      </c>
      <c r="B79" s="6" t="s">
        <v>124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4" t="str">
        <f>IF(ISNA(H78),0,(H77/3600)*H78)</f>
        <v>0</v>
      </c>
    </row>
    <row r="80" spans="1:8">
      <c r="A80" s="4" t="s">
        <v>125</v>
      </c>
      <c r="B80" s="4" t="s">
        <v>126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2" t="s">
        <v>127</v>
      </c>
      <c r="B81" s="2" t="s">
        <v>128</v>
      </c>
      <c r="C81" s="7">
        <v>0.2</v>
      </c>
      <c r="D81" s="7">
        <v>0.2</v>
      </c>
      <c r="E81" s="7">
        <v>0.3</v>
      </c>
      <c r="F81" s="7">
        <v>0.4</v>
      </c>
      <c r="G81" s="7">
        <v>0</v>
      </c>
      <c r="H81" s="7">
        <v>0</v>
      </c>
    </row>
    <row r="82" spans="1:8">
      <c r="A82" s="2"/>
      <c r="B82" s="2" t="s">
        <v>129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</row>
    <row r="83" spans="1:8">
      <c r="A83" s="2"/>
      <c r="B83" s="2" t="s">
        <v>130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</row>
    <row r="84" spans="1:8">
      <c r="A84" s="2" t="s">
        <v>36</v>
      </c>
      <c r="B84" s="2" t="s">
        <v>131</v>
      </c>
      <c r="C84" s="8"/>
      <c r="D84" s="8"/>
      <c r="E84" s="8"/>
      <c r="F84" s="8"/>
      <c r="G84" s="8"/>
      <c r="H84" s="8"/>
    </row>
    <row r="85" spans="1:8">
      <c r="A85" s="2" t="s">
        <v>132</v>
      </c>
      <c r="B85" s="6" t="s">
        <v>133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4" t="str">
        <f>H82*H83*H84</f>
        <v>0</v>
      </c>
    </row>
    <row r="86" spans="1:8">
      <c r="A86" s="4" t="s">
        <v>134</v>
      </c>
      <c r="B86" s="4" t="s">
        <v>135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2" t="s">
        <v>136</v>
      </c>
      <c r="B87" s="2" t="s">
        <v>137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</row>
    <row r="88" spans="1:8">
      <c r="A88" s="2" t="s">
        <v>138</v>
      </c>
      <c r="B88" s="2" t="s">
        <v>139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</row>
    <row r="89" spans="1:8">
      <c r="A89" s="2" t="s">
        <v>140</v>
      </c>
      <c r="B89" s="2" t="s">
        <v>80</v>
      </c>
      <c r="C89" s="9" t="s">
        <v>81</v>
      </c>
      <c r="D89" s="9" t="s">
        <v>81</v>
      </c>
      <c r="E89" s="9" t="s">
        <v>81</v>
      </c>
      <c r="F89" s="9" t="s">
        <v>81</v>
      </c>
      <c r="G89" s="9" t="s">
        <v>81</v>
      </c>
      <c r="H89" s="9" t="s">
        <v>81</v>
      </c>
    </row>
    <row r="90" spans="1:8">
      <c r="A90" s="2" t="s">
        <v>141</v>
      </c>
      <c r="B90" s="2" t="s">
        <v>142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</row>
    <row r="91" spans="1:8">
      <c r="A91" s="2"/>
      <c r="B91" s="2" t="s">
        <v>143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</row>
    <row r="92" spans="1:8">
      <c r="A92" s="2" t="s">
        <v>36</v>
      </c>
      <c r="B92" s="2" t="s">
        <v>144</v>
      </c>
      <c r="C92" s="9"/>
      <c r="D92" s="9"/>
      <c r="E92" s="9"/>
      <c r="F92" s="9"/>
      <c r="G92" s="9"/>
      <c r="H92" s="9"/>
    </row>
    <row r="93" spans="1:8">
      <c r="A93" s="2" t="s">
        <v>145</v>
      </c>
      <c r="B93" s="2" t="s">
        <v>85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</row>
    <row r="94" spans="1:8">
      <c r="A94" s="2" t="s">
        <v>146</v>
      </c>
      <c r="B94" s="2" t="s">
        <v>147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</row>
    <row r="95" spans="1:8">
      <c r="A95" s="2"/>
      <c r="B95" s="2" t="s">
        <v>148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</row>
    <row r="96" spans="1:8">
      <c r="A96" s="2" t="s">
        <v>36</v>
      </c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4" t="str">
        <f>(H88*(SUM(H89:H90))+SUM(H91:H93))*(1+(1-H94))*H95</f>
        <v>0</v>
      </c>
    </row>
    <row r="97" spans="1:8">
      <c r="A97" s="4" t="s">
        <v>150</v>
      </c>
      <c r="B97" s="4" t="s">
        <v>85</v>
      </c>
      <c r="C97" s="2">
        <v>30</v>
      </c>
      <c r="D97" s="2">
        <v>30</v>
      </c>
      <c r="E97" s="2">
        <v>30</v>
      </c>
      <c r="F97" s="2">
        <v>0</v>
      </c>
      <c r="G97" s="2">
        <v>0</v>
      </c>
      <c r="H97" s="2">
        <v>0</v>
      </c>
    </row>
    <row r="98" spans="1:8">
      <c r="A98" s="2" t="s">
        <v>151</v>
      </c>
      <c r="B98" s="2" t="s">
        <v>152</v>
      </c>
      <c r="C98" s="8">
        <v>45</v>
      </c>
      <c r="D98" s="8">
        <v>45</v>
      </c>
      <c r="E98" s="8">
        <v>45</v>
      </c>
      <c r="F98" s="8">
        <v>45</v>
      </c>
      <c r="G98" s="8">
        <v>45</v>
      </c>
      <c r="H98" s="8">
        <v>45</v>
      </c>
    </row>
    <row r="99" spans="1:8">
      <c r="A99" s="2"/>
      <c r="B99" s="2" t="s">
        <v>153</v>
      </c>
      <c r="C99" s="9">
        <v>0.38</v>
      </c>
      <c r="D99" s="9">
        <v>0.38</v>
      </c>
      <c r="E99" s="9">
        <v>0.38</v>
      </c>
      <c r="F99" s="9">
        <v>0</v>
      </c>
      <c r="G99" s="9">
        <v>0</v>
      </c>
      <c r="H99" s="9">
        <v>0</v>
      </c>
    </row>
    <row r="100" spans="1:8">
      <c r="A100" s="2" t="s">
        <v>36</v>
      </c>
      <c r="B100" s="6" t="s">
        <v>154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4" t="str">
        <f>H99</f>
        <v>0</v>
      </c>
    </row>
    <row r="101" spans="1:8">
      <c r="A101" s="4" t="s">
        <v>155</v>
      </c>
      <c r="B101" s="4" t="s">
        <v>85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</row>
    <row r="102" spans="1:8">
      <c r="A102" s="2" t="s">
        <v>156</v>
      </c>
      <c r="B102" s="2" t="s">
        <v>78</v>
      </c>
      <c r="C102" s="8">
        <v>35</v>
      </c>
      <c r="D102" s="8">
        <v>35</v>
      </c>
      <c r="E102" s="8">
        <v>35</v>
      </c>
      <c r="F102" s="8">
        <v>35</v>
      </c>
      <c r="G102" s="8">
        <v>35</v>
      </c>
      <c r="H102" s="8">
        <v>35</v>
      </c>
    </row>
    <row r="103" spans="1:8">
      <c r="A103" s="2" t="s">
        <v>157</v>
      </c>
      <c r="B103" s="2" t="s">
        <v>158</v>
      </c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</row>
    <row r="104" spans="1:8">
      <c r="A104" s="2"/>
      <c r="B104" s="6" t="s">
        <v>159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4" t="str">
        <f>H102/3600*H103</f>
        <v>0</v>
      </c>
    </row>
    <row r="105" spans="1:8">
      <c r="A105" s="4"/>
      <c r="B105" s="4" t="s">
        <v>160</v>
      </c>
      <c r="C105" s="2">
        <v>19.75</v>
      </c>
      <c r="D105" s="2">
        <v>22.55</v>
      </c>
      <c r="E105" s="2">
        <v>35.7</v>
      </c>
      <c r="F105" s="2">
        <v>43.3</v>
      </c>
      <c r="G105" s="2">
        <v>55.79</v>
      </c>
      <c r="H105" s="2">
        <v>71.52</v>
      </c>
    </row>
    <row r="106" spans="1:8">
      <c r="A106" s="2" t="s">
        <v>36</v>
      </c>
      <c r="B106" s="2" t="s">
        <v>161</v>
      </c>
      <c r="C106" s="8" t="s">
        <v>162</v>
      </c>
      <c r="D106" s="8" t="s">
        <v>162</v>
      </c>
      <c r="E106" s="8" t="s">
        <v>162</v>
      </c>
      <c r="F106" s="8" t="s">
        <v>162</v>
      </c>
      <c r="G106" s="8" t="s">
        <v>162</v>
      </c>
      <c r="H106" s="8" t="s">
        <v>162</v>
      </c>
    </row>
    <row r="107" spans="1:8">
      <c r="A107" s="2" t="s">
        <v>36</v>
      </c>
      <c r="B107" s="2" t="s">
        <v>163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16" t="str">
        <f>H106*35/3600</f>
        <v>0</v>
      </c>
    </row>
    <row r="108" spans="1:8">
      <c r="A108" s="2" t="s">
        <v>36</v>
      </c>
      <c r="B108" s="2" t="s">
        <v>164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</row>
    <row r="109" spans="1:8">
      <c r="A109" s="2" t="s">
        <v>36</v>
      </c>
      <c r="B109" s="6" t="s">
        <v>165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4" t="str">
        <f>H107+H108</f>
        <v>0</v>
      </c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0" t="str">
        <f>H39+H50+H54+H61+H66+H71+H75+H79+H85+H96+H100+H104+H109</f>
        <v>0</v>
      </c>
    </row>
    <row r="111" spans="1:8">
      <c r="A111" s="4"/>
      <c r="B111" s="4" t="s">
        <v>167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</row>
    <row r="112" spans="1:8">
      <c r="A112" s="2"/>
      <c r="B112" s="6" t="s">
        <v>168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4" t="str">
        <f>H110*H111</f>
        <v>0</v>
      </c>
    </row>
    <row r="113" spans="1:8">
      <c r="A113" s="4"/>
      <c r="B113" s="4"/>
      <c r="C113" s="9"/>
      <c r="D113" s="9"/>
      <c r="E113" s="9"/>
      <c r="F113" s="9"/>
      <c r="G113" s="9"/>
      <c r="H113" s="9"/>
    </row>
    <row r="114" spans="1:8">
      <c r="A114" s="2"/>
      <c r="B114" s="2"/>
      <c r="C114" s="9"/>
      <c r="D114" s="9"/>
      <c r="E114" s="9"/>
      <c r="F114" s="9"/>
      <c r="G114" s="9"/>
      <c r="H114" s="9"/>
    </row>
    <row r="115" spans="1:8">
      <c r="A115" s="2"/>
      <c r="B115" s="6"/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4" t="str">
        <f>H113+H114</f>
        <v>0</v>
      </c>
    </row>
    <row r="116" spans="1:8">
      <c r="A116" s="5"/>
      <c r="B116" s="5"/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0" t="str">
        <f>H110+H112+H115</f>
        <v>0</v>
      </c>
    </row>
    <row r="117" spans="1:8">
      <c r="A117" s="5"/>
      <c r="B117" s="5"/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11" t="str">
        <f>H116/6.65</f>
        <v>0</v>
      </c>
    </row>
    <row r="118" spans="1:8">
      <c r="A118" s="5"/>
      <c r="B118" s="5"/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0" t="str">
        <f>H116*1.17</f>
        <v>0</v>
      </c>
    </row>
    <row r="119" spans="1:8">
      <c r="A119" s="2"/>
      <c r="B119" s="2"/>
      <c r="C119" s="12"/>
      <c r="D119" s="12"/>
      <c r="E119" s="12"/>
      <c r="F119" s="12"/>
      <c r="G119" s="12"/>
      <c r="H119" s="1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2017-04-11T18:35:59+08:00</dcterms:created>
  <dcterms:modified xsi:type="dcterms:W3CDTF">2017-04-11T18:35:59+08:00</dcterms:modified>
  <dc:title>RFQ</dc:title>
  <dc:description>RFQ generated using PHP classes.</dc:description>
  <dc:subject>RFQ</dc:subject>
  <cp:keywords>office PHPExcel php</cp:keywords>
  <cp:category>Test result file</cp:category>
</cp:coreProperties>
</file>