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Tabelle1" sheetId="1" r:id="rId1"/>
    <sheet name="Tabelle2" sheetId="2" r:id="rId2"/>
    <sheet name="Tabelle3" sheetId="3" r:id="rId3"/>
  </sheets>
  <calcPr calcId="145621" iterateDelta="1E-4"/>
</workbook>
</file>

<file path=xl/calcChain.xml><?xml version="1.0" encoding="utf-8"?>
<calcChain xmlns="http://schemas.openxmlformats.org/spreadsheetml/2006/main">
  <c r="I8" i="1" l="1"/>
  <c r="H8" i="1"/>
  <c r="D8" i="1"/>
  <c r="C8" i="1"/>
  <c r="B8" i="1"/>
  <c r="I7" i="1"/>
  <c r="H7" i="1"/>
  <c r="D7" i="1"/>
  <c r="C7" i="1"/>
  <c r="B7" i="1"/>
  <c r="M6" i="1"/>
  <c r="I6" i="1"/>
  <c r="H6" i="1"/>
  <c r="D6" i="1"/>
  <c r="C6" i="1"/>
  <c r="B6" i="1"/>
  <c r="D5" i="1"/>
  <c r="D9" i="1" s="1"/>
  <c r="C5" i="1"/>
  <c r="C9" i="1" s="1"/>
  <c r="B5" i="1"/>
  <c r="B9" i="1" s="1"/>
  <c r="I4" i="1"/>
  <c r="H4" i="1"/>
  <c r="I3" i="1"/>
  <c r="H3" i="1"/>
  <c r="I2" i="1"/>
  <c r="H2" i="1"/>
  <c r="B12" i="1" l="1"/>
  <c r="B10" i="1"/>
  <c r="M8" i="1" s="1"/>
  <c r="M9" i="1"/>
  <c r="M12" i="1"/>
  <c r="C12" i="1"/>
  <c r="C10" i="1"/>
  <c r="M11" i="1" s="1"/>
  <c r="D12" i="1"/>
  <c r="D10" i="1"/>
  <c r="M14" i="1" s="1"/>
  <c r="M15" i="1"/>
  <c r="M17" i="1"/>
  <c r="M16" i="1" l="1"/>
  <c r="M18" i="1" s="1"/>
</calcChain>
</file>

<file path=xl/sharedStrings.xml><?xml version="1.0" encoding="utf-8"?>
<sst xmlns="http://schemas.openxmlformats.org/spreadsheetml/2006/main" count="54" uniqueCount="50">
  <si>
    <t>X-Wing</t>
  </si>
  <si>
    <t>Corellian Corvette</t>
  </si>
  <si>
    <t>Millenium Falke</t>
  </si>
  <si>
    <t>Bauteilpreise</t>
  </si>
  <si>
    <t>Minimalwert</t>
  </si>
  <si>
    <t>Maximalwert</t>
  </si>
  <si>
    <t>Anfangswerte</t>
  </si>
  <si>
    <t>Rumpfbauteile</t>
  </si>
  <si>
    <t>Rumpfbauteil:</t>
  </si>
  <si>
    <t>Startkapital:</t>
  </si>
  <si>
    <t>Hitzeschilde</t>
  </si>
  <si>
    <t>Hitzeschild:</t>
  </si>
  <si>
    <t>Personal (*):</t>
  </si>
  <si>
    <t>Triebwerke</t>
  </si>
  <si>
    <t>Triebwerk:</t>
  </si>
  <si>
    <t>Personal (**):</t>
  </si>
  <si>
    <t>Rumpfbauteile (Kosten)</t>
  </si>
  <si>
    <t>Sonderteile</t>
  </si>
  <si>
    <t>Personal(***):</t>
  </si>
  <si>
    <t>Hitzeschilde (Kosten)</t>
  </si>
  <si>
    <t>Geschütz:</t>
  </si>
  <si>
    <t>Personalkosten:</t>
  </si>
  <si>
    <t>Triebwerke (Kosten)</t>
  </si>
  <si>
    <t>Transportkapsel</t>
  </si>
  <si>
    <t>Produktion (X-Wing):</t>
  </si>
  <si>
    <t>Sonderteilkosten</t>
  </si>
  <si>
    <t>Forschungsausstattung:</t>
  </si>
  <si>
    <t>Umsatz (bei vollem Verkauf):</t>
  </si>
  <si>
    <t>Gesamtkosten</t>
  </si>
  <si>
    <t>Personalkosten</t>
  </si>
  <si>
    <t>Werbungskosten</t>
  </si>
  <si>
    <t>Schulungskosten</t>
  </si>
  <si>
    <t>Qualität</t>
  </si>
  <si>
    <t>Kosten:</t>
  </si>
  <si>
    <t>Startverkaufpreise</t>
  </si>
  <si>
    <t>R2D2</t>
  </si>
  <si>
    <t>Produktion (Corellian Corvette):</t>
  </si>
  <si>
    <t>anfallende Zusatzkosten in %</t>
  </si>
  <si>
    <t>Kampfdroide</t>
  </si>
  <si>
    <t>anfallende Zusatzkosten</t>
  </si>
  <si>
    <t>Droideka</t>
  </si>
  <si>
    <t>Produktion (Millenium Falke):</t>
  </si>
  <si>
    <t>Anzahl Pro Raumschiff (Pers)</t>
  </si>
  <si>
    <t>Anzahl Gesamt (bei Startwert)</t>
  </si>
  <si>
    <t>Gesamtumsatz:</t>
  </si>
  <si>
    <t>Gesamtkosten:</t>
  </si>
  <si>
    <t>Zinssatz bei Überziehung in %</t>
  </si>
  <si>
    <t>Gewinn bei Anfangsproduktion:</t>
  </si>
  <si>
    <t>Lagerplatzeinheiten</t>
  </si>
  <si>
    <t>LPE-Kosten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</si>
</sst>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฿-41E]#,##0.00"/>
    <numFmt numFmtId="165" formatCode="_ * #,##0.00_ [$฿-41E]_ ;_ * \-#,##0.00\ [$฿-41E]_ ;_ * \-??_ [$฿-41E]_ ;_ @_ "/>
    <numFmt numFmtId="166" formatCode="_-* #,##0.00&quot; €&quot;_-;\-* #,##0.00&quot; €&quot;_-;_-* \-??&quot; €&quot;_-;_-@_-"/>
  </numFmts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C0C0C0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166" fontId="7" fillId="0" borderId="0"/>
  </cellStyleXfs>
  <cellXfs count="62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 applyProtection="1">
      <alignment horizontal="center"/>
    </xf>
    <xf numFmtId="0" fontId="2" fillId="3" borderId="0" xfId="0" applyFont="1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2" borderId="3" xfId="0" applyFont="1" applyFill="1" applyBorder="1"/>
    <xf numFmtId="0" fontId="0" fillId="2" borderId="4" xfId="0" applyFill="1" applyBorder="1"/>
    <xf numFmtId="164" fontId="0" fillId="3" borderId="0" xfId="0" applyNumberFormat="1" applyFill="1"/>
    <xf numFmtId="164" fontId="0" fillId="4" borderId="0" xfId="0" applyNumberFormat="1" applyFill="1"/>
    <xf numFmtId="0" fontId="0" fillId="5" borderId="5" xfId="0" applyFont="1" applyFill="1" applyBorder="1"/>
    <xf numFmtId="164" fontId="5" fillId="5" borderId="5" xfId="0" applyNumberFormat="1" applyFont="1" applyFill="1" applyBorder="1"/>
    <xf numFmtId="0" fontId="5" fillId="2" borderId="0" xfId="0" applyFont="1" applyFill="1" applyBorder="1"/>
    <xf numFmtId="0" fontId="5" fillId="2" borderId="1" xfId="0" applyFont="1" applyFill="1" applyBorder="1"/>
    <xf numFmtId="0" fontId="0" fillId="2" borderId="2" xfId="0" applyFill="1" applyBorder="1"/>
    <xf numFmtId="0" fontId="0" fillId="3" borderId="6" xfId="0" applyFon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0" fontId="5" fillId="6" borderId="3" xfId="0" applyFont="1" applyFill="1" applyBorder="1"/>
    <xf numFmtId="164" fontId="0" fillId="6" borderId="4" xfId="0" applyNumberFormat="1" applyFill="1" applyBorder="1"/>
    <xf numFmtId="0" fontId="2" fillId="3" borderId="0" xfId="0" applyFont="1" applyFill="1" applyBorder="1"/>
    <xf numFmtId="164" fontId="0" fillId="4" borderId="0" xfId="0" applyNumberFormat="1" applyFill="1" applyBorder="1"/>
    <xf numFmtId="0" fontId="5" fillId="6" borderId="0" xfId="0" applyFont="1" applyFill="1" applyBorder="1"/>
    <xf numFmtId="0" fontId="0" fillId="5" borderId="6" xfId="0" applyFont="1" applyFill="1" applyBorder="1"/>
    <xf numFmtId="164" fontId="0" fillId="5" borderId="6" xfId="0" applyNumberFormat="1" applyFill="1" applyBorder="1"/>
    <xf numFmtId="0" fontId="5" fillId="6" borderId="6" xfId="0" applyFont="1" applyFill="1" applyBorder="1"/>
    <xf numFmtId="164" fontId="0" fillId="6" borderId="2" xfId="0" applyNumberFormat="1" applyFill="1" applyBorder="1"/>
    <xf numFmtId="0" fontId="5" fillId="5" borderId="0" xfId="0" applyFont="1" applyFill="1" applyBorder="1"/>
    <xf numFmtId="0" fontId="0" fillId="5" borderId="0" xfId="0" applyFill="1" applyBorder="1"/>
    <xf numFmtId="0" fontId="5" fillId="6" borderId="7" xfId="0" applyFont="1" applyFill="1" applyBorder="1"/>
    <xf numFmtId="164" fontId="0" fillId="6" borderId="8" xfId="0" applyNumberFormat="1" applyFill="1" applyBorder="1"/>
    <xf numFmtId="164" fontId="0" fillId="5" borderId="0" xfId="0" applyNumberFormat="1" applyFill="1" applyBorder="1"/>
    <xf numFmtId="0" fontId="5" fillId="7" borderId="0" xfId="0" applyFont="1" applyFill="1"/>
    <xf numFmtId="164" fontId="6" fillId="7" borderId="9" xfId="0" applyNumberFormat="1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5" fillId="7" borderId="5" xfId="0" applyFont="1" applyFill="1" applyBorder="1"/>
    <xf numFmtId="164" fontId="5" fillId="7" borderId="10" xfId="0" applyNumberFormat="1" applyFont="1" applyFill="1" applyBorder="1"/>
    <xf numFmtId="0" fontId="0" fillId="3" borderId="0" xfId="0" applyFont="1" applyFill="1" applyAlignment="1">
      <alignment horizontal="left"/>
    </xf>
    <xf numFmtId="165" fontId="0" fillId="3" borderId="0" xfId="0" applyNumberFormat="1" applyFill="1"/>
    <xf numFmtId="10" fontId="0" fillId="3" borderId="0" xfId="0" applyNumberFormat="1" applyFill="1"/>
    <xf numFmtId="0" fontId="5" fillId="8" borderId="0" xfId="0" applyFont="1" applyFill="1" applyBorder="1"/>
    <xf numFmtId="0" fontId="0" fillId="8" borderId="9" xfId="0" applyFont="1" applyFill="1" applyBorder="1"/>
    <xf numFmtId="0" fontId="5" fillId="8" borderId="0" xfId="0" applyFont="1" applyFill="1"/>
    <xf numFmtId="164" fontId="0" fillId="8" borderId="4" xfId="0" applyNumberFormat="1" applyFill="1" applyBorder="1"/>
    <xf numFmtId="0" fontId="0" fillId="3" borderId="6" xfId="0" applyFont="1" applyFill="1" applyBorder="1" applyAlignment="1">
      <alignment horizontal="left"/>
    </xf>
    <xf numFmtId="165" fontId="0" fillId="3" borderId="6" xfId="1" applyNumberFormat="1" applyFont="1" applyFill="1" applyBorder="1" applyAlignment="1" applyProtection="1"/>
    <xf numFmtId="0" fontId="0" fillId="9" borderId="6" xfId="0" applyFill="1" applyBorder="1"/>
    <xf numFmtId="10" fontId="0" fillId="3" borderId="6" xfId="0" applyNumberFormat="1" applyFill="1" applyBorder="1"/>
    <xf numFmtId="0" fontId="0" fillId="10" borderId="0" xfId="0" applyFont="1" applyFill="1"/>
    <xf numFmtId="164" fontId="0" fillId="5" borderId="5" xfId="0" applyNumberFormat="1" applyFill="1" applyBorder="1"/>
    <xf numFmtId="164" fontId="5" fillId="5" borderId="0" xfId="0" applyNumberFormat="1" applyFont="1" applyFill="1" applyBorder="1"/>
    <xf numFmtId="0" fontId="6" fillId="5" borderId="0" xfId="0" applyFont="1" applyFill="1" applyBorder="1"/>
    <xf numFmtId="164" fontId="5" fillId="5" borderId="0" xfId="0" applyNumberFormat="1" applyFont="1" applyFill="1"/>
    <xf numFmtId="0" fontId="5" fillId="8" borderId="0" xfId="0" applyFont="1" applyFill="1" applyBorder="1" applyAlignment="1">
      <alignment horizontal="left"/>
    </xf>
    <xf numFmtId="4" fontId="0" fillId="4" borderId="0" xfId="0" applyNumberFormat="1" applyFill="1"/>
    <xf numFmtId="4" fontId="0" fillId="4" borderId="6" xfId="0" applyNumberFormat="1" applyFill="1" applyBorder="1"/>
    <xf numFmtId="4" fontId="0" fillId="4" borderId="0" xfId="0" applyNumberFormat="1" applyFill="1" applyBorder="1"/>
    <xf numFmtId="0" fontId="0" fillId="11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_fmx-RDYU9TQ/TTmx8TEr03I/AAAAAAAAAdo/s5ciiOhAEnM/s1600/millenium-falcon.jpg" TargetMode="External"/><Relationship Id="rId2" Type="http://schemas.openxmlformats.org/officeDocument/2006/relationships/hyperlink" Target="http://images.wikia.com/starwars/images/0/0a/Corvette_negvv.jpg" TargetMode="External"/><Relationship Id="rId1" Type="http://schemas.openxmlformats.org/officeDocument/2006/relationships/hyperlink" Target="http://www.allmystery.de/dateien/uf60183,1265356513,x-wing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B1" zoomScaleNormal="100" workbookViewId="0">
      <selection activeCell="G13" sqref="G13"/>
    </sheetView>
  </sheetViews>
  <sheetFormatPr baseColWidth="10" defaultRowHeight="15" x14ac:dyDescent="0.25"/>
  <cols>
    <col min="1" max="1" width="28.140625"/>
    <col min="2" max="2" width="14"/>
    <col min="3" max="3" width="21.28515625"/>
    <col min="4" max="4" width="18.5703125"/>
    <col min="5" max="5" width="5.42578125"/>
    <col min="6" max="6" width="28"/>
    <col min="7" max="7" width="10.5703125"/>
    <col min="8" max="8" width="16"/>
    <col min="9" max="9" width="17.140625"/>
    <col min="10" max="10" width="19.28515625"/>
    <col min="11" max="11" width="4"/>
    <col min="12" max="12" width="31.28515625"/>
    <col min="13" max="13" width="13.42578125"/>
    <col min="14" max="1025" width="10.5703125"/>
  </cols>
  <sheetData>
    <row r="1" spans="1:13" x14ac:dyDescent="0.25">
      <c r="A1" s="1"/>
      <c r="B1" s="2" t="s">
        <v>0</v>
      </c>
      <c r="C1" s="2" t="s">
        <v>1</v>
      </c>
      <c r="D1" s="2" t="s">
        <v>2</v>
      </c>
      <c r="F1" s="3" t="s">
        <v>3</v>
      </c>
      <c r="G1" s="4"/>
      <c r="H1" s="5" t="s">
        <v>4</v>
      </c>
      <c r="I1" s="5" t="s">
        <v>5</v>
      </c>
      <c r="J1" s="6" t="s">
        <v>48</v>
      </c>
      <c r="L1" s="7" t="s">
        <v>6</v>
      </c>
      <c r="M1" s="8"/>
    </row>
    <row r="2" spans="1:13" x14ac:dyDescent="0.25">
      <c r="A2" s="9" t="s">
        <v>7</v>
      </c>
      <c r="B2" s="10">
        <v>18</v>
      </c>
      <c r="C2" s="10">
        <v>38</v>
      </c>
      <c r="D2" s="10">
        <v>40</v>
      </c>
      <c r="F2" s="4" t="s">
        <v>8</v>
      </c>
      <c r="G2" s="11">
        <v>100</v>
      </c>
      <c r="H2" s="12">
        <f>0.6*G2</f>
        <v>60</v>
      </c>
      <c r="I2" s="12">
        <f>1.4*G2</f>
        <v>140</v>
      </c>
      <c r="J2" s="58">
        <v>1</v>
      </c>
      <c r="L2" s="13" t="s">
        <v>9</v>
      </c>
      <c r="M2" s="14">
        <v>1500000</v>
      </c>
    </row>
    <row r="3" spans="1:13" x14ac:dyDescent="0.25">
      <c r="A3" s="15" t="s">
        <v>10</v>
      </c>
      <c r="B3" s="10">
        <v>6</v>
      </c>
      <c r="C3" s="10">
        <v>16</v>
      </c>
      <c r="D3" s="10">
        <v>30</v>
      </c>
      <c r="F3" s="4" t="s">
        <v>11</v>
      </c>
      <c r="G3" s="11">
        <v>200</v>
      </c>
      <c r="H3" s="12">
        <f>0.6*G3</f>
        <v>120</v>
      </c>
      <c r="I3" s="12">
        <f>1.4*G3</f>
        <v>280</v>
      </c>
      <c r="J3" s="58">
        <v>2</v>
      </c>
      <c r="L3" s="8" t="s">
        <v>12</v>
      </c>
      <c r="M3" s="8">
        <v>900</v>
      </c>
    </row>
    <row r="4" spans="1:13" x14ac:dyDescent="0.25">
      <c r="A4" s="16" t="s">
        <v>13</v>
      </c>
      <c r="B4" s="17">
        <v>4</v>
      </c>
      <c r="C4" s="17">
        <v>6</v>
      </c>
      <c r="D4" s="17">
        <v>10</v>
      </c>
      <c r="F4" s="18" t="s">
        <v>14</v>
      </c>
      <c r="G4" s="19">
        <v>500</v>
      </c>
      <c r="H4" s="20">
        <f>0.6*G4</f>
        <v>300</v>
      </c>
      <c r="I4" s="20">
        <f>1.4*G4</f>
        <v>700</v>
      </c>
      <c r="J4" s="59">
        <v>5</v>
      </c>
      <c r="L4" s="8" t="s">
        <v>15</v>
      </c>
      <c r="M4" s="8"/>
    </row>
    <row r="5" spans="1:13" x14ac:dyDescent="0.25">
      <c r="A5" s="21" t="s">
        <v>16</v>
      </c>
      <c r="B5" s="22">
        <f>B2*G2</f>
        <v>1800</v>
      </c>
      <c r="C5" s="22">
        <f>C2*G2</f>
        <v>3800</v>
      </c>
      <c r="D5" s="22">
        <f>D2*G2</f>
        <v>4000</v>
      </c>
      <c r="F5" s="23" t="s">
        <v>17</v>
      </c>
      <c r="G5" s="4"/>
      <c r="H5" s="24"/>
      <c r="I5" s="24"/>
      <c r="J5" s="60"/>
      <c r="L5" s="8" t="s">
        <v>18</v>
      </c>
      <c r="M5" s="8"/>
    </row>
    <row r="6" spans="1:13" x14ac:dyDescent="0.25">
      <c r="A6" s="25" t="s">
        <v>19</v>
      </c>
      <c r="B6" s="22">
        <f>B3*G3</f>
        <v>1200</v>
      </c>
      <c r="C6" s="22">
        <f>C3*G3</f>
        <v>3200</v>
      </c>
      <c r="D6" s="22">
        <f>D3*G3</f>
        <v>6000</v>
      </c>
      <c r="F6" s="4" t="s">
        <v>20</v>
      </c>
      <c r="G6" s="11">
        <v>1000</v>
      </c>
      <c r="H6" s="24">
        <f>0.6*G6</f>
        <v>600</v>
      </c>
      <c r="I6" s="24">
        <f>1.4*G6</f>
        <v>1400</v>
      </c>
      <c r="J6" s="60">
        <v>10</v>
      </c>
      <c r="L6" s="26" t="s">
        <v>21</v>
      </c>
      <c r="M6" s="27">
        <f>G10*M3+G11*M4+G12*M5</f>
        <v>90000</v>
      </c>
    </row>
    <row r="7" spans="1:13" x14ac:dyDescent="0.25">
      <c r="A7" s="28" t="s">
        <v>22</v>
      </c>
      <c r="B7" s="29">
        <f>B4*G4</f>
        <v>2000</v>
      </c>
      <c r="C7" s="29">
        <f>C4*G4</f>
        <v>3000</v>
      </c>
      <c r="D7" s="29">
        <f>D4*G4</f>
        <v>5000</v>
      </c>
      <c r="F7" s="4" t="s">
        <v>23</v>
      </c>
      <c r="G7" s="11">
        <v>2000</v>
      </c>
      <c r="H7" s="24">
        <f>0.6*G7</f>
        <v>1200</v>
      </c>
      <c r="I7" s="24">
        <f>1.4*G7</f>
        <v>2800</v>
      </c>
      <c r="J7" s="60">
        <v>20</v>
      </c>
      <c r="L7" s="30" t="s">
        <v>24</v>
      </c>
      <c r="M7" s="31">
        <v>60</v>
      </c>
    </row>
    <row r="8" spans="1:13" x14ac:dyDescent="0.25">
      <c r="A8" s="32" t="s">
        <v>25</v>
      </c>
      <c r="B8" s="33">
        <f>G6</f>
        <v>1000</v>
      </c>
      <c r="C8" s="33">
        <f>G7</f>
        <v>2000</v>
      </c>
      <c r="D8" s="33">
        <f>G8</f>
        <v>3000</v>
      </c>
      <c r="F8" s="18" t="s">
        <v>26</v>
      </c>
      <c r="G8" s="19">
        <v>3000</v>
      </c>
      <c r="H8" s="20">
        <f>0.6*G8</f>
        <v>1800</v>
      </c>
      <c r="I8" s="20">
        <f>1.4*G8</f>
        <v>4200</v>
      </c>
      <c r="J8" s="59">
        <v>30</v>
      </c>
      <c r="L8" s="31" t="s">
        <v>27</v>
      </c>
      <c r="M8" s="34">
        <f>M7*B10</f>
        <v>720000</v>
      </c>
    </row>
    <row r="9" spans="1:13" x14ac:dyDescent="0.25">
      <c r="A9" s="35" t="s">
        <v>28</v>
      </c>
      <c r="B9" s="36">
        <f>SUM(B5:B8)</f>
        <v>6000</v>
      </c>
      <c r="C9" s="36">
        <f>SUM(C5:C8)</f>
        <v>12000</v>
      </c>
      <c r="D9" s="36">
        <f>SUM(D5:D8)</f>
        <v>18000</v>
      </c>
      <c r="F9" s="3" t="s">
        <v>29</v>
      </c>
      <c r="G9" s="4"/>
      <c r="H9" s="37" t="s">
        <v>30</v>
      </c>
      <c r="I9" s="37" t="s">
        <v>31</v>
      </c>
      <c r="J9" s="38" t="s">
        <v>32</v>
      </c>
      <c r="L9" s="26" t="s">
        <v>33</v>
      </c>
      <c r="M9" s="27">
        <f>B9*M7</f>
        <v>360000</v>
      </c>
    </row>
    <row r="10" spans="1:13" x14ac:dyDescent="0.25">
      <c r="A10" s="39" t="s">
        <v>34</v>
      </c>
      <c r="B10" s="40">
        <f>B9*2</f>
        <v>12000</v>
      </c>
      <c r="C10" s="40">
        <f>C9*2</f>
        <v>24000</v>
      </c>
      <c r="D10" s="40">
        <f>D9*2</f>
        <v>36000</v>
      </c>
      <c r="F10" s="41" t="s">
        <v>35</v>
      </c>
      <c r="G10" s="11">
        <v>100</v>
      </c>
      <c r="H10" s="42">
        <v>400</v>
      </c>
      <c r="I10" s="42">
        <v>300</v>
      </c>
      <c r="J10" s="43">
        <v>0.69</v>
      </c>
      <c r="L10" s="30" t="s">
        <v>36</v>
      </c>
      <c r="M10" s="31">
        <v>30</v>
      </c>
    </row>
    <row r="11" spans="1:13" x14ac:dyDescent="0.25">
      <c r="A11" s="44" t="s">
        <v>37</v>
      </c>
      <c r="B11" s="45">
        <v>50</v>
      </c>
      <c r="C11" s="45">
        <v>50</v>
      </c>
      <c r="D11" s="45">
        <v>50</v>
      </c>
      <c r="F11" s="41" t="s">
        <v>38</v>
      </c>
      <c r="G11" s="11">
        <v>120</v>
      </c>
      <c r="H11" s="42">
        <v>600</v>
      </c>
      <c r="I11" s="42">
        <v>300</v>
      </c>
      <c r="J11" s="43">
        <v>0.84</v>
      </c>
      <c r="L11" s="31" t="s">
        <v>27</v>
      </c>
      <c r="M11" s="34">
        <f>M10*C10</f>
        <v>720000</v>
      </c>
    </row>
    <row r="12" spans="1:13" x14ac:dyDescent="0.25">
      <c r="A12" s="46" t="s">
        <v>39</v>
      </c>
      <c r="B12" s="47">
        <f>B11/100*B9</f>
        <v>3000</v>
      </c>
      <c r="C12" s="47">
        <f>C11/100*C9</f>
        <v>6000</v>
      </c>
      <c r="D12" s="47">
        <f>D11/100*D9</f>
        <v>9000</v>
      </c>
      <c r="F12" s="48" t="s">
        <v>40</v>
      </c>
      <c r="G12" s="19">
        <v>140</v>
      </c>
      <c r="H12" s="49">
        <v>800</v>
      </c>
      <c r="I12" s="50"/>
      <c r="J12" s="51">
        <v>0.99</v>
      </c>
      <c r="L12" s="26" t="s">
        <v>33</v>
      </c>
      <c r="M12" s="27">
        <f>C9*M10</f>
        <v>360000</v>
      </c>
    </row>
    <row r="13" spans="1:13" x14ac:dyDescent="0.25">
      <c r="L13" s="30" t="s">
        <v>41</v>
      </c>
      <c r="M13" s="31">
        <v>20</v>
      </c>
    </row>
    <row r="14" spans="1:13" x14ac:dyDescent="0.25">
      <c r="L14" s="31" t="s">
        <v>27</v>
      </c>
      <c r="M14" s="34">
        <f>M13*D10</f>
        <v>720000</v>
      </c>
    </row>
    <row r="15" spans="1:13" x14ac:dyDescent="0.25">
      <c r="A15" s="52" t="s">
        <v>42</v>
      </c>
      <c r="B15" s="52">
        <v>5</v>
      </c>
      <c r="C15" s="52">
        <v>10</v>
      </c>
      <c r="D15" s="52">
        <v>15</v>
      </c>
      <c r="L15" s="13" t="s">
        <v>33</v>
      </c>
      <c r="M15" s="53">
        <f>D9*M13</f>
        <v>360000</v>
      </c>
    </row>
    <row r="16" spans="1:13" x14ac:dyDescent="0.25">
      <c r="A16" s="52" t="s">
        <v>43</v>
      </c>
      <c r="B16" s="52">
        <v>300</v>
      </c>
      <c r="C16" s="52">
        <v>300</v>
      </c>
      <c r="D16" s="52">
        <v>300</v>
      </c>
      <c r="L16" s="30" t="s">
        <v>44</v>
      </c>
      <c r="M16" s="54">
        <f>M8+M11+M14</f>
        <v>2160000</v>
      </c>
    </row>
    <row r="17" spans="1:13" x14ac:dyDescent="0.25">
      <c r="L17" s="55" t="s">
        <v>45</v>
      </c>
      <c r="M17" s="56">
        <f>M6+M9+M12+M15</f>
        <v>1170000</v>
      </c>
    </row>
    <row r="18" spans="1:13" x14ac:dyDescent="0.25">
      <c r="A18" s="57" t="s">
        <v>46</v>
      </c>
      <c r="B18" s="44">
        <v>25</v>
      </c>
      <c r="L18" s="30" t="s">
        <v>47</v>
      </c>
      <c r="M18" s="56">
        <f>M16-M17</f>
        <v>990000</v>
      </c>
    </row>
    <row r="19" spans="1:13" x14ac:dyDescent="0.25">
      <c r="A19" s="61" t="s">
        <v>49</v>
      </c>
      <c r="B19" s="61">
        <v>10</v>
      </c>
    </row>
  </sheetData>
  <hyperlinks>
    <hyperlink ref="B1" r:id="rId1"/>
    <hyperlink ref="C1" r:id="rId2"/>
    <hyperlink ref="D1" r:id="rId3"/>
  </hyperlinks>
  <pageMargins left="0.7" right="0.7" top="0.78749999999999998" bottom="0.78749999999999998" header="0.51180555555555496" footer="0.51180555555555496"/>
  <pageSetup paperSize="9" firstPageNumber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</cp:lastModifiedBy>
  <cp:revision>0</cp:revision>
  <dcterms:modified xsi:type="dcterms:W3CDTF">2011-11-08T19:43:27Z</dcterms:modified>
</cp:coreProperties>
</file>