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3230_siswa365_um_edu_my/Documents/Documents/DATA ANALYTICS COURSES/EXCEL FOR DATA ANALYST/"/>
    </mc:Choice>
  </mc:AlternateContent>
  <xr:revisionPtr revIDLastSave="221" documentId="8_{465F2D5C-C624-4DED-B901-993CBBA78F1D}" xr6:coauthVersionLast="47" xr6:coauthVersionMax="47" xr10:uidLastSave="{E8A08F67-2E3D-43CA-BED7-0AFA985543F8}"/>
  <bookViews>
    <workbookView xWindow="-110" yWindow="-110" windowWidth="19420" windowHeight="10300" activeTab="1" xr2:uid="{7ADF72B8-468A-461E-AEC1-1C7EBA6CAB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D22" i="2"/>
  <c r="E18" i="2"/>
  <c r="H17" i="2"/>
  <c r="E17" i="2"/>
  <c r="D17" i="2"/>
  <c r="C17" i="2"/>
  <c r="B17" i="2"/>
  <c r="H16" i="2"/>
  <c r="H15" i="2"/>
  <c r="H14" i="2"/>
  <c r="E14" i="2"/>
  <c r="H13" i="2"/>
  <c r="E13" i="2"/>
  <c r="H12" i="2"/>
  <c r="E12" i="2"/>
  <c r="W10" i="2"/>
  <c r="W9" i="2"/>
  <c r="W8" i="2"/>
  <c r="W7" i="2"/>
  <c r="W6" i="2"/>
  <c r="W5" i="2"/>
  <c r="W4" i="2"/>
  <c r="W3" i="2"/>
  <c r="S2" i="2" a="1"/>
  <c r="S2" i="2" s="1"/>
  <c r="U2" i="2" s="1" a="1"/>
  <c r="U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I18" i="1"/>
  <c r="I17" i="1"/>
  <c r="I16" i="1"/>
  <c r="I15" i="1"/>
  <c r="I14" i="1"/>
  <c r="I13" i="1"/>
  <c r="V2" i="1" a="1"/>
  <c r="V2" i="1" s="1"/>
  <c r="U2" i="1" a="1"/>
  <c r="U2" i="1" s="1"/>
  <c r="S2" i="1" a="1"/>
  <c r="S2" i="1" s="1"/>
  <c r="E2" i="1" a="1"/>
  <c r="E2" i="1" s="1"/>
  <c r="L2" i="1" s="1" a="1"/>
  <c r="L2" i="1" s="1"/>
  <c r="R2" i="1" a="1"/>
  <c r="R2" i="1" s="1"/>
  <c r="Q2" i="1" a="1"/>
  <c r="Q2" i="1" s="1"/>
  <c r="P2" i="1" a="1"/>
  <c r="P2" i="1" s="1"/>
  <c r="O2" i="1" a="1"/>
  <c r="O2" i="1" s="1"/>
  <c r="N3" i="1"/>
  <c r="N4" i="1"/>
  <c r="N5" i="1"/>
  <c r="N6" i="1"/>
  <c r="N7" i="1"/>
  <c r="N8" i="1"/>
  <c r="N9" i="1"/>
  <c r="N10" i="1"/>
  <c r="N2" i="1"/>
  <c r="K11" i="1"/>
  <c r="K12" i="1" s="1"/>
  <c r="J12" i="1"/>
  <c r="J11" i="1"/>
  <c r="I11" i="1"/>
  <c r="I12" i="1" s="1"/>
  <c r="F11" i="1"/>
  <c r="F12" i="1" s="1"/>
  <c r="V2" i="2" l="1" a="1"/>
  <c r="V2" i="2" s="1"/>
  <c r="M2" i="1" a="1"/>
  <c r="M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<sst xmlns="http://schemas.openxmlformats.org/spreadsheetml/2006/main" count="174" uniqueCount="115">
  <si>
    <t>EmployeeID</t>
  </si>
  <si>
    <t>FirstName</t>
  </si>
  <si>
    <t>Jim</t>
  </si>
  <si>
    <t>Halpert</t>
  </si>
  <si>
    <t>Beasley</t>
  </si>
  <si>
    <t>Schrute</t>
  </si>
  <si>
    <t>Flenderson</t>
  </si>
  <si>
    <t>Scott</t>
  </si>
  <si>
    <t>Malone</t>
  </si>
  <si>
    <t>Palmer</t>
  </si>
  <si>
    <t>Pam</t>
  </si>
  <si>
    <t>Dwight</t>
  </si>
  <si>
    <t>Angela</t>
  </si>
  <si>
    <t>Toby</t>
  </si>
  <si>
    <t>Michael</t>
  </si>
  <si>
    <t>Meredith</t>
  </si>
  <si>
    <t>Stanley</t>
  </si>
  <si>
    <t>Kevin</t>
  </si>
  <si>
    <t>LastName</t>
  </si>
  <si>
    <t>Age</t>
  </si>
  <si>
    <t>Gender</t>
  </si>
  <si>
    <t>Male</t>
  </si>
  <si>
    <t>Female</t>
  </si>
  <si>
    <t>JobTitle</t>
  </si>
  <si>
    <t>Salesman</t>
  </si>
  <si>
    <t>Receptionist</t>
  </si>
  <si>
    <t>Accountant</t>
  </si>
  <si>
    <t>HR</t>
  </si>
  <si>
    <t>Regional Manager</t>
  </si>
  <si>
    <t>Supplier Relation</t>
  </si>
  <si>
    <t>Salary</t>
  </si>
  <si>
    <t>StartDate</t>
  </si>
  <si>
    <t>EndDate</t>
  </si>
  <si>
    <t>max</t>
  </si>
  <si>
    <t>min</t>
  </si>
  <si>
    <t>IF FOR AGE</t>
  </si>
  <si>
    <t>IFS FOR JOBTITLE</t>
  </si>
  <si>
    <t xml:space="preserve">length of last name </t>
  </si>
  <si>
    <t>email</t>
  </si>
  <si>
    <t>three name awal for first name</t>
  </si>
  <si>
    <t>three name last for first name</t>
  </si>
  <si>
    <t>Change Date to text</t>
  </si>
  <si>
    <t xml:space="preserve">     Martin</t>
  </si>
  <si>
    <t xml:space="preserve">     Hudson</t>
  </si>
  <si>
    <t>trim(lastname)</t>
  </si>
  <si>
    <t>concatenate two names together</t>
  </si>
  <si>
    <t>replace the  "/" in the date to "-"</t>
  </si>
  <si>
    <t>replace the  1st "/" in the date to "-"</t>
  </si>
  <si>
    <t>replace the  2nd "/" in the date to "-"</t>
  </si>
  <si>
    <t>sum</t>
  </si>
  <si>
    <t>sum if the salary is more than 50000</t>
  </si>
  <si>
    <t>sum the salary if the gender is female and more than 30000</t>
  </si>
  <si>
    <t>count how many number of salary</t>
  </si>
  <si>
    <t>count how many salary over 45000 and they are male</t>
  </si>
  <si>
    <t>Days</t>
  </si>
  <si>
    <t>use days to know how many days based on the date</t>
  </si>
  <si>
    <t>networkdays</t>
  </si>
  <si>
    <t>use networkdays to know how many days except the weekend</t>
  </si>
  <si>
    <t>Full Name</t>
  </si>
  <si>
    <t>Email</t>
  </si>
  <si>
    <t>IF</t>
  </si>
  <si>
    <t>IFS</t>
  </si>
  <si>
    <t>first three character</t>
  </si>
  <si>
    <t>year start</t>
  </si>
  <si>
    <t>year end</t>
  </si>
  <si>
    <t>TEXT DATE</t>
  </si>
  <si>
    <t>TRIM (kemskan data)</t>
  </si>
  <si>
    <t>CONCACENATE</t>
  </si>
  <si>
    <t>SUBSTITUTE</t>
  </si>
  <si>
    <t>DAYS</t>
  </si>
  <si>
    <t>NETWORKDAYS (buang weekend)</t>
  </si>
  <si>
    <t>Jim Halpert</t>
  </si>
  <si>
    <t>11/2/2001</t>
  </si>
  <si>
    <t>9/6/2015</t>
  </si>
  <si>
    <t>Jim.Halpert@DunderMifflin.com</t>
  </si>
  <si>
    <t>Pam Beasley</t>
  </si>
  <si>
    <t>10/3/1999</t>
  </si>
  <si>
    <t>10/10/2015</t>
  </si>
  <si>
    <t>Pam.Beasley@DunderMifflin.com</t>
  </si>
  <si>
    <t>Dwight Schrute</t>
  </si>
  <si>
    <t>9/8/2017</t>
  </si>
  <si>
    <t>Dwight.Schrute@AOL.com</t>
  </si>
  <si>
    <t>Martin</t>
  </si>
  <si>
    <t>Angela Martin</t>
  </si>
  <si>
    <t>Angela.Martin@DunderMifflin.com</t>
  </si>
  <si>
    <t>Toby Flenderson</t>
  </si>
  <si>
    <t>5/6/2001</t>
  </si>
  <si>
    <t>8/30/2017</t>
  </si>
  <si>
    <t>Toby.Flenderson@DunderMifflinCorporate.com</t>
  </si>
  <si>
    <t>Michael Scott</t>
  </si>
  <si>
    <t>9/11/2013</t>
  </si>
  <si>
    <t>Michael.Scott@DunderMifflin.com</t>
  </si>
  <si>
    <t>Meredith Palmer</t>
  </si>
  <si>
    <t>Supplier Relations</t>
  </si>
  <si>
    <t>11/8/2003</t>
  </si>
  <si>
    <t>Meredith.Palmer@Yahoo.com</t>
  </si>
  <si>
    <t>Hudson</t>
  </si>
  <si>
    <t>Stanley Hudson</t>
  </si>
  <si>
    <t>6/9/2002</t>
  </si>
  <si>
    <t>4/22/2015</t>
  </si>
  <si>
    <t>Stanley.Hudson@gmail.com</t>
  </si>
  <si>
    <t>Kevin Malone</t>
  </si>
  <si>
    <t>8/10/2003</t>
  </si>
  <si>
    <t>Kevin.Malone@DunderMifflin.com</t>
  </si>
  <si>
    <t>MIN</t>
  </si>
  <si>
    <t>(dontknow)</t>
  </si>
  <si>
    <t>MAX</t>
  </si>
  <si>
    <t>SUM</t>
  </si>
  <si>
    <t>SUMIF</t>
  </si>
  <si>
    <t>if the salary&gt;50000</t>
  </si>
  <si>
    <t>SUMIFS</t>
  </si>
  <si>
    <t>the salary for female and more than 30</t>
  </si>
  <si>
    <t>COUNT (KIRA BILANGAN CELLS)(only with numericals value)</t>
  </si>
  <si>
    <t>COUNTIFS</t>
  </si>
  <si>
    <t>count bilangan orang yang umur bawah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</si>
</sst>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/m/yyyy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2" xfId="0" applyBorder="1"/>
    <xf numFmtId="0" fontId="0" fillId="2" borderId="0" xfId="0" applyFill="1"/>
    <xf numFmtId="14" fontId="0" fillId="2" borderId="0" xfId="0" applyNumberFormat="1" applyFill="1"/>
    <xf numFmtId="0" fontId="0" fillId="0" borderId="1" xfId="0" applyBorder="1"/>
    <xf numFmtId="0" fontId="0" fillId="0" borderId="10" xfId="0" applyBorder="1"/>
    <xf numFmtId="0" fontId="3" fillId="3" borderId="2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1" xfId="0" applyFont="1" applyFill="1" applyBorder="1"/>
    <xf numFmtId="0" fontId="0" fillId="7" borderId="12" xfId="0" applyFill="1" applyBorder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3" fillId="3" borderId="0" xfId="0" applyFont="1" applyFill="1"/>
    <xf numFmtId="14" fontId="1" fillId="0" borderId="4" xfId="1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14" fontId="0" fillId="0" borderId="4" xfId="0" applyNumberFormat="1" applyBorder="1"/>
    <xf numFmtId="14" fontId="0" fillId="0" borderId="11" xfId="0" applyNumberFormat="1" applyBorder="1"/>
    <xf numFmtId="14" fontId="0" fillId="0" borderId="6" xfId="0" applyNumberFormat="1" applyBorder="1"/>
    <xf numFmtId="164" fontId="0" fillId="0" borderId="0" xfId="0" applyNumberFormat="1"/>
    <xf numFmtId="0" fontId="3" fillId="2" borderId="1" xfId="0" applyFont="1" applyFill="1" applyBorder="1"/>
    <xf numFmtId="0" fontId="0" fillId="0" borderId="12" xfId="0" applyBorder="1"/>
    <xf numFmtId="164" fontId="0" fillId="0" borderId="14" xfId="0" applyNumberFormat="1" applyBorder="1"/>
    <xf numFmtId="0" fontId="3" fillId="10" borderId="15" xfId="0" applyFont="1" applyFill="1" applyBorder="1"/>
    <xf numFmtId="0" fontId="3" fillId="11" borderId="14" xfId="0" applyFont="1" applyFill="1" applyBorder="1"/>
    <xf numFmtId="0" fontId="3" fillId="0" borderId="14" xfId="0" applyFont="1" applyBorder="1"/>
    <xf numFmtId="14" fontId="0" fillId="0" borderId="14" xfId="0" applyNumberFormat="1" applyBorder="1"/>
    <xf numFmtId="0" fontId="3" fillId="3" borderId="14" xfId="0" applyFont="1" applyFill="1" applyBorder="1"/>
    <xf numFmtId="0" fontId="3" fillId="5" borderId="14" xfId="0" applyFont="1" applyFill="1" applyBorder="1"/>
    <xf numFmtId="0" fontId="3" fillId="12" borderId="14" xfId="0" applyFont="1" applyFill="1" applyBorder="1"/>
    <xf numFmtId="0" fontId="3" fillId="13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B332-2F91-4BCC-93EB-64859D90DE4A}">
  <dimension ref="A1:AE18"/>
  <sheetViews>
    <sheetView topLeftCell="R1" zoomScaleNormal="100" workbookViewId="0">
      <selection activeCell="X3" sqref="X3"/>
    </sheetView>
  </sheetViews>
  <sheetFormatPr defaultRowHeight="14.5" x14ac:dyDescent="0.35"/>
  <cols>
    <col min="1" max="1" width="43.1796875" customWidth="1"/>
    <col min="2" max="2" width="13.453125" customWidth="1"/>
    <col min="3" max="3" width="12.453125" customWidth="1"/>
    <col min="4" max="4" width="20.7265625" customWidth="1"/>
    <col min="7" max="7" width="17.81640625" customWidth="1"/>
    <col min="8" max="8" width="19" customWidth="1"/>
    <col min="9" max="9" width="12.36328125" customWidth="1"/>
    <col min="10" max="10" width="10.08984375" bestFit="1" customWidth="1"/>
    <col min="11" max="11" width="17.453125" customWidth="1"/>
    <col min="12" max="12" width="31.453125" customWidth="1"/>
    <col min="13" max="13" width="30.1796875" customWidth="1"/>
    <col min="14" max="14" width="15.36328125" customWidth="1"/>
    <col min="15" max="15" width="17.36328125" customWidth="1"/>
    <col min="16" max="16" width="30.36328125" customWidth="1"/>
    <col min="17" max="17" width="20.26953125" customWidth="1"/>
    <col min="18" max="18" width="14.08984375" customWidth="1"/>
    <col min="19" max="19" width="23.08984375" customWidth="1"/>
    <col min="20" max="20" width="20.36328125" customWidth="1"/>
    <col min="21" max="21" width="37.36328125" customWidth="1"/>
    <col min="22" max="22" width="30.81640625" customWidth="1"/>
    <col min="23" max="23" width="44.08984375" customWidth="1"/>
  </cols>
  <sheetData>
    <row r="1" spans="1:31" x14ac:dyDescent="0.35">
      <c r="B1" s="2" t="s">
        <v>0</v>
      </c>
      <c r="C1" s="2" t="s">
        <v>1</v>
      </c>
      <c r="D1" s="2" t="s">
        <v>18</v>
      </c>
      <c r="E1" s="2" t="s">
        <v>44</v>
      </c>
      <c r="F1" s="2" t="s">
        <v>19</v>
      </c>
      <c r="G1" s="2" t="s">
        <v>20</v>
      </c>
      <c r="H1" s="2" t="s">
        <v>23</v>
      </c>
      <c r="I1" s="2" t="s">
        <v>30</v>
      </c>
      <c r="J1" s="2" t="s">
        <v>31</v>
      </c>
      <c r="K1" s="2" t="s">
        <v>32</v>
      </c>
      <c r="L1" s="3" t="s">
        <v>45</v>
      </c>
      <c r="M1" s="4" t="s">
        <v>38</v>
      </c>
      <c r="N1" s="12" t="s">
        <v>35</v>
      </c>
      <c r="O1" s="4" t="s">
        <v>36</v>
      </c>
      <c r="P1" s="9" t="s">
        <v>37</v>
      </c>
      <c r="Q1" s="12" t="s">
        <v>39</v>
      </c>
      <c r="R1" s="13" t="s">
        <v>40</v>
      </c>
      <c r="S1" s="12" t="s">
        <v>41</v>
      </c>
      <c r="T1" s="13" t="s">
        <v>46</v>
      </c>
      <c r="U1" s="13" t="s">
        <v>47</v>
      </c>
      <c r="V1" s="15" t="s">
        <v>48</v>
      </c>
      <c r="W1" s="2" t="s">
        <v>54</v>
      </c>
      <c r="X1" s="2" t="s">
        <v>56</v>
      </c>
    </row>
    <row r="2" spans="1:31" x14ac:dyDescent="0.35">
      <c r="B2">
        <v>1001</v>
      </c>
      <c r="C2" t="s">
        <v>2</v>
      </c>
      <c r="D2" t="s">
        <v>3</v>
      </c>
      <c r="E2" t="str" cm="1">
        <f t="array" ref="E2:E10">TRIM(D2:D10)</f>
        <v>Halpert</v>
      </c>
      <c r="F2">
        <v>30</v>
      </c>
      <c r="G2" t="s">
        <v>21</v>
      </c>
      <c r="H2" t="s">
        <v>24</v>
      </c>
      <c r="I2">
        <v>45000</v>
      </c>
      <c r="J2" s="1">
        <v>36933</v>
      </c>
      <c r="K2" s="1">
        <v>42164</v>
      </c>
      <c r="L2" s="5" t="str" cm="1">
        <f t="array" ref="L2:L10">CONCATENATE(C2:C10," ",_xlfn.ANCHORARRAY(E2))</f>
        <v>Jim Halpert</v>
      </c>
      <c r="M2" s="6" t="str" cm="1">
        <f t="array" ref="M2:M10">CONCATENATE(C2:C10,".",_xlfn.ANCHORARRAY(E2),"@gmail.com")</f>
        <v>Jim.Halpert@gmail.com</v>
      </c>
      <c r="N2" s="5" t="str">
        <f t="shared" ref="N2:N10" si="0">IF(F2&gt;30,"OLD","YOUNG")</f>
        <v>YOUNG</v>
      </c>
      <c r="O2" s="6" t="str" cm="1">
        <f t="array" ref="O2:O10">_xlfn.IFS(H2:H10="Salesman","Sales",H2:H10="HR","Fire Immediately",H2:H10="Regional Manager","Gives Christmast Bonus")</f>
        <v>Sales</v>
      </c>
      <c r="P2" s="10" cm="1">
        <f t="array" ref="P2:P10">LEN(D2:D10)</f>
        <v>7</v>
      </c>
      <c r="Q2" s="5" t="str" cm="1">
        <f t="array" ref="Q2:Q10">LEFT(C2:C10,3)</f>
        <v>Jim</v>
      </c>
      <c r="R2" t="str" cm="1">
        <f t="array" ref="R2:R10">RIGHT(C2:C10,3)</f>
        <v>Jim</v>
      </c>
      <c r="S2" s="5" t="str" cm="1">
        <f t="array" ref="S2:S10">TEXT(J2:J10,"dd/mm/yyyy")</f>
        <v>11/02/2001</v>
      </c>
      <c r="T2" t="str" cm="1">
        <f t="array" ref="T2:T10">SUBSTITUTE(_xlfn.ANCHORARRAY(S2),"/","-")</f>
        <v>11-02-2001</v>
      </c>
      <c r="U2" t="str" cm="1">
        <f t="array" ref="U2:U10">SUBSTITUTE(_xlfn.ANCHORARRAY(S2),"/","-",1)</f>
        <v>11-02/2001</v>
      </c>
      <c r="V2" s="6" t="str" cm="1">
        <f t="array" ref="V2:V10">SUBSTITUTE(_xlfn.ANCHORARRAY(S2),"/","-",2)</f>
        <v>11/02-2001</v>
      </c>
      <c r="W2" t="s">
        <v>55</v>
      </c>
      <c r="X2" t="s">
        <v>57</v>
      </c>
    </row>
    <row r="3" spans="1:31" x14ac:dyDescent="0.35">
      <c r="B3">
        <v>1002</v>
      </c>
      <c r="C3" t="s">
        <v>10</v>
      </c>
      <c r="D3" t="s">
        <v>4</v>
      </c>
      <c r="E3" t="str">
        <v>Beasley</v>
      </c>
      <c r="F3">
        <v>30</v>
      </c>
      <c r="G3" t="s">
        <v>22</v>
      </c>
      <c r="H3" t="s">
        <v>25</v>
      </c>
      <c r="I3">
        <v>36000</v>
      </c>
      <c r="J3" s="1">
        <v>36229</v>
      </c>
      <c r="K3" s="1">
        <v>42287</v>
      </c>
      <c r="L3" s="5" t="str">
        <v>Pam Beasley</v>
      </c>
      <c r="M3" s="6" t="str">
        <v>Pam.Beasley@gmail.com</v>
      </c>
      <c r="N3" s="5" t="str">
        <f t="shared" si="0"/>
        <v>YOUNG</v>
      </c>
      <c r="O3" s="6" t="e">
        <v>#N/A</v>
      </c>
      <c r="P3" s="10">
        <v>7</v>
      </c>
      <c r="Q3" s="5" t="str">
        <v>Pam</v>
      </c>
      <c r="R3" t="str">
        <v>Pam</v>
      </c>
      <c r="S3" s="5" t="str">
        <v>10/03/1999</v>
      </c>
      <c r="T3" t="str">
        <v>10-03-1999</v>
      </c>
      <c r="U3" t="str">
        <v>10-03/1999</v>
      </c>
      <c r="V3" s="6" t="str">
        <v>10/03-1999</v>
      </c>
    </row>
    <row r="4" spans="1:31" x14ac:dyDescent="0.35">
      <c r="B4">
        <v>1003</v>
      </c>
      <c r="C4" t="s">
        <v>11</v>
      </c>
      <c r="D4" t="s">
        <v>5</v>
      </c>
      <c r="E4" t="str">
        <v>Schrute</v>
      </c>
      <c r="F4">
        <v>29</v>
      </c>
      <c r="G4" t="s">
        <v>21</v>
      </c>
      <c r="H4" t="s">
        <v>24</v>
      </c>
      <c r="I4">
        <v>63000</v>
      </c>
      <c r="J4" s="1">
        <v>36623</v>
      </c>
      <c r="K4" s="1">
        <v>42956</v>
      </c>
      <c r="L4" s="5" t="str">
        <v>Dwight Schrute</v>
      </c>
      <c r="M4" s="6" t="str">
        <v>Dwight.Schrute@gmail.com</v>
      </c>
      <c r="N4" s="5" t="str">
        <f t="shared" si="0"/>
        <v>YOUNG</v>
      </c>
      <c r="O4" s="6" t="str">
        <v>Sales</v>
      </c>
      <c r="P4" s="10">
        <v>7</v>
      </c>
      <c r="Q4" s="5" t="str">
        <v>Dwi</v>
      </c>
      <c r="R4" t="str">
        <v>ght</v>
      </c>
      <c r="S4" s="5" t="str">
        <v>07/04/2000</v>
      </c>
      <c r="T4" t="str">
        <v>07-04-2000</v>
      </c>
      <c r="U4" t="str">
        <v>07-04/2000</v>
      </c>
      <c r="V4" s="6" t="str">
        <v>07/04-2000</v>
      </c>
    </row>
    <row r="5" spans="1:31" x14ac:dyDescent="0.35">
      <c r="B5">
        <v>1004</v>
      </c>
      <c r="C5" t="s">
        <v>12</v>
      </c>
      <c r="D5" t="s">
        <v>42</v>
      </c>
      <c r="E5" t="str">
        <v>Martin</v>
      </c>
      <c r="F5">
        <v>31</v>
      </c>
      <c r="G5" t="s">
        <v>22</v>
      </c>
      <c r="H5" t="s">
        <v>26</v>
      </c>
      <c r="I5">
        <v>47000</v>
      </c>
      <c r="J5" s="1">
        <v>36647</v>
      </c>
      <c r="K5" s="1">
        <v>42075</v>
      </c>
      <c r="L5" s="5" t="str">
        <v>Angela Martin</v>
      </c>
      <c r="M5" s="6" t="str">
        <v>Angela.Martin@gmail.com</v>
      </c>
      <c r="N5" s="5" t="str">
        <f t="shared" si="0"/>
        <v>OLD</v>
      </c>
      <c r="O5" s="6" t="e">
        <v>#N/A</v>
      </c>
      <c r="P5" s="10">
        <v>11</v>
      </c>
      <c r="Q5" s="5" t="str">
        <v>Ang</v>
      </c>
      <c r="R5" t="str">
        <v>ela</v>
      </c>
      <c r="S5" s="5" t="str">
        <v>01/05/2000</v>
      </c>
      <c r="T5" t="str">
        <v>01-05-2000</v>
      </c>
      <c r="U5" t="str">
        <v>01-05/2000</v>
      </c>
      <c r="V5" s="6" t="str">
        <v>01/05-2000</v>
      </c>
    </row>
    <row r="6" spans="1:31" x14ac:dyDescent="0.35">
      <c r="B6">
        <v>1005</v>
      </c>
      <c r="C6" t="s">
        <v>13</v>
      </c>
      <c r="D6" t="s">
        <v>6</v>
      </c>
      <c r="E6" t="str">
        <v>Flenderson</v>
      </c>
      <c r="F6">
        <v>32</v>
      </c>
      <c r="G6" t="s">
        <v>21</v>
      </c>
      <c r="H6" t="s">
        <v>27</v>
      </c>
      <c r="I6">
        <v>50000</v>
      </c>
      <c r="J6" s="1">
        <v>37047</v>
      </c>
      <c r="K6" s="1">
        <v>42977</v>
      </c>
      <c r="L6" s="5" t="str">
        <v>Toby Flenderson</v>
      </c>
      <c r="M6" s="6" t="str">
        <v>Toby.Flenderson@gmail.com</v>
      </c>
      <c r="N6" s="5" t="str">
        <f t="shared" si="0"/>
        <v>OLD</v>
      </c>
      <c r="O6" s="6" t="str">
        <v>Fire Immediately</v>
      </c>
      <c r="P6" s="10">
        <v>10</v>
      </c>
      <c r="Q6" s="5" t="str">
        <v>Tob</v>
      </c>
      <c r="R6" t="str">
        <v>oby</v>
      </c>
      <c r="S6" s="5" t="str">
        <v>05/06/2001</v>
      </c>
      <c r="T6" t="str">
        <v>05-06-2001</v>
      </c>
      <c r="U6" t="str">
        <v>05-06/2001</v>
      </c>
      <c r="V6" s="6" t="str">
        <v>05/06-2001</v>
      </c>
    </row>
    <row r="7" spans="1:31" x14ac:dyDescent="0.35">
      <c r="B7">
        <v>1006</v>
      </c>
      <c r="C7" t="s">
        <v>14</v>
      </c>
      <c r="D7" t="s">
        <v>7</v>
      </c>
      <c r="E7" t="str">
        <v>Scott</v>
      </c>
      <c r="F7">
        <v>35</v>
      </c>
      <c r="G7" t="s">
        <v>21</v>
      </c>
      <c r="H7" t="s">
        <v>28</v>
      </c>
      <c r="I7">
        <v>65000</v>
      </c>
      <c r="J7" s="1">
        <v>34892</v>
      </c>
      <c r="K7" s="1">
        <v>41587</v>
      </c>
      <c r="L7" s="5" t="str">
        <v>Michael Scott</v>
      </c>
      <c r="M7" s="6" t="str">
        <v>Michael.Scott@gmail.com</v>
      </c>
      <c r="N7" s="5" t="str">
        <f t="shared" si="0"/>
        <v>OLD</v>
      </c>
      <c r="O7" s="6" t="str">
        <v>Gives Christmast Bonus</v>
      </c>
      <c r="P7" s="10">
        <v>5</v>
      </c>
      <c r="Q7" s="5" t="str">
        <v>Mic</v>
      </c>
      <c r="R7" t="str">
        <v>ael</v>
      </c>
      <c r="S7" s="5" t="str">
        <v>12/07/1995</v>
      </c>
      <c r="T7" t="str">
        <v>12-07-1995</v>
      </c>
      <c r="U7" t="str">
        <v>12-07/1995</v>
      </c>
      <c r="V7" s="6" t="str">
        <v>12/07-1995</v>
      </c>
    </row>
    <row r="8" spans="1:31" x14ac:dyDescent="0.35">
      <c r="B8">
        <v>1007</v>
      </c>
      <c r="C8" t="s">
        <v>15</v>
      </c>
      <c r="D8" t="s">
        <v>9</v>
      </c>
      <c r="E8" t="str">
        <v>Palmer</v>
      </c>
      <c r="F8">
        <v>32</v>
      </c>
      <c r="G8" t="s">
        <v>22</v>
      </c>
      <c r="H8" t="s">
        <v>29</v>
      </c>
      <c r="I8">
        <v>41000</v>
      </c>
      <c r="J8" s="1">
        <v>37844</v>
      </c>
      <c r="K8" s="1">
        <v>41374</v>
      </c>
      <c r="L8" s="5" t="str">
        <v>Meredith Palmer</v>
      </c>
      <c r="M8" s="6" t="str">
        <v>Meredith.Palmer@gmail.com</v>
      </c>
      <c r="N8" s="5" t="str">
        <f t="shared" si="0"/>
        <v>OLD</v>
      </c>
      <c r="O8" s="6" t="e">
        <v>#N/A</v>
      </c>
      <c r="P8" s="10">
        <v>6</v>
      </c>
      <c r="Q8" s="5" t="str">
        <v>Mer</v>
      </c>
      <c r="R8" t="str">
        <v>ith</v>
      </c>
      <c r="S8" s="5" t="str">
        <v>11/08/2003</v>
      </c>
      <c r="T8" t="str">
        <v>11-08-2003</v>
      </c>
      <c r="U8" t="str">
        <v>11-08/2003</v>
      </c>
      <c r="V8" s="6" t="str">
        <v>11/08-2003</v>
      </c>
    </row>
    <row r="9" spans="1:31" x14ac:dyDescent="0.35">
      <c r="B9">
        <v>1008</v>
      </c>
      <c r="C9" t="s">
        <v>16</v>
      </c>
      <c r="D9" t="s">
        <v>43</v>
      </c>
      <c r="E9" t="str">
        <v>Hudson</v>
      </c>
      <c r="F9">
        <v>38</v>
      </c>
      <c r="G9" t="s">
        <v>21</v>
      </c>
      <c r="H9" t="s">
        <v>24</v>
      </c>
      <c r="I9">
        <v>48000</v>
      </c>
      <c r="J9" s="1">
        <v>37505</v>
      </c>
      <c r="K9" s="1">
        <v>42116</v>
      </c>
      <c r="L9" s="5" t="str">
        <v>Stanley Hudson</v>
      </c>
      <c r="M9" s="6" t="str">
        <v>Stanley.Hudson@gmail.com</v>
      </c>
      <c r="N9" s="5" t="str">
        <f t="shared" si="0"/>
        <v>OLD</v>
      </c>
      <c r="O9" s="6" t="str">
        <v>Sales</v>
      </c>
      <c r="P9" s="10">
        <v>11</v>
      </c>
      <c r="Q9" s="5" t="str">
        <v>Sta</v>
      </c>
      <c r="R9" t="str">
        <v>ley</v>
      </c>
      <c r="S9" s="5" t="str">
        <v>06/09/2002</v>
      </c>
      <c r="T9" t="str">
        <v>06-09-2002</v>
      </c>
      <c r="U9" t="str">
        <v>06-09/2002</v>
      </c>
      <c r="V9" s="6" t="str">
        <v>06/09-2002</v>
      </c>
    </row>
    <row r="10" spans="1:31" ht="15" thickBot="1" x14ac:dyDescent="0.4">
      <c r="B10">
        <v>1009</v>
      </c>
      <c r="C10" t="s">
        <v>17</v>
      </c>
      <c r="D10" t="s">
        <v>8</v>
      </c>
      <c r="E10" t="str">
        <v>Malone</v>
      </c>
      <c r="F10">
        <v>31</v>
      </c>
      <c r="G10" t="s">
        <v>21</v>
      </c>
      <c r="H10" t="s">
        <v>26</v>
      </c>
      <c r="I10">
        <v>42000</v>
      </c>
      <c r="J10" s="1">
        <v>37902</v>
      </c>
      <c r="K10" s="1">
        <v>40800</v>
      </c>
      <c r="L10" s="7" t="str">
        <v>Kevin Malone</v>
      </c>
      <c r="M10" s="8" t="str">
        <v>Kevin.Malone@gmail.com</v>
      </c>
      <c r="N10" s="7" t="str">
        <f t="shared" si="0"/>
        <v>OLD</v>
      </c>
      <c r="O10" s="8" t="e">
        <v>#N/A</v>
      </c>
      <c r="P10" s="11">
        <v>6</v>
      </c>
      <c r="Q10" s="7" t="str">
        <v>Kev</v>
      </c>
      <c r="R10" s="14" t="str">
        <v>vin</v>
      </c>
      <c r="S10" s="7" t="str">
        <v>08/10/2003</v>
      </c>
      <c r="T10" s="14" t="str">
        <v>08-10-2003</v>
      </c>
      <c r="U10" s="14" t="str">
        <v>08-10/2003</v>
      </c>
      <c r="V10" s="8" t="str">
        <v>08/10-2003</v>
      </c>
    </row>
    <row r="11" spans="1:31" x14ac:dyDescent="0.35">
      <c r="A11" s="16" t="s">
        <v>33</v>
      </c>
      <c r="B11" s="16"/>
      <c r="C11" s="16"/>
      <c r="D11" s="16"/>
      <c r="E11" s="16"/>
      <c r="F11" s="16">
        <f>MAX(F2:F10)</f>
        <v>38</v>
      </c>
      <c r="G11" s="16"/>
      <c r="H11" s="16"/>
      <c r="I11" s="16">
        <f>MAX(I2:I10)</f>
        <v>65000</v>
      </c>
      <c r="J11" s="17">
        <f>MAX(J2:J10)</f>
        <v>37902</v>
      </c>
      <c r="K11" s="17">
        <f>MAX(K2:K10)</f>
        <v>42977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5">
      <c r="A12" s="16" t="s">
        <v>34</v>
      </c>
      <c r="B12" s="16"/>
      <c r="C12" s="16"/>
      <c r="D12" s="16"/>
      <c r="E12" s="16"/>
      <c r="F12" s="16">
        <f>MIN(F2:F11)</f>
        <v>29</v>
      </c>
      <c r="G12" s="16"/>
      <c r="H12" s="16"/>
      <c r="I12" s="16">
        <f>MIN(I2:I11)</f>
        <v>36000</v>
      </c>
      <c r="J12" s="17">
        <f>MIN(J2:J10)</f>
        <v>34892</v>
      </c>
      <c r="K12" s="17">
        <f>MIN(K2:K11)</f>
        <v>40800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35">
      <c r="A13" t="s">
        <v>49</v>
      </c>
      <c r="I13">
        <f>SUM(I2:I10)</f>
        <v>437000</v>
      </c>
    </row>
    <row r="14" spans="1:31" x14ac:dyDescent="0.35">
      <c r="A14" t="s">
        <v>50</v>
      </c>
      <c r="I14">
        <f>SUMIF(I2:I10,"&gt;50000")</f>
        <v>128000</v>
      </c>
    </row>
    <row r="15" spans="1:31" x14ac:dyDescent="0.35">
      <c r="A15" t="s">
        <v>51</v>
      </c>
      <c r="I15">
        <f>SUMIFS(I2:I10,G2:G10,"Female",F2:F10,"&gt;30")</f>
        <v>88000</v>
      </c>
    </row>
    <row r="16" spans="1:31" x14ac:dyDescent="0.35">
      <c r="A16" t="s">
        <v>52</v>
      </c>
      <c r="I16">
        <f>COUNT(I2:I10)</f>
        <v>9</v>
      </c>
    </row>
    <row r="17" spans="1:9" x14ac:dyDescent="0.35">
      <c r="A17" t="s">
        <v>53</v>
      </c>
      <c r="I17">
        <f>COUNTIF(I2:I10,"&gt;45000")</f>
        <v>5</v>
      </c>
    </row>
    <row r="18" spans="1:9" x14ac:dyDescent="0.35">
      <c r="I18">
        <f>COUNTIFS(I2:I10,"&gt;45000",G2:G10,"Male")</f>
        <v>4</v>
      </c>
    </row>
  </sheetData>
  <pageMargins left="0.7" right="0.7" top="0.75" bottom="0.75" header="0.3" footer="0.3"/>
  <ignoredErrors>
    <ignoredError sqref="J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7266-EF0F-46F4-918D-7FAA3CA7C1FD}">
  <dimension ref="A1:X23"/>
  <sheetViews>
    <sheetView tabSelected="1" workbookViewId="0">
      <selection activeCell="C17" sqref="C17"/>
    </sheetView>
  </sheetViews>
  <sheetFormatPr defaultRowHeight="14.5" x14ac:dyDescent="0.35"/>
  <cols>
    <col min="1" max="1" width="32.6328125" customWidth="1"/>
    <col min="2" max="2" width="20.81640625" customWidth="1"/>
    <col min="3" max="3" width="81.7265625" customWidth="1"/>
    <col min="4" max="4" width="14.6328125" bestFit="1" customWidth="1"/>
    <col min="5" max="5" width="4" bestFit="1" customWidth="1"/>
    <col min="6" max="6" width="6.90625" bestFit="1" customWidth="1"/>
    <col min="7" max="7" width="17.1796875" customWidth="1"/>
    <col min="8" max="8" width="9" customWidth="1"/>
    <col min="9" max="9" width="10.81640625" customWidth="1"/>
    <col min="10" max="10" width="10.54296875" bestFit="1" customWidth="1"/>
    <col min="11" max="11" width="40.6328125" bestFit="1" customWidth="1"/>
    <col min="14" max="14" width="18.08984375" customWidth="1"/>
    <col min="15" max="15" width="17.81640625" customWidth="1"/>
    <col min="18" max="18" width="11.90625" customWidth="1"/>
    <col min="19" max="19" width="24.7265625" customWidth="1"/>
    <col min="20" max="20" width="18.453125" customWidth="1"/>
    <col min="21" max="21" width="20.90625" customWidth="1"/>
    <col min="22" max="22" width="15.54296875" customWidth="1"/>
    <col min="24" max="24" width="11.36328125" customWidth="1"/>
  </cols>
  <sheetData>
    <row r="1" spans="1:24" x14ac:dyDescent="0.35">
      <c r="A1" s="18" t="s">
        <v>0</v>
      </c>
      <c r="B1" s="19" t="s">
        <v>1</v>
      </c>
      <c r="C1" s="19" t="s">
        <v>18</v>
      </c>
      <c r="D1" s="19" t="s">
        <v>58</v>
      </c>
      <c r="E1" s="19" t="s">
        <v>19</v>
      </c>
      <c r="F1" s="19" t="s">
        <v>20</v>
      </c>
      <c r="G1" s="19" t="s">
        <v>23</v>
      </c>
      <c r="H1" s="19" t="s">
        <v>30</v>
      </c>
      <c r="I1" s="19" t="s">
        <v>31</v>
      </c>
      <c r="J1" s="19" t="s">
        <v>32</v>
      </c>
      <c r="K1" s="15" t="s">
        <v>59</v>
      </c>
      <c r="L1" s="20" t="s">
        <v>60</v>
      </c>
      <c r="M1" s="21" t="s">
        <v>61</v>
      </c>
      <c r="N1" s="22" t="s">
        <v>62</v>
      </c>
      <c r="O1" s="23" t="s">
        <v>62</v>
      </c>
      <c r="P1" s="24" t="s">
        <v>63</v>
      </c>
      <c r="Q1" s="24" t="s">
        <v>64</v>
      </c>
      <c r="R1" s="25" t="s">
        <v>65</v>
      </c>
      <c r="S1" s="26" t="s">
        <v>66</v>
      </c>
      <c r="U1" s="27" t="s">
        <v>67</v>
      </c>
      <c r="V1" s="28" t="s">
        <v>68</v>
      </c>
      <c r="W1" t="s">
        <v>69</v>
      </c>
      <c r="X1" t="s">
        <v>70</v>
      </c>
    </row>
    <row r="2" spans="1:24" x14ac:dyDescent="0.35">
      <c r="A2" s="5">
        <v>1001</v>
      </c>
      <c r="B2" t="s">
        <v>2</v>
      </c>
      <c r="C2" t="s">
        <v>3</v>
      </c>
      <c r="D2" t="s">
        <v>71</v>
      </c>
      <c r="E2">
        <v>30</v>
      </c>
      <c r="F2" t="s">
        <v>21</v>
      </c>
      <c r="G2" t="s">
        <v>24</v>
      </c>
      <c r="H2">
        <v>45000</v>
      </c>
      <c r="I2" s="1" t="s">
        <v>72</v>
      </c>
      <c r="J2" s="1" t="s">
        <v>73</v>
      </c>
      <c r="K2" s="29" t="s">
        <v>74</v>
      </c>
      <c r="L2" s="30" t="str" cm="1">
        <f t="array" ref="L2:L10">IF(E2:E10&gt;30,"OLD","YOUNG")</f>
        <v>YOUNG</v>
      </c>
      <c r="M2" s="31" t="str" cm="1">
        <f t="array" ref="M2:M10">_xlfn.IFS(G2:G10="Salesman","OK",G2:G10&lt;&gt;"Salesman","NOT OK")</f>
        <v>OK</v>
      </c>
      <c r="N2" s="31" t="str" cm="1">
        <f t="array" ref="N2:N10">LEFT(B2:B10,3)</f>
        <v>Jim</v>
      </c>
      <c r="O2" s="31" t="str" cm="1">
        <f t="array" ref="O2:O10">RIGHT(C2:C10,3)</f>
        <v>ert</v>
      </c>
      <c r="P2" s="31" t="str" cm="1">
        <f t="array" ref="P2:P10">RIGHT(I2:I10,4)</f>
        <v>2001</v>
      </c>
      <c r="Q2" s="32" t="str" cm="1">
        <f t="array" ref="Q2:Q10">RIGHT(J2:J10,4)</f>
        <v>2015</v>
      </c>
      <c r="R2" s="31" t="str" cm="1">
        <f t="array" ref="R2:R10">TEXT(I2:I10,"DD/MM/YYYY")</f>
        <v>11/02/2001</v>
      </c>
      <c r="S2" s="31" t="str" cm="1">
        <f t="array" ref="S2:T10">TRIM(C2:D10)</f>
        <v>Halpert</v>
      </c>
      <c r="T2" s="31" t="str">
        <v>Jim Halpert</v>
      </c>
      <c r="U2" s="31" t="str" cm="1">
        <f t="array" ref="U2:U10">CONCATENATE(S2:S10,"@gmail.com")</f>
        <v>Halpert@gmail.com</v>
      </c>
      <c r="V2" s="31" t="str" cm="1">
        <f t="array" ref="V2:V10">SUBSTITUTE(T2:T10," ","-")</f>
        <v>Jim-Halpert</v>
      </c>
    </row>
    <row r="3" spans="1:24" x14ac:dyDescent="0.35">
      <c r="A3" s="5">
        <v>1002</v>
      </c>
      <c r="B3" t="s">
        <v>10</v>
      </c>
      <c r="C3" t="s">
        <v>4</v>
      </c>
      <c r="D3" t="s">
        <v>75</v>
      </c>
      <c r="E3">
        <v>30</v>
      </c>
      <c r="F3" t="s">
        <v>22</v>
      </c>
      <c r="G3" t="s">
        <v>25</v>
      </c>
      <c r="H3">
        <v>36000</v>
      </c>
      <c r="I3" s="1" t="s">
        <v>76</v>
      </c>
      <c r="J3" s="1" t="s">
        <v>77</v>
      </c>
      <c r="K3" s="33" t="s">
        <v>78</v>
      </c>
      <c r="L3" s="30" t="str">
        <v>YOUNG</v>
      </c>
      <c r="M3" s="31" t="str">
        <v>NOT OK</v>
      </c>
      <c r="N3" s="31" t="str">
        <v>Pam</v>
      </c>
      <c r="O3" s="31" t="str">
        <v>ley</v>
      </c>
      <c r="P3" s="31" t="str">
        <v>1999</v>
      </c>
      <c r="Q3" s="31" t="str">
        <v>2015</v>
      </c>
      <c r="R3" s="31" t="str">
        <v>10/03/1999</v>
      </c>
      <c r="S3" s="31" t="str">
        <v>Beasley</v>
      </c>
      <c r="T3" s="31" t="str">
        <v>Pam Beasley</v>
      </c>
      <c r="U3" s="31" t="str">
        <v>Beasley@gmail.com</v>
      </c>
      <c r="V3" s="31" t="str">
        <v>Pam-Beasley</v>
      </c>
      <c r="W3">
        <f t="shared" ref="W3:W10" si="0">_xlfn.DAYS(J3,I3)</f>
        <v>6058</v>
      </c>
    </row>
    <row r="4" spans="1:24" x14ac:dyDescent="0.35">
      <c r="A4" s="5">
        <v>1003</v>
      </c>
      <c r="B4" t="s">
        <v>11</v>
      </c>
      <c r="C4" t="s">
        <v>5</v>
      </c>
      <c r="D4" t="s">
        <v>79</v>
      </c>
      <c r="E4">
        <v>29</v>
      </c>
      <c r="F4" t="s">
        <v>21</v>
      </c>
      <c r="G4" t="s">
        <v>24</v>
      </c>
      <c r="H4">
        <v>63000</v>
      </c>
      <c r="I4" s="1">
        <v>36623</v>
      </c>
      <c r="J4" s="1" t="s">
        <v>80</v>
      </c>
      <c r="K4" s="33" t="s">
        <v>81</v>
      </c>
      <c r="L4" s="30" t="str">
        <v>YOUNG</v>
      </c>
      <c r="M4" s="31" t="str">
        <v>OK</v>
      </c>
      <c r="N4" s="31" t="str">
        <v>Dwi</v>
      </c>
      <c r="O4" s="31" t="str">
        <v>ute</v>
      </c>
      <c r="P4" s="31" t="str">
        <v>6623</v>
      </c>
      <c r="Q4" s="31" t="str">
        <v>2017</v>
      </c>
      <c r="R4" s="31" t="str">
        <v>07/04/2000</v>
      </c>
      <c r="S4" s="31" t="str">
        <v>Schrute</v>
      </c>
      <c r="T4" s="31" t="str">
        <v>Dwight Schrute</v>
      </c>
      <c r="U4" s="31" t="str">
        <v>Schrute@gmail.com</v>
      </c>
      <c r="V4" s="31" t="str">
        <v>Dwight-Schrute</v>
      </c>
      <c r="W4">
        <f t="shared" si="0"/>
        <v>6333</v>
      </c>
    </row>
    <row r="5" spans="1:24" x14ac:dyDescent="0.35">
      <c r="A5" s="5">
        <v>1004</v>
      </c>
      <c r="B5" t="s">
        <v>12</v>
      </c>
      <c r="C5" t="s">
        <v>82</v>
      </c>
      <c r="D5" t="s">
        <v>83</v>
      </c>
      <c r="E5">
        <v>31</v>
      </c>
      <c r="F5" t="s">
        <v>22</v>
      </c>
      <c r="G5" t="s">
        <v>26</v>
      </c>
      <c r="H5">
        <v>47000</v>
      </c>
      <c r="I5" s="1">
        <v>36647</v>
      </c>
      <c r="J5" s="1">
        <v>42075</v>
      </c>
      <c r="K5" s="33" t="s">
        <v>84</v>
      </c>
      <c r="L5" s="30" t="str">
        <v>OLD</v>
      </c>
      <c r="M5" s="31" t="str">
        <v>NOT OK</v>
      </c>
      <c r="N5" s="31" t="str">
        <v>Ang</v>
      </c>
      <c r="O5" s="31" t="str">
        <v>tin</v>
      </c>
      <c r="P5" s="31" t="str">
        <v>6647</v>
      </c>
      <c r="Q5" s="31" t="str">
        <v>2075</v>
      </c>
      <c r="R5" s="31" t="str">
        <v>01/05/2000</v>
      </c>
      <c r="S5" s="31" t="str">
        <v>Martin</v>
      </c>
      <c r="T5" s="31" t="str">
        <v>Angela Martin</v>
      </c>
      <c r="U5" s="31" t="str">
        <v>Martin@gmail.com</v>
      </c>
      <c r="V5" s="31" t="str">
        <v>Angela-Martin</v>
      </c>
      <c r="W5">
        <f t="shared" si="0"/>
        <v>5428</v>
      </c>
    </row>
    <row r="6" spans="1:24" x14ac:dyDescent="0.35">
      <c r="A6" s="5">
        <v>1005</v>
      </c>
      <c r="B6" t="s">
        <v>13</v>
      </c>
      <c r="C6" t="s">
        <v>6</v>
      </c>
      <c r="D6" t="s">
        <v>85</v>
      </c>
      <c r="E6">
        <v>32</v>
      </c>
      <c r="F6" t="s">
        <v>21</v>
      </c>
      <c r="G6" t="s">
        <v>27</v>
      </c>
      <c r="H6">
        <v>50000</v>
      </c>
      <c r="I6" s="1" t="s">
        <v>86</v>
      </c>
      <c r="J6" s="1" t="s">
        <v>87</v>
      </c>
      <c r="K6" s="33" t="s">
        <v>88</v>
      </c>
      <c r="L6" s="30" t="str">
        <v>OLD</v>
      </c>
      <c r="M6" s="31" t="str">
        <v>NOT OK</v>
      </c>
      <c r="N6" s="31" t="str">
        <v>Tob</v>
      </c>
      <c r="O6" s="31" t="str">
        <v>son</v>
      </c>
      <c r="P6" s="31" t="str">
        <v>2001</v>
      </c>
      <c r="Q6" s="31" t="str">
        <v>2017</v>
      </c>
      <c r="R6" s="31" t="str">
        <v>05/06/2001</v>
      </c>
      <c r="S6" s="31" t="str">
        <v>Flenderson</v>
      </c>
      <c r="T6" s="31" t="str">
        <v>Toby Flenderson</v>
      </c>
      <c r="U6" s="31" t="str">
        <v>Flenderson@gmail.com</v>
      </c>
      <c r="V6" s="31" t="str">
        <v>Toby-Flenderson</v>
      </c>
      <c r="W6" t="e">
        <f t="shared" si="0"/>
        <v>#VALUE!</v>
      </c>
    </row>
    <row r="7" spans="1:24" x14ac:dyDescent="0.35">
      <c r="A7" s="5">
        <v>1006</v>
      </c>
      <c r="B7" t="s">
        <v>14</v>
      </c>
      <c r="C7" t="s">
        <v>7</v>
      </c>
      <c r="D7" t="s">
        <v>89</v>
      </c>
      <c r="E7">
        <v>35</v>
      </c>
      <c r="F7" t="s">
        <v>21</v>
      </c>
      <c r="G7" t="s">
        <v>28</v>
      </c>
      <c r="H7">
        <v>65000</v>
      </c>
      <c r="I7" s="1" t="s">
        <v>86</v>
      </c>
      <c r="J7" s="1" t="s">
        <v>90</v>
      </c>
      <c r="K7" s="33" t="s">
        <v>91</v>
      </c>
      <c r="L7" s="30" t="str">
        <v>OLD</v>
      </c>
      <c r="M7" s="31" t="str">
        <v>NOT OK</v>
      </c>
      <c r="N7" s="31" t="str">
        <v>Mic</v>
      </c>
      <c r="O7" s="31" t="str">
        <v>ott</v>
      </c>
      <c r="P7" s="31" t="str">
        <v>2001</v>
      </c>
      <c r="Q7" s="31" t="str">
        <v>2013</v>
      </c>
      <c r="R7" s="31" t="str">
        <v>05/06/2001</v>
      </c>
      <c r="S7" s="31" t="str">
        <v>Scott</v>
      </c>
      <c r="T7" s="31" t="str">
        <v>Michael Scott</v>
      </c>
      <c r="U7" s="31" t="str">
        <v>Scott@gmail.com</v>
      </c>
      <c r="V7" s="31" t="str">
        <v>Michael-Scott</v>
      </c>
      <c r="W7">
        <f t="shared" si="0"/>
        <v>4540</v>
      </c>
    </row>
    <row r="8" spans="1:24" x14ac:dyDescent="0.35">
      <c r="A8" s="5">
        <v>1007</v>
      </c>
      <c r="B8" t="s">
        <v>15</v>
      </c>
      <c r="C8" t="s">
        <v>9</v>
      </c>
      <c r="D8" t="s">
        <v>92</v>
      </c>
      <c r="E8">
        <v>32</v>
      </c>
      <c r="F8" t="s">
        <v>22</v>
      </c>
      <c r="G8" t="s">
        <v>93</v>
      </c>
      <c r="H8">
        <v>41000</v>
      </c>
      <c r="I8" s="1" t="s">
        <v>94</v>
      </c>
      <c r="J8" s="1" t="s">
        <v>90</v>
      </c>
      <c r="K8" s="33" t="s">
        <v>95</v>
      </c>
      <c r="L8" s="30" t="str">
        <v>OLD</v>
      </c>
      <c r="M8" s="31" t="str">
        <v>NOT OK</v>
      </c>
      <c r="N8" s="31" t="str">
        <v>Mer</v>
      </c>
      <c r="O8" s="31" t="str">
        <v>mer</v>
      </c>
      <c r="P8" s="31" t="str">
        <v>2003</v>
      </c>
      <c r="Q8" s="31" t="str">
        <v>2013</v>
      </c>
      <c r="R8" s="31" t="str">
        <v>11/08/2003</v>
      </c>
      <c r="S8" s="31" t="str">
        <v>Palmer</v>
      </c>
      <c r="T8" s="31" t="str">
        <v>Meredith Palmer</v>
      </c>
      <c r="U8" s="31" t="str">
        <v>Palmer@gmail.com</v>
      </c>
      <c r="V8" s="31" t="str">
        <v>Meredith-Palmer</v>
      </c>
      <c r="W8">
        <f t="shared" si="0"/>
        <v>3743</v>
      </c>
    </row>
    <row r="9" spans="1:24" x14ac:dyDescent="0.35">
      <c r="A9" s="5">
        <v>1008</v>
      </c>
      <c r="B9" t="s">
        <v>16</v>
      </c>
      <c r="C9" t="s">
        <v>96</v>
      </c>
      <c r="D9" t="s">
        <v>97</v>
      </c>
      <c r="E9">
        <v>38</v>
      </c>
      <c r="F9" t="s">
        <v>21</v>
      </c>
      <c r="G9" t="s">
        <v>24</v>
      </c>
      <c r="H9">
        <v>48000</v>
      </c>
      <c r="I9" s="1" t="s">
        <v>98</v>
      </c>
      <c r="J9" s="1" t="s">
        <v>99</v>
      </c>
      <c r="K9" s="33" t="s">
        <v>100</v>
      </c>
      <c r="L9" s="30" t="str">
        <v>OLD</v>
      </c>
      <c r="M9" s="31" t="str">
        <v>OK</v>
      </c>
      <c r="N9" s="31" t="str">
        <v>Sta</v>
      </c>
      <c r="O9" s="31" t="str">
        <v>son</v>
      </c>
      <c r="P9" s="31" t="str">
        <v>2002</v>
      </c>
      <c r="Q9" s="31" t="str">
        <v>2015</v>
      </c>
      <c r="R9" s="31" t="str">
        <v>06/09/2002</v>
      </c>
      <c r="S9" s="31" t="str">
        <v>Hudson</v>
      </c>
      <c r="T9" s="31" t="str">
        <v>Stanley Hudson</v>
      </c>
      <c r="U9" s="31" t="str">
        <v>Hudson@gmail.com</v>
      </c>
      <c r="V9" s="31" t="str">
        <v>Stanley-Hudson</v>
      </c>
      <c r="W9" t="e">
        <f t="shared" si="0"/>
        <v>#VALUE!</v>
      </c>
    </row>
    <row r="10" spans="1:24" ht="15" thickBot="1" x14ac:dyDescent="0.4">
      <c r="A10" s="7">
        <v>1009</v>
      </c>
      <c r="B10" s="14" t="s">
        <v>17</v>
      </c>
      <c r="C10" s="14" t="s">
        <v>8</v>
      </c>
      <c r="D10" s="14" t="s">
        <v>101</v>
      </c>
      <c r="E10" s="14">
        <v>31</v>
      </c>
      <c r="F10" s="14" t="s">
        <v>21</v>
      </c>
      <c r="G10" s="14" t="s">
        <v>26</v>
      </c>
      <c r="H10" s="14">
        <v>42000</v>
      </c>
      <c r="I10" s="34" t="s">
        <v>102</v>
      </c>
      <c r="J10" s="34" t="s">
        <v>99</v>
      </c>
      <c r="K10" s="35" t="s">
        <v>103</v>
      </c>
      <c r="L10" s="30" t="str">
        <v>OLD</v>
      </c>
      <c r="M10" s="31" t="str">
        <v>NOT OK</v>
      </c>
      <c r="N10" s="31" t="str">
        <v>Kev</v>
      </c>
      <c r="O10" s="31" t="str">
        <v>one</v>
      </c>
      <c r="P10" s="31" t="str">
        <v>2003</v>
      </c>
      <c r="Q10" s="31" t="str">
        <v>2015</v>
      </c>
      <c r="R10" s="31" t="str">
        <v>08/10/2003</v>
      </c>
      <c r="S10" s="31" t="str">
        <v>Malone</v>
      </c>
      <c r="T10" s="31" t="str">
        <v>Kevin Malone</v>
      </c>
      <c r="U10" s="31" t="str">
        <v>Malone@gmail.com</v>
      </c>
      <c r="V10" s="31" t="str">
        <v>Kevin-Malone</v>
      </c>
      <c r="W10" t="e">
        <f t="shared" si="0"/>
        <v>#VALUE!</v>
      </c>
    </row>
    <row r="11" spans="1:24" ht="15" thickBot="1" x14ac:dyDescent="0.4">
      <c r="I11" s="36"/>
      <c r="J11" s="36"/>
    </row>
    <row r="12" spans="1:24" x14ac:dyDescent="0.35">
      <c r="A12" s="37" t="s">
        <v>104</v>
      </c>
      <c r="B12" s="38"/>
      <c r="C12" s="31"/>
      <c r="D12" s="31"/>
      <c r="E12" s="31">
        <f>MIN(E2:E10)</f>
        <v>29</v>
      </c>
      <c r="F12" s="31"/>
      <c r="G12" s="31"/>
      <c r="H12" s="31">
        <f>MIN(H2:H10)</f>
        <v>36000</v>
      </c>
      <c r="I12" s="39" t="s">
        <v>105</v>
      </c>
      <c r="J12" s="39" t="s">
        <v>105</v>
      </c>
      <c r="K12" s="31"/>
    </row>
    <row r="13" spans="1:24" x14ac:dyDescent="0.35">
      <c r="A13" s="40" t="s">
        <v>106</v>
      </c>
      <c r="B13" s="31"/>
      <c r="C13" s="31"/>
      <c r="D13" s="31"/>
      <c r="E13" s="31">
        <f>MAX(E2:E10)</f>
        <v>38</v>
      </c>
      <c r="F13" s="31"/>
      <c r="G13" s="31"/>
      <c r="H13" s="31">
        <f>MAX(H2:H10)</f>
        <v>65000</v>
      </c>
      <c r="I13" s="39" t="s">
        <v>105</v>
      </c>
      <c r="J13" s="39" t="s">
        <v>105</v>
      </c>
      <c r="K13" s="31"/>
    </row>
    <row r="14" spans="1:24" x14ac:dyDescent="0.35">
      <c r="A14" s="41" t="s">
        <v>107</v>
      </c>
      <c r="B14" s="42"/>
      <c r="C14" s="42"/>
      <c r="D14" s="31"/>
      <c r="E14" s="31">
        <f>SUM(E2:E10)</f>
        <v>288</v>
      </c>
      <c r="F14" s="31"/>
      <c r="G14" s="31"/>
      <c r="H14" s="31">
        <f>SUM(H2:H10)</f>
        <v>437000</v>
      </c>
      <c r="I14" s="43"/>
      <c r="J14" s="31"/>
      <c r="K14" s="31"/>
    </row>
    <row r="15" spans="1:24" x14ac:dyDescent="0.35">
      <c r="A15" s="44" t="s">
        <v>108</v>
      </c>
      <c r="B15" s="31"/>
      <c r="C15" s="31"/>
      <c r="D15" s="31"/>
      <c r="E15" s="31"/>
      <c r="F15" s="31"/>
      <c r="G15" s="31" t="s">
        <v>109</v>
      </c>
      <c r="H15" s="31">
        <f>SUMIF(H2:H10,"&gt;50000")</f>
        <v>128000</v>
      </c>
      <c r="I15" s="31"/>
      <c r="J15" s="31"/>
      <c r="K15" s="31"/>
    </row>
    <row r="16" spans="1:24" x14ac:dyDescent="0.35">
      <c r="A16" s="45" t="s">
        <v>110</v>
      </c>
      <c r="B16" s="31"/>
      <c r="C16" s="31"/>
      <c r="D16" s="31"/>
      <c r="E16" s="31"/>
      <c r="F16" s="31"/>
      <c r="G16" s="31" t="s">
        <v>111</v>
      </c>
      <c r="H16" s="31">
        <f>SUMIFS(H2:H10,F2:F10,"Female",E2:E10,"&gt;30")</f>
        <v>88000</v>
      </c>
      <c r="I16" s="31"/>
      <c r="J16" s="31"/>
      <c r="K16" s="31"/>
    </row>
    <row r="17" spans="1:11" x14ac:dyDescent="0.35">
      <c r="A17" s="46" t="s">
        <v>112</v>
      </c>
      <c r="B17" s="31">
        <f>COUNT(B2:B10)</f>
        <v>0</v>
      </c>
      <c r="C17" s="31">
        <f>COUNT(D2:D10)</f>
        <v>0</v>
      </c>
      <c r="D17" s="31">
        <f>COUNT(C2:C10)</f>
        <v>0</v>
      </c>
      <c r="E17" s="31">
        <f>COUNT(E2:E10)</f>
        <v>9</v>
      </c>
      <c r="F17" s="31"/>
      <c r="G17" s="31"/>
      <c r="H17" s="31">
        <f>COUNT(H2:H10)</f>
        <v>9</v>
      </c>
      <c r="I17" s="31"/>
      <c r="J17" s="31"/>
      <c r="K17" s="31"/>
    </row>
    <row r="18" spans="1:11" x14ac:dyDescent="0.35">
      <c r="A18" s="47" t="s">
        <v>113</v>
      </c>
      <c r="B18" s="31"/>
      <c r="C18" s="31"/>
      <c r="D18" s="31" t="s">
        <v>114</v>
      </c>
      <c r="E18" s="31">
        <f>COUNTIFS(E2:E10,"&lt;30")</f>
        <v>1</v>
      </c>
      <c r="F18" s="31"/>
      <c r="G18" s="31"/>
      <c r="H18" s="31"/>
      <c r="I18" s="31"/>
      <c r="J18" s="31"/>
      <c r="K18" s="31"/>
    </row>
    <row r="22" spans="1:11" x14ac:dyDescent="0.35">
      <c r="D22" t="str">
        <f>CONCATENATE(B12," ",C12)</f>
        <v xml:space="preserve"> </v>
      </c>
    </row>
    <row r="23" spans="1:11" x14ac:dyDescent="0.35">
      <c r="D23" t="str">
        <f>CONCATENATE(B13," ",C13)</f>
        <v xml:space="preserve"> </v>
      </c>
    </row>
  </sheetData>
  <hyperlinks>
    <hyperlink ref="K2" r:id="rId1" xr:uid="{78DAD1E5-9033-4A85-BE16-658C8A530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FATINI FARHAH BINTI IRFAN</dc:creator>
  <cp:lastModifiedBy>NUR FATINI FARHAH BINTI IRFAN</cp:lastModifiedBy>
  <dcterms:created xsi:type="dcterms:W3CDTF">2024-07-26T07:08:36Z</dcterms:created>
  <dcterms:modified xsi:type="dcterms:W3CDTF">2024-07-28T08:34:10Z</dcterms:modified>
</cp:coreProperties>
</file>