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0.xml" ContentType="application/vnd.ms-excel.controlproperties+xml"/>
  <Override PartName="/xl/drawings/drawing4.xml" ContentType="application/vnd.openxmlformats-officedocument.drawing+xml"/>
  <Override PartName="/xl/ctrlProps/ctrlProp11.xml" ContentType="application/vnd.ms-excel.controlproperties+xml"/>
  <Override PartName="/xl/drawings/drawing5.xml" ContentType="application/vnd.openxmlformats-officedocument.drawing+xml"/>
  <Override PartName="/xl/ctrlProps/ctrlProp12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9975" activeTab="6"/>
  </bookViews>
  <sheets>
    <sheet name="Sheet1 (2)" sheetId="10" r:id="rId1"/>
    <sheet name="Sheet2" sheetId="11" r:id="rId2"/>
    <sheet name="Martix!" sheetId="1" r:id="rId3"/>
    <sheet name="Q1" sheetId="2" r:id="rId4"/>
    <sheet name="Q1 (2)" sheetId="4" r:id="rId5"/>
    <sheet name="Q1 (3)" sheetId="5" r:id="rId6"/>
    <sheet name="amortisman" sheetId="6" r:id="rId7"/>
    <sheet name="amortisman (2)" sheetId="7" r:id="rId8"/>
    <sheet name="amortisman (3)" sheetId="8" r:id="rId9"/>
  </sheets>
  <definedNames>
    <definedName name="solver_adj" localSheetId="4" hidden="1">'Q1 (2)'!$M$8:$P$8</definedName>
    <definedName name="solver_adj" localSheetId="5" hidden="1">'Q1 (3)'!$L$8:$O$8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5" hidden="1">"0,0001"</definedName>
    <definedName name="solver_drv" localSheetId="4" hidden="1">1</definedName>
    <definedName name="solver_drv" localSheetId="5" hidden="1">2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'Q1 (2)'!$Q$8</definedName>
    <definedName name="solver_lhs1" localSheetId="5" hidden="1">'Q1 (3)'!$Q$8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5" hidden="1">"0,075"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1</definedName>
    <definedName name="solver_num" localSheetId="5" hidden="1">1</definedName>
    <definedName name="solver_nwt" localSheetId="4" hidden="1">1</definedName>
    <definedName name="solver_nwt" localSheetId="5" hidden="1">1</definedName>
    <definedName name="solver_opt" localSheetId="4" hidden="1">'Q1 (2)'!$M$16</definedName>
    <definedName name="solver_opt" localSheetId="5" hidden="1">'Q1 (3)'!$L$14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5" hidden="1">"0,000001"</definedName>
    <definedName name="solver_rbv" localSheetId="4" hidden="1">1</definedName>
    <definedName name="solver_rbv" localSheetId="5" hidden="1">2</definedName>
    <definedName name="solver_rel1" localSheetId="4" hidden="1">1</definedName>
    <definedName name="solver_rel1" localSheetId="5" hidden="1">1</definedName>
    <definedName name="solver_rhs1" localSheetId="4" hidden="1">1</definedName>
    <definedName name="solver_rhs1" localSheetId="5" hidden="1">1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2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1</definedName>
    <definedName name="solver_tol" localSheetId="5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45621"/>
</workbook>
</file>

<file path=xl/calcChain.xml><?xml version="1.0" encoding="utf-8"?>
<calcChain xmlns="http://schemas.openxmlformats.org/spreadsheetml/2006/main">
  <c r="B23" i="10" l="1"/>
  <c r="B19" i="10"/>
  <c r="B18" i="10"/>
  <c r="U2" i="10"/>
  <c r="T2" i="10"/>
  <c r="S2" i="10"/>
  <c r="B2" i="8"/>
  <c r="E1" i="8" s="1"/>
  <c r="C9" i="8" s="1"/>
  <c r="D7" i="8"/>
  <c r="D7" i="7"/>
  <c r="B7" i="8"/>
  <c r="B1" i="8"/>
  <c r="B7" i="7"/>
  <c r="B1" i="7"/>
  <c r="E1" i="7" s="1"/>
  <c r="C7" i="7" s="1"/>
  <c r="F18" i="10" l="1"/>
  <c r="D23" i="10"/>
  <c r="C7" i="8"/>
  <c r="E7" i="8" s="1"/>
  <c r="F7" i="8" s="1"/>
  <c r="B8" i="8" s="1"/>
  <c r="D8" i="8" s="1"/>
  <c r="C8" i="8"/>
  <c r="C125" i="8"/>
  <c r="C123" i="8"/>
  <c r="C121" i="8"/>
  <c r="C119" i="8"/>
  <c r="C117" i="8"/>
  <c r="C115" i="8"/>
  <c r="C113" i="8"/>
  <c r="C111" i="8"/>
  <c r="C109" i="8"/>
  <c r="C107" i="8"/>
  <c r="C105" i="8"/>
  <c r="C103" i="8"/>
  <c r="C101" i="8"/>
  <c r="C99" i="8"/>
  <c r="C97" i="8"/>
  <c r="C95" i="8"/>
  <c r="C93" i="8"/>
  <c r="C91" i="8"/>
  <c r="C89" i="8"/>
  <c r="C87" i="8"/>
  <c r="C85" i="8"/>
  <c r="C83" i="8"/>
  <c r="C81" i="8"/>
  <c r="C79" i="8"/>
  <c r="C77" i="8"/>
  <c r="C75" i="8"/>
  <c r="C73" i="8"/>
  <c r="C71" i="8"/>
  <c r="C69" i="8"/>
  <c r="C67" i="8"/>
  <c r="C65" i="8"/>
  <c r="C63" i="8"/>
  <c r="C61" i="8"/>
  <c r="C59" i="8"/>
  <c r="C57" i="8"/>
  <c r="C55" i="8"/>
  <c r="C53" i="8"/>
  <c r="C51" i="8"/>
  <c r="C49" i="8"/>
  <c r="C47" i="8"/>
  <c r="C45" i="8"/>
  <c r="C43" i="8"/>
  <c r="C41" i="8"/>
  <c r="C39" i="8"/>
  <c r="C37" i="8"/>
  <c r="C35" i="8"/>
  <c r="C33" i="8"/>
  <c r="C31" i="8"/>
  <c r="C29" i="8"/>
  <c r="C27" i="8"/>
  <c r="C25" i="8"/>
  <c r="C23" i="8"/>
  <c r="C21" i="8"/>
  <c r="C19" i="8"/>
  <c r="C17" i="8"/>
  <c r="C15" i="8"/>
  <c r="C13" i="8"/>
  <c r="C11" i="8"/>
  <c r="C126" i="8"/>
  <c r="C124" i="8"/>
  <c r="C122" i="8"/>
  <c r="C120" i="8"/>
  <c r="C118" i="8"/>
  <c r="C116" i="8"/>
  <c r="C114" i="8"/>
  <c r="C112" i="8"/>
  <c r="C110" i="8"/>
  <c r="C108" i="8"/>
  <c r="C106" i="8"/>
  <c r="C104" i="8"/>
  <c r="C102" i="8"/>
  <c r="C100" i="8"/>
  <c r="C98" i="8"/>
  <c r="C96" i="8"/>
  <c r="C94" i="8"/>
  <c r="C92" i="8"/>
  <c r="C90" i="8"/>
  <c r="C88" i="8"/>
  <c r="C86" i="8"/>
  <c r="C84" i="8"/>
  <c r="C82" i="8"/>
  <c r="C80" i="8"/>
  <c r="C78" i="8"/>
  <c r="C76" i="8"/>
  <c r="C74" i="8"/>
  <c r="C72" i="8"/>
  <c r="C70" i="8"/>
  <c r="C68" i="8"/>
  <c r="C66" i="8"/>
  <c r="C64" i="8"/>
  <c r="C62" i="8"/>
  <c r="C60" i="8"/>
  <c r="C58" i="8"/>
  <c r="C56" i="8"/>
  <c r="C54" i="8"/>
  <c r="C52" i="8"/>
  <c r="C50" i="8"/>
  <c r="C48" i="8"/>
  <c r="C46" i="8"/>
  <c r="C44" i="8"/>
  <c r="C42" i="8"/>
  <c r="C40" i="8"/>
  <c r="C38" i="8"/>
  <c r="C36" i="8"/>
  <c r="C34" i="8"/>
  <c r="C32" i="8"/>
  <c r="C30" i="8"/>
  <c r="C28" i="8"/>
  <c r="C26" i="8"/>
  <c r="C24" i="8"/>
  <c r="C22" i="8"/>
  <c r="C20" i="8"/>
  <c r="C18" i="8"/>
  <c r="C16" i="8"/>
  <c r="C14" i="8"/>
  <c r="C12" i="8"/>
  <c r="C10" i="8"/>
  <c r="C9" i="7"/>
  <c r="E7" i="7"/>
  <c r="F7" i="7" s="1"/>
  <c r="B8" i="7" s="1"/>
  <c r="C8" i="7"/>
  <c r="C24" i="10" l="1"/>
  <c r="C23" i="10"/>
  <c r="E23" i="10" s="1"/>
  <c r="F23" i="10" s="1"/>
  <c r="B24" i="10" s="1"/>
  <c r="E8" i="8"/>
  <c r="F8" i="8" s="1"/>
  <c r="B9" i="8" s="1"/>
  <c r="D9" i="8" s="1"/>
  <c r="E9" i="8" s="1"/>
  <c r="F9" i="8" s="1"/>
  <c r="B10" i="8" s="1"/>
  <c r="D10" i="8" s="1"/>
  <c r="E10" i="8" s="1"/>
  <c r="F10" i="8" s="1"/>
  <c r="B11" i="8" s="1"/>
  <c r="D11" i="8" s="1"/>
  <c r="E11" i="8" s="1"/>
  <c r="F11" i="8" s="1"/>
  <c r="B12" i="8" s="1"/>
  <c r="D8" i="7"/>
  <c r="E8" i="7" s="1"/>
  <c r="F8" i="7" s="1"/>
  <c r="B9" i="7" s="1"/>
  <c r="A24" i="10" l="1"/>
  <c r="D24" i="10"/>
  <c r="E24" i="10"/>
  <c r="F24" i="10" s="1"/>
  <c r="B25" i="10" s="1"/>
  <c r="D12" i="8"/>
  <c r="E12" i="8" s="1"/>
  <c r="F12" i="8" s="1"/>
  <c r="B13" i="8" s="1"/>
  <c r="D9" i="7"/>
  <c r="E9" i="7" s="1"/>
  <c r="F9" i="7" s="1"/>
  <c r="B10" i="7" s="1"/>
  <c r="C25" i="10" l="1"/>
  <c r="A25" i="10"/>
  <c r="D25" i="10"/>
  <c r="C10" i="7"/>
  <c r="D10" i="7"/>
  <c r="D13" i="8"/>
  <c r="E13" i="8" s="1"/>
  <c r="F13" i="8" s="1"/>
  <c r="B14" i="8" s="1"/>
  <c r="E25" i="10" l="1"/>
  <c r="F25" i="10" s="1"/>
  <c r="B26" i="10" s="1"/>
  <c r="E10" i="7"/>
  <c r="F10" i="7" s="1"/>
  <c r="B11" i="7" s="1"/>
  <c r="D14" i="8"/>
  <c r="E14" i="8" s="1"/>
  <c r="F14" i="8" s="1"/>
  <c r="B15" i="8" s="1"/>
  <c r="C26" i="10" l="1"/>
  <c r="A26" i="10"/>
  <c r="D26" i="10"/>
  <c r="C11" i="7"/>
  <c r="D11" i="7"/>
  <c r="D15" i="8"/>
  <c r="E15" i="8" s="1"/>
  <c r="F15" i="8" s="1"/>
  <c r="B16" i="8" s="1"/>
  <c r="E26" i="10" l="1"/>
  <c r="F26" i="10" s="1"/>
  <c r="B27" i="10" s="1"/>
  <c r="E11" i="7"/>
  <c r="F11" i="7" s="1"/>
  <c r="B12" i="7" s="1"/>
  <c r="D12" i="7" s="1"/>
  <c r="D16" i="8"/>
  <c r="E16" i="8" s="1"/>
  <c r="F16" i="8" s="1"/>
  <c r="B17" i="8" s="1"/>
  <c r="C27" i="10" l="1"/>
  <c r="A27" i="10"/>
  <c r="D27" i="10"/>
  <c r="C12" i="7"/>
  <c r="E12" i="7" s="1"/>
  <c r="F12" i="7" s="1"/>
  <c r="B13" i="7" s="1"/>
  <c r="C13" i="7" s="1"/>
  <c r="D17" i="8"/>
  <c r="E17" i="8" s="1"/>
  <c r="F17" i="8" s="1"/>
  <c r="B18" i="8" s="1"/>
  <c r="E27" i="10" l="1"/>
  <c r="F27" i="10" s="1"/>
  <c r="B28" i="10" s="1"/>
  <c r="D13" i="7"/>
  <c r="E13" i="7" s="1"/>
  <c r="F13" i="7" s="1"/>
  <c r="B14" i="7" s="1"/>
  <c r="D18" i="8"/>
  <c r="E18" i="8" s="1"/>
  <c r="F18" i="8" s="1"/>
  <c r="B19" i="8" s="1"/>
  <c r="C28" i="10" l="1"/>
  <c r="A28" i="10"/>
  <c r="D28" i="10"/>
  <c r="C14" i="7"/>
  <c r="D14" i="7"/>
  <c r="D19" i="8"/>
  <c r="E19" i="8" s="1"/>
  <c r="F19" i="8" s="1"/>
  <c r="B20" i="8" s="1"/>
  <c r="E28" i="10" l="1"/>
  <c r="F28" i="10" s="1"/>
  <c r="B29" i="10" s="1"/>
  <c r="E14" i="7"/>
  <c r="F14" i="7" s="1"/>
  <c r="B15" i="7" s="1"/>
  <c r="D20" i="8"/>
  <c r="E20" i="8" s="1"/>
  <c r="F20" i="8" s="1"/>
  <c r="B21" i="8" s="1"/>
  <c r="C29" i="10" l="1"/>
  <c r="A29" i="10"/>
  <c r="D29" i="10"/>
  <c r="D15" i="7"/>
  <c r="C15" i="7"/>
  <c r="E15" i="7" s="1"/>
  <c r="F15" i="7" s="1"/>
  <c r="B16" i="7" s="1"/>
  <c r="D21" i="8"/>
  <c r="E21" i="8" s="1"/>
  <c r="F21" i="8" s="1"/>
  <c r="B22" i="8" s="1"/>
  <c r="E29" i="10" l="1"/>
  <c r="F29" i="10" s="1"/>
  <c r="B30" i="10" s="1"/>
  <c r="C16" i="7"/>
  <c r="D16" i="7"/>
  <c r="D22" i="8"/>
  <c r="E22" i="8" s="1"/>
  <c r="F22" i="8" s="1"/>
  <c r="B23" i="8" s="1"/>
  <c r="C30" i="10" l="1"/>
  <c r="A30" i="10"/>
  <c r="D30" i="10"/>
  <c r="E16" i="7"/>
  <c r="F16" i="7" s="1"/>
  <c r="B17" i="7" s="1"/>
  <c r="C17" i="7" s="1"/>
  <c r="D23" i="8"/>
  <c r="E23" i="8" s="1"/>
  <c r="F23" i="8" s="1"/>
  <c r="B24" i="8" s="1"/>
  <c r="E30" i="10" l="1"/>
  <c r="F30" i="10" s="1"/>
  <c r="B31" i="10" s="1"/>
  <c r="D17" i="7"/>
  <c r="E17" i="7"/>
  <c r="F17" i="7" s="1"/>
  <c r="B18" i="7" s="1"/>
  <c r="C18" i="7" s="1"/>
  <c r="D24" i="8"/>
  <c r="E24" i="8" s="1"/>
  <c r="F24" i="8" s="1"/>
  <c r="B25" i="8" s="1"/>
  <c r="C31" i="10" l="1"/>
  <c r="A31" i="10"/>
  <c r="D31" i="10"/>
  <c r="D18" i="7"/>
  <c r="E18" i="7" s="1"/>
  <c r="F18" i="7" s="1"/>
  <c r="B19" i="7" s="1"/>
  <c r="D25" i="8"/>
  <c r="E25" i="8" s="1"/>
  <c r="F25" i="8" s="1"/>
  <c r="B26" i="8" s="1"/>
  <c r="E31" i="10" l="1"/>
  <c r="F31" i="10" s="1"/>
  <c r="B32" i="10" s="1"/>
  <c r="D19" i="7"/>
  <c r="C19" i="7"/>
  <c r="D26" i="8"/>
  <c r="E26" i="8" s="1"/>
  <c r="F26" i="8" s="1"/>
  <c r="B27" i="8" s="1"/>
  <c r="A32" i="10" l="1"/>
  <c r="C32" i="10"/>
  <c r="D32" i="10"/>
  <c r="E19" i="7"/>
  <c r="F19" i="7" s="1"/>
  <c r="B20" i="7" s="1"/>
  <c r="D20" i="7" s="1"/>
  <c r="D27" i="8"/>
  <c r="E27" i="8" s="1"/>
  <c r="F27" i="8" s="1"/>
  <c r="B28" i="8" s="1"/>
  <c r="E32" i="10" l="1"/>
  <c r="F32" i="10" s="1"/>
  <c r="B33" i="10" s="1"/>
  <c r="C20" i="7"/>
  <c r="E20" i="7" s="1"/>
  <c r="F20" i="7" s="1"/>
  <c r="B21" i="7" s="1"/>
  <c r="D21" i="7" s="1"/>
  <c r="D28" i="8"/>
  <c r="E28" i="8" s="1"/>
  <c r="F28" i="8" s="1"/>
  <c r="B29" i="8" s="1"/>
  <c r="C33" i="10" l="1"/>
  <c r="A33" i="10"/>
  <c r="D33" i="10"/>
  <c r="C21" i="7"/>
  <c r="E21" i="7" s="1"/>
  <c r="F21" i="7" s="1"/>
  <c r="B22" i="7" s="1"/>
  <c r="D29" i="8"/>
  <c r="E29" i="8" s="1"/>
  <c r="F29" i="8" s="1"/>
  <c r="B30" i="8" s="1"/>
  <c r="E33" i="10" l="1"/>
  <c r="F33" i="10" s="1"/>
  <c r="B34" i="10" s="1"/>
  <c r="C22" i="7"/>
  <c r="D22" i="7"/>
  <c r="E22" i="7" s="1"/>
  <c r="F22" i="7" s="1"/>
  <c r="B23" i="7" s="1"/>
  <c r="C23" i="7" s="1"/>
  <c r="D30" i="8"/>
  <c r="E30" i="8" s="1"/>
  <c r="F30" i="8" s="1"/>
  <c r="B31" i="8" s="1"/>
  <c r="C34" i="10" l="1"/>
  <c r="A34" i="10"/>
  <c r="D34" i="10"/>
  <c r="D23" i="7"/>
  <c r="E23" i="7" s="1"/>
  <c r="F23" i="7" s="1"/>
  <c r="B24" i="7" s="1"/>
  <c r="D31" i="8"/>
  <c r="E31" i="8" s="1"/>
  <c r="F31" i="8" s="1"/>
  <c r="B32" i="8" s="1"/>
  <c r="E34" i="10" l="1"/>
  <c r="F34" i="10" s="1"/>
  <c r="B35" i="10" s="1"/>
  <c r="C24" i="7"/>
  <c r="D24" i="7"/>
  <c r="D32" i="8"/>
  <c r="E32" i="8" s="1"/>
  <c r="F32" i="8" s="1"/>
  <c r="B33" i="8" s="1"/>
  <c r="C35" i="10" l="1"/>
  <c r="A35" i="10"/>
  <c r="D35" i="10"/>
  <c r="E24" i="7"/>
  <c r="F24" i="7" s="1"/>
  <c r="B25" i="7" s="1"/>
  <c r="D25" i="7" s="1"/>
  <c r="D33" i="8"/>
  <c r="E33" i="8" s="1"/>
  <c r="F33" i="8" s="1"/>
  <c r="B34" i="8" s="1"/>
  <c r="E35" i="10" l="1"/>
  <c r="F35" i="10" s="1"/>
  <c r="B36" i="10" s="1"/>
  <c r="C25" i="7"/>
  <c r="E25" i="7" s="1"/>
  <c r="F25" i="7" s="1"/>
  <c r="B26" i="7" s="1"/>
  <c r="C26" i="7" s="1"/>
  <c r="D34" i="8"/>
  <c r="E34" i="8" s="1"/>
  <c r="F34" i="8" s="1"/>
  <c r="B35" i="8" s="1"/>
  <c r="C36" i="10" l="1"/>
  <c r="A36" i="10"/>
  <c r="D36" i="10"/>
  <c r="D26" i="7"/>
  <c r="E26" i="7" s="1"/>
  <c r="F26" i="7" s="1"/>
  <c r="B27" i="7" s="1"/>
  <c r="D35" i="8"/>
  <c r="E35" i="8" s="1"/>
  <c r="F35" i="8" s="1"/>
  <c r="B36" i="8" s="1"/>
  <c r="E36" i="10" l="1"/>
  <c r="F36" i="10" s="1"/>
  <c r="B37" i="10" s="1"/>
  <c r="D27" i="7"/>
  <c r="C27" i="7"/>
  <c r="E27" i="7" s="1"/>
  <c r="F27" i="7" s="1"/>
  <c r="B28" i="7" s="1"/>
  <c r="C28" i="7" s="1"/>
  <c r="D36" i="8"/>
  <c r="E36" i="8" s="1"/>
  <c r="F36" i="8" s="1"/>
  <c r="B37" i="8" s="1"/>
  <c r="C37" i="10" l="1"/>
  <c r="A37" i="10"/>
  <c r="D37" i="10"/>
  <c r="D28" i="7"/>
  <c r="E28" i="7" s="1"/>
  <c r="F28" i="7" s="1"/>
  <c r="B29" i="7" s="1"/>
  <c r="D37" i="8"/>
  <c r="E37" i="8" s="1"/>
  <c r="F37" i="8" s="1"/>
  <c r="B38" i="8" s="1"/>
  <c r="E37" i="10" l="1"/>
  <c r="F37" i="10" s="1"/>
  <c r="B38" i="10" s="1"/>
  <c r="C29" i="7"/>
  <c r="D29" i="7"/>
  <c r="D38" i="8"/>
  <c r="E38" i="8" s="1"/>
  <c r="F38" i="8" s="1"/>
  <c r="B39" i="8" s="1"/>
  <c r="C38" i="10" l="1"/>
  <c r="A38" i="10"/>
  <c r="D38" i="10"/>
  <c r="E29" i="7"/>
  <c r="F29" i="7" s="1"/>
  <c r="B30" i="7" s="1"/>
  <c r="C30" i="7" s="1"/>
  <c r="D39" i="8"/>
  <c r="E39" i="8" s="1"/>
  <c r="F39" i="8" s="1"/>
  <c r="B40" i="8" s="1"/>
  <c r="E38" i="10" l="1"/>
  <c r="F38" i="10" s="1"/>
  <c r="B39" i="10" s="1"/>
  <c r="D30" i="7"/>
  <c r="E30" i="7" s="1"/>
  <c r="F30" i="7" s="1"/>
  <c r="B31" i="7" s="1"/>
  <c r="C31" i="7" s="1"/>
  <c r="D40" i="8"/>
  <c r="E40" i="8" s="1"/>
  <c r="F40" i="8" s="1"/>
  <c r="B41" i="8" s="1"/>
  <c r="C39" i="10" l="1"/>
  <c r="A39" i="10"/>
  <c r="D39" i="10"/>
  <c r="D31" i="7"/>
  <c r="E31" i="7" s="1"/>
  <c r="F31" i="7" s="1"/>
  <c r="B32" i="7" s="1"/>
  <c r="C32" i="7" s="1"/>
  <c r="D41" i="8"/>
  <c r="E41" i="8" s="1"/>
  <c r="F41" i="8" s="1"/>
  <c r="B42" i="8" s="1"/>
  <c r="E39" i="10" l="1"/>
  <c r="F39" i="10" s="1"/>
  <c r="B40" i="10" s="1"/>
  <c r="D32" i="7"/>
  <c r="E32" i="7" s="1"/>
  <c r="F32" i="7" s="1"/>
  <c r="B33" i="7" s="1"/>
  <c r="D42" i="8"/>
  <c r="E42" i="8" s="1"/>
  <c r="F42" i="8" s="1"/>
  <c r="B43" i="8" s="1"/>
  <c r="C40" i="10" l="1"/>
  <c r="A40" i="10"/>
  <c r="D40" i="10"/>
  <c r="D33" i="7"/>
  <c r="C33" i="7"/>
  <c r="D43" i="8"/>
  <c r="E43" i="8" s="1"/>
  <c r="F43" i="8" s="1"/>
  <c r="B44" i="8" s="1"/>
  <c r="E40" i="10" l="1"/>
  <c r="F40" i="10" s="1"/>
  <c r="B41" i="10" s="1"/>
  <c r="E33" i="7"/>
  <c r="F33" i="7" s="1"/>
  <c r="B34" i="7" s="1"/>
  <c r="C34" i="7" s="1"/>
  <c r="D44" i="8"/>
  <c r="E44" i="8" s="1"/>
  <c r="F44" i="8" s="1"/>
  <c r="B45" i="8" s="1"/>
  <c r="C41" i="10" l="1"/>
  <c r="A41" i="10"/>
  <c r="D41" i="10"/>
  <c r="D34" i="7"/>
  <c r="E34" i="7" s="1"/>
  <c r="F34" i="7" s="1"/>
  <c r="B35" i="7" s="1"/>
  <c r="D45" i="8"/>
  <c r="E45" i="8" s="1"/>
  <c r="F45" i="8" s="1"/>
  <c r="B46" i="8" s="1"/>
  <c r="E41" i="10" l="1"/>
  <c r="F41" i="10" s="1"/>
  <c r="B42" i="10" s="1"/>
  <c r="D35" i="7"/>
  <c r="C35" i="7"/>
  <c r="D46" i="8"/>
  <c r="E46" i="8" s="1"/>
  <c r="F46" i="8" s="1"/>
  <c r="B47" i="8" s="1"/>
  <c r="C42" i="10" l="1"/>
  <c r="A42" i="10"/>
  <c r="D42" i="10"/>
  <c r="E35" i="7"/>
  <c r="F35" i="7" s="1"/>
  <c r="B36" i="7" s="1"/>
  <c r="C36" i="7" s="1"/>
  <c r="D47" i="8"/>
  <c r="E47" i="8" s="1"/>
  <c r="F47" i="8" s="1"/>
  <c r="B48" i="8" s="1"/>
  <c r="E42" i="10" l="1"/>
  <c r="F42" i="10" s="1"/>
  <c r="B43" i="10" s="1"/>
  <c r="D36" i="7"/>
  <c r="E36" i="7" s="1"/>
  <c r="F36" i="7" s="1"/>
  <c r="B37" i="7" s="1"/>
  <c r="C37" i="7" s="1"/>
  <c r="D48" i="8"/>
  <c r="E48" i="8" s="1"/>
  <c r="F48" i="8" s="1"/>
  <c r="B49" i="8" s="1"/>
  <c r="C43" i="10" l="1"/>
  <c r="A43" i="10"/>
  <c r="D43" i="10"/>
  <c r="D37" i="7"/>
  <c r="E37" i="7" s="1"/>
  <c r="F37" i="7" s="1"/>
  <c r="B38" i="7" s="1"/>
  <c r="D49" i="8"/>
  <c r="E49" i="8" s="1"/>
  <c r="F49" i="8" s="1"/>
  <c r="B50" i="8" s="1"/>
  <c r="E43" i="10" l="1"/>
  <c r="F43" i="10" s="1"/>
  <c r="B44" i="10" s="1"/>
  <c r="D50" i="8"/>
  <c r="E50" i="8" s="1"/>
  <c r="F50" i="8" s="1"/>
  <c r="B51" i="8" s="1"/>
  <c r="C38" i="7"/>
  <c r="D38" i="7"/>
  <c r="C44" i="10" l="1"/>
  <c r="A44" i="10"/>
  <c r="D44" i="10"/>
  <c r="D51" i="8"/>
  <c r="E51" i="8" s="1"/>
  <c r="F51" i="8" s="1"/>
  <c r="B52" i="8" s="1"/>
  <c r="E38" i="7"/>
  <c r="F38" i="7" s="1"/>
  <c r="B39" i="7" s="1"/>
  <c r="E44" i="10" l="1"/>
  <c r="F44" i="10" s="1"/>
  <c r="B45" i="10" s="1"/>
  <c r="D52" i="8"/>
  <c r="E52" i="8" s="1"/>
  <c r="F52" i="8" s="1"/>
  <c r="B53" i="8" s="1"/>
  <c r="C39" i="7"/>
  <c r="D39" i="7"/>
  <c r="C45" i="10" l="1"/>
  <c r="A45" i="10"/>
  <c r="D45" i="10"/>
  <c r="D53" i="8"/>
  <c r="E53" i="8" s="1"/>
  <c r="F53" i="8" s="1"/>
  <c r="B54" i="8" s="1"/>
  <c r="E39" i="7"/>
  <c r="F39" i="7" s="1"/>
  <c r="B40" i="7" s="1"/>
  <c r="E45" i="10" l="1"/>
  <c r="F45" i="10" s="1"/>
  <c r="B46" i="10" s="1"/>
  <c r="D54" i="8"/>
  <c r="E54" i="8" s="1"/>
  <c r="F54" i="8" s="1"/>
  <c r="B55" i="8" s="1"/>
  <c r="C40" i="7"/>
  <c r="D40" i="7"/>
  <c r="C46" i="10" l="1"/>
  <c r="A46" i="10"/>
  <c r="D46" i="10"/>
  <c r="D55" i="8"/>
  <c r="E55" i="8" s="1"/>
  <c r="F55" i="8" s="1"/>
  <c r="B56" i="8" s="1"/>
  <c r="E40" i="7"/>
  <c r="F40" i="7" s="1"/>
  <c r="B41" i="7" s="1"/>
  <c r="E46" i="10" l="1"/>
  <c r="F46" i="10" s="1"/>
  <c r="B47" i="10" s="1"/>
  <c r="D56" i="8"/>
  <c r="E56" i="8" s="1"/>
  <c r="F56" i="8" s="1"/>
  <c r="B57" i="8" s="1"/>
  <c r="C41" i="7"/>
  <c r="D41" i="7"/>
  <c r="C47" i="10" l="1"/>
  <c r="A47" i="10"/>
  <c r="D47" i="10"/>
  <c r="D57" i="8"/>
  <c r="E57" i="8" s="1"/>
  <c r="F57" i="8" s="1"/>
  <c r="B58" i="8" s="1"/>
  <c r="E41" i="7"/>
  <c r="F41" i="7" s="1"/>
  <c r="B42" i="7" s="1"/>
  <c r="E47" i="10" l="1"/>
  <c r="F47" i="10" s="1"/>
  <c r="B48" i="10" s="1"/>
  <c r="D58" i="8"/>
  <c r="E58" i="8" s="1"/>
  <c r="F58" i="8" s="1"/>
  <c r="B59" i="8" s="1"/>
  <c r="C42" i="7"/>
  <c r="D42" i="7"/>
  <c r="C48" i="10" l="1"/>
  <c r="A48" i="10"/>
  <c r="D48" i="10"/>
  <c r="D59" i="8"/>
  <c r="E59" i="8" s="1"/>
  <c r="F59" i="8" s="1"/>
  <c r="B60" i="8" s="1"/>
  <c r="E42" i="7"/>
  <c r="F42" i="7" s="1"/>
  <c r="B43" i="7" s="1"/>
  <c r="E48" i="10" l="1"/>
  <c r="F48" i="10" s="1"/>
  <c r="B49" i="10" s="1"/>
  <c r="D60" i="8"/>
  <c r="E60" i="8" s="1"/>
  <c r="F60" i="8" s="1"/>
  <c r="B61" i="8" s="1"/>
  <c r="C43" i="7"/>
  <c r="D43" i="7"/>
  <c r="C49" i="10" l="1"/>
  <c r="A49" i="10"/>
  <c r="D49" i="10"/>
  <c r="D61" i="8"/>
  <c r="E61" i="8" s="1"/>
  <c r="F61" i="8" s="1"/>
  <c r="B62" i="8" s="1"/>
  <c r="E43" i="7"/>
  <c r="F43" i="7" s="1"/>
  <c r="B44" i="7" s="1"/>
  <c r="E49" i="10" l="1"/>
  <c r="F49" i="10" s="1"/>
  <c r="B50" i="10" s="1"/>
  <c r="D62" i="8"/>
  <c r="E62" i="8" s="1"/>
  <c r="F62" i="8" s="1"/>
  <c r="B63" i="8" s="1"/>
  <c r="C44" i="7"/>
  <c r="D44" i="7"/>
  <c r="C50" i="10" l="1"/>
  <c r="A50" i="10"/>
  <c r="D50" i="10"/>
  <c r="D63" i="8"/>
  <c r="E63" i="8" s="1"/>
  <c r="F63" i="8" s="1"/>
  <c r="B64" i="8" s="1"/>
  <c r="E44" i="7"/>
  <c r="F44" i="7" s="1"/>
  <c r="B45" i="7" s="1"/>
  <c r="E50" i="10" l="1"/>
  <c r="F50" i="10" s="1"/>
  <c r="B51" i="10" s="1"/>
  <c r="D64" i="8"/>
  <c r="E64" i="8" s="1"/>
  <c r="F64" i="8" s="1"/>
  <c r="B65" i="8" s="1"/>
  <c r="D45" i="7"/>
  <c r="C45" i="7"/>
  <c r="C51" i="10" l="1"/>
  <c r="A51" i="10"/>
  <c r="D51" i="10"/>
  <c r="D65" i="8"/>
  <c r="E65" i="8" s="1"/>
  <c r="F65" i="8" s="1"/>
  <c r="B66" i="8" s="1"/>
  <c r="E45" i="7"/>
  <c r="F45" i="7" s="1"/>
  <c r="B46" i="7" s="1"/>
  <c r="E51" i="10" l="1"/>
  <c r="F51" i="10" s="1"/>
  <c r="B52" i="10" s="1"/>
  <c r="D66" i="8"/>
  <c r="E66" i="8" s="1"/>
  <c r="F66" i="8" s="1"/>
  <c r="B67" i="8" s="1"/>
  <c r="D46" i="7"/>
  <c r="C46" i="7"/>
  <c r="C52" i="10" l="1"/>
  <c r="A52" i="10"/>
  <c r="D52" i="10"/>
  <c r="D67" i="8"/>
  <c r="E67" i="8" s="1"/>
  <c r="F67" i="8" s="1"/>
  <c r="B68" i="8" s="1"/>
  <c r="E46" i="7"/>
  <c r="F46" i="7" s="1"/>
  <c r="B47" i="7" s="1"/>
  <c r="E52" i="10" l="1"/>
  <c r="F52" i="10" s="1"/>
  <c r="B53" i="10" s="1"/>
  <c r="D68" i="8"/>
  <c r="E68" i="8" s="1"/>
  <c r="F68" i="8" s="1"/>
  <c r="B69" i="8" s="1"/>
  <c r="D47" i="7"/>
  <c r="C47" i="7"/>
  <c r="C53" i="10" l="1"/>
  <c r="A53" i="10"/>
  <c r="D53" i="10"/>
  <c r="E47" i="7"/>
  <c r="F47" i="7" s="1"/>
  <c r="B48" i="7" s="1"/>
  <c r="D48" i="7" s="1"/>
  <c r="D69" i="8"/>
  <c r="E69" i="8" s="1"/>
  <c r="F69" i="8" s="1"/>
  <c r="B70" i="8" s="1"/>
  <c r="E53" i="10" l="1"/>
  <c r="F53" i="10" s="1"/>
  <c r="B54" i="10" s="1"/>
  <c r="C48" i="7"/>
  <c r="E48" i="7" s="1"/>
  <c r="F48" i="7" s="1"/>
  <c r="B49" i="7" s="1"/>
  <c r="D49" i="7" s="1"/>
  <c r="D70" i="8"/>
  <c r="E70" i="8" s="1"/>
  <c r="F70" i="8" s="1"/>
  <c r="B71" i="8" s="1"/>
  <c r="C54" i="10" l="1"/>
  <c r="A54" i="10"/>
  <c r="D54" i="10"/>
  <c r="C49" i="7"/>
  <c r="E49" i="7" s="1"/>
  <c r="F49" i="7" s="1"/>
  <c r="B50" i="7" s="1"/>
  <c r="D50" i="7" s="1"/>
  <c r="D71" i="8"/>
  <c r="E71" i="8" s="1"/>
  <c r="F71" i="8" s="1"/>
  <c r="B72" i="8" s="1"/>
  <c r="E54" i="10" l="1"/>
  <c r="F54" i="10" s="1"/>
  <c r="B55" i="10" s="1"/>
  <c r="C50" i="7"/>
  <c r="E50" i="7" s="1"/>
  <c r="F50" i="7" s="1"/>
  <c r="B51" i="7" s="1"/>
  <c r="D51" i="7" s="1"/>
  <c r="D72" i="8"/>
  <c r="E72" i="8" s="1"/>
  <c r="F72" i="8" s="1"/>
  <c r="B73" i="8" s="1"/>
  <c r="C55" i="10" l="1"/>
  <c r="A55" i="10"/>
  <c r="D55" i="10"/>
  <c r="C51" i="7"/>
  <c r="E51" i="7" s="1"/>
  <c r="F51" i="7" s="1"/>
  <c r="B52" i="7" s="1"/>
  <c r="D52" i="7" s="1"/>
  <c r="D73" i="8"/>
  <c r="E73" i="8" s="1"/>
  <c r="F73" i="8" s="1"/>
  <c r="B74" i="8" s="1"/>
  <c r="E55" i="10" l="1"/>
  <c r="F55" i="10" s="1"/>
  <c r="B56" i="10" s="1"/>
  <c r="C52" i="7"/>
  <c r="E52" i="7" s="1"/>
  <c r="F52" i="7" s="1"/>
  <c r="B53" i="7" s="1"/>
  <c r="D53" i="7" s="1"/>
  <c r="D74" i="8"/>
  <c r="E74" i="8" s="1"/>
  <c r="F74" i="8" s="1"/>
  <c r="B75" i="8" s="1"/>
  <c r="C56" i="10" l="1"/>
  <c r="A56" i="10"/>
  <c r="D56" i="10"/>
  <c r="C53" i="7"/>
  <c r="E53" i="7" s="1"/>
  <c r="F53" i="7" s="1"/>
  <c r="B54" i="7" s="1"/>
  <c r="C54" i="7" s="1"/>
  <c r="D75" i="8"/>
  <c r="E75" i="8" s="1"/>
  <c r="F75" i="8" s="1"/>
  <c r="B76" i="8" s="1"/>
  <c r="E56" i="10" l="1"/>
  <c r="F56" i="10" s="1"/>
  <c r="B57" i="10" s="1"/>
  <c r="D54" i="7"/>
  <c r="E54" i="7" s="1"/>
  <c r="F54" i="7" s="1"/>
  <c r="B55" i="7" s="1"/>
  <c r="D76" i="8"/>
  <c r="E76" i="8" s="1"/>
  <c r="F76" i="8" s="1"/>
  <c r="B77" i="8" s="1"/>
  <c r="C57" i="10" l="1"/>
  <c r="A57" i="10"/>
  <c r="D57" i="10"/>
  <c r="D77" i="8"/>
  <c r="E77" i="8" s="1"/>
  <c r="F77" i="8" s="1"/>
  <c r="B78" i="8" s="1"/>
  <c r="C55" i="7"/>
  <c r="D55" i="7"/>
  <c r="E57" i="10" l="1"/>
  <c r="F57" i="10" s="1"/>
  <c r="B58" i="10" s="1"/>
  <c r="D78" i="8"/>
  <c r="E78" i="8" s="1"/>
  <c r="F78" i="8" s="1"/>
  <c r="B79" i="8" s="1"/>
  <c r="E55" i="7"/>
  <c r="F55" i="7" s="1"/>
  <c r="B56" i="7" s="1"/>
  <c r="C58" i="10" l="1"/>
  <c r="A58" i="10"/>
  <c r="D58" i="10"/>
  <c r="D79" i="8"/>
  <c r="E79" i="8" s="1"/>
  <c r="F79" i="8" s="1"/>
  <c r="B80" i="8" s="1"/>
  <c r="C56" i="7"/>
  <c r="D56" i="7"/>
  <c r="E58" i="10" l="1"/>
  <c r="F58" i="10" s="1"/>
  <c r="B59" i="10" s="1"/>
  <c r="D80" i="8"/>
  <c r="E80" i="8" s="1"/>
  <c r="F80" i="8" s="1"/>
  <c r="B81" i="8" s="1"/>
  <c r="E56" i="7"/>
  <c r="F56" i="7" s="1"/>
  <c r="B57" i="7" s="1"/>
  <c r="C59" i="10" l="1"/>
  <c r="A59" i="10"/>
  <c r="D59" i="10"/>
  <c r="D81" i="8"/>
  <c r="E81" i="8" s="1"/>
  <c r="F81" i="8" s="1"/>
  <c r="B82" i="8" s="1"/>
  <c r="C57" i="7"/>
  <c r="D57" i="7"/>
  <c r="E59" i="10" l="1"/>
  <c r="F59" i="10" s="1"/>
  <c r="B60" i="10" s="1"/>
  <c r="D82" i="8"/>
  <c r="E82" i="8" s="1"/>
  <c r="F82" i="8" s="1"/>
  <c r="B83" i="8" s="1"/>
  <c r="E57" i="7"/>
  <c r="F57" i="7" s="1"/>
  <c r="B58" i="7" s="1"/>
  <c r="C60" i="10" l="1"/>
  <c r="A60" i="10"/>
  <c r="D60" i="10"/>
  <c r="D83" i="8"/>
  <c r="E83" i="8" s="1"/>
  <c r="F83" i="8" s="1"/>
  <c r="B84" i="8" s="1"/>
  <c r="C58" i="7"/>
  <c r="D58" i="7"/>
  <c r="E60" i="10" l="1"/>
  <c r="F60" i="10" s="1"/>
  <c r="B61" i="10" s="1"/>
  <c r="D84" i="8"/>
  <c r="E84" i="8" s="1"/>
  <c r="F84" i="8" s="1"/>
  <c r="B85" i="8" s="1"/>
  <c r="E58" i="7"/>
  <c r="F58" i="7" s="1"/>
  <c r="B59" i="7" s="1"/>
  <c r="C61" i="10" l="1"/>
  <c r="A61" i="10"/>
  <c r="D61" i="10"/>
  <c r="D85" i="8"/>
  <c r="E85" i="8" s="1"/>
  <c r="F85" i="8" s="1"/>
  <c r="B86" i="8" s="1"/>
  <c r="C59" i="7"/>
  <c r="D59" i="7"/>
  <c r="E61" i="10" l="1"/>
  <c r="F61" i="10" s="1"/>
  <c r="B62" i="10" s="1"/>
  <c r="D86" i="8"/>
  <c r="E86" i="8" s="1"/>
  <c r="F86" i="8" s="1"/>
  <c r="B87" i="8" s="1"/>
  <c r="E59" i="7"/>
  <c r="F59" i="7" s="1"/>
  <c r="B60" i="7" s="1"/>
  <c r="C62" i="10" l="1"/>
  <c r="A62" i="10"/>
  <c r="D62" i="10"/>
  <c r="D87" i="8"/>
  <c r="E87" i="8" s="1"/>
  <c r="F87" i="8" s="1"/>
  <c r="B88" i="8" s="1"/>
  <c r="C60" i="7"/>
  <c r="D60" i="7"/>
  <c r="E62" i="10" l="1"/>
  <c r="F62" i="10" s="1"/>
  <c r="B63" i="10" s="1"/>
  <c r="D88" i="8"/>
  <c r="E88" i="8" s="1"/>
  <c r="F88" i="8" s="1"/>
  <c r="B89" i="8" s="1"/>
  <c r="E60" i="7"/>
  <c r="F60" i="7" s="1"/>
  <c r="B61" i="7" s="1"/>
  <c r="C63" i="10" l="1"/>
  <c r="A63" i="10"/>
  <c r="D63" i="10"/>
  <c r="D89" i="8"/>
  <c r="E89" i="8" s="1"/>
  <c r="F89" i="8" s="1"/>
  <c r="B90" i="8" s="1"/>
  <c r="C61" i="7"/>
  <c r="D61" i="7"/>
  <c r="E63" i="10" l="1"/>
  <c r="F63" i="10" s="1"/>
  <c r="B64" i="10" s="1"/>
  <c r="D90" i="8"/>
  <c r="E90" i="8" s="1"/>
  <c r="F90" i="8" s="1"/>
  <c r="B91" i="8" s="1"/>
  <c r="E61" i="7"/>
  <c r="F61" i="7" s="1"/>
  <c r="B62" i="7" s="1"/>
  <c r="C64" i="10" l="1"/>
  <c r="A64" i="10"/>
  <c r="D64" i="10"/>
  <c r="D91" i="8"/>
  <c r="E91" i="8" s="1"/>
  <c r="F91" i="8" s="1"/>
  <c r="B92" i="8" s="1"/>
  <c r="C62" i="7"/>
  <c r="D62" i="7"/>
  <c r="E64" i="10" l="1"/>
  <c r="F64" i="10" s="1"/>
  <c r="B65" i="10" s="1"/>
  <c r="D92" i="8"/>
  <c r="E92" i="8" s="1"/>
  <c r="F92" i="8" s="1"/>
  <c r="B93" i="8" s="1"/>
  <c r="E62" i="7"/>
  <c r="F62" i="7" s="1"/>
  <c r="B63" i="7" s="1"/>
  <c r="C65" i="10" l="1"/>
  <c r="A65" i="10"/>
  <c r="D65" i="10"/>
  <c r="D93" i="8"/>
  <c r="E93" i="8" s="1"/>
  <c r="F93" i="8" s="1"/>
  <c r="B94" i="8" s="1"/>
  <c r="C63" i="7"/>
  <c r="D63" i="7"/>
  <c r="E65" i="10" l="1"/>
  <c r="F65" i="10" s="1"/>
  <c r="B66" i="10" s="1"/>
  <c r="D94" i="8"/>
  <c r="E94" i="8" s="1"/>
  <c r="F94" i="8" s="1"/>
  <c r="B95" i="8" s="1"/>
  <c r="E63" i="7"/>
  <c r="F63" i="7" s="1"/>
  <c r="B64" i="7" s="1"/>
  <c r="C66" i="10" l="1"/>
  <c r="A66" i="10"/>
  <c r="D66" i="10"/>
  <c r="D95" i="8"/>
  <c r="E95" i="8" s="1"/>
  <c r="F95" i="8" s="1"/>
  <c r="B96" i="8" s="1"/>
  <c r="C64" i="7"/>
  <c r="D64" i="7"/>
  <c r="E66" i="10" l="1"/>
  <c r="F66" i="10" s="1"/>
  <c r="B67" i="10" s="1"/>
  <c r="D96" i="8"/>
  <c r="E96" i="8" s="1"/>
  <c r="F96" i="8" s="1"/>
  <c r="B97" i="8" s="1"/>
  <c r="E64" i="7"/>
  <c r="F64" i="7" s="1"/>
  <c r="B65" i="7" s="1"/>
  <c r="C67" i="10" l="1"/>
  <c r="A67" i="10"/>
  <c r="D67" i="10"/>
  <c r="D97" i="8"/>
  <c r="E97" i="8" s="1"/>
  <c r="F97" i="8" s="1"/>
  <c r="B98" i="8" s="1"/>
  <c r="C65" i="7"/>
  <c r="D65" i="7"/>
  <c r="E67" i="10" l="1"/>
  <c r="F67" i="10" s="1"/>
  <c r="B68" i="10" s="1"/>
  <c r="D98" i="8"/>
  <c r="E98" i="8" s="1"/>
  <c r="F98" i="8" s="1"/>
  <c r="B99" i="8" s="1"/>
  <c r="E65" i="7"/>
  <c r="F65" i="7" s="1"/>
  <c r="B66" i="7" s="1"/>
  <c r="C68" i="10" l="1"/>
  <c r="A68" i="10"/>
  <c r="D68" i="10"/>
  <c r="D99" i="8"/>
  <c r="E99" i="8" s="1"/>
  <c r="F99" i="8" s="1"/>
  <c r="B100" i="8" s="1"/>
  <c r="C66" i="7"/>
  <c r="D66" i="7"/>
  <c r="E68" i="10" l="1"/>
  <c r="F68" i="10" s="1"/>
  <c r="B69" i="10" s="1"/>
  <c r="D100" i="8"/>
  <c r="E100" i="8" s="1"/>
  <c r="F100" i="8" s="1"/>
  <c r="B101" i="8" s="1"/>
  <c r="E66" i="7"/>
  <c r="F66" i="7" s="1"/>
  <c r="B67" i="7" s="1"/>
  <c r="C69" i="10" l="1"/>
  <c r="A69" i="10"/>
  <c r="D69" i="10"/>
  <c r="D101" i="8"/>
  <c r="E101" i="8" s="1"/>
  <c r="F101" i="8" s="1"/>
  <c r="B102" i="8" s="1"/>
  <c r="C67" i="7"/>
  <c r="D67" i="7"/>
  <c r="E69" i="10" l="1"/>
  <c r="F69" i="10" s="1"/>
  <c r="B70" i="10" s="1"/>
  <c r="D102" i="8"/>
  <c r="E102" i="8" s="1"/>
  <c r="F102" i="8" s="1"/>
  <c r="B103" i="8" s="1"/>
  <c r="E67" i="7"/>
  <c r="F67" i="7" s="1"/>
  <c r="B68" i="7" s="1"/>
  <c r="C70" i="10" l="1"/>
  <c r="A70" i="10"/>
  <c r="D70" i="10"/>
  <c r="D103" i="8"/>
  <c r="E103" i="8" s="1"/>
  <c r="F103" i="8" s="1"/>
  <c r="B104" i="8" s="1"/>
  <c r="C68" i="7"/>
  <c r="D68" i="7"/>
  <c r="E70" i="10" l="1"/>
  <c r="F70" i="10" s="1"/>
  <c r="B71" i="10" s="1"/>
  <c r="D104" i="8"/>
  <c r="E104" i="8" s="1"/>
  <c r="F104" i="8" s="1"/>
  <c r="B105" i="8" s="1"/>
  <c r="E68" i="7"/>
  <c r="F68" i="7" s="1"/>
  <c r="B69" i="7" s="1"/>
  <c r="C71" i="10" l="1"/>
  <c r="A71" i="10"/>
  <c r="D71" i="10"/>
  <c r="D105" i="8"/>
  <c r="E105" i="8" s="1"/>
  <c r="F105" i="8" s="1"/>
  <c r="B106" i="8" s="1"/>
  <c r="C69" i="7"/>
  <c r="D69" i="7"/>
  <c r="E71" i="10" l="1"/>
  <c r="F71" i="10" s="1"/>
  <c r="B72" i="10" s="1"/>
  <c r="D106" i="8"/>
  <c r="E106" i="8" s="1"/>
  <c r="F106" i="8" s="1"/>
  <c r="B107" i="8" s="1"/>
  <c r="E69" i="7"/>
  <c r="F69" i="7" s="1"/>
  <c r="B70" i="7" s="1"/>
  <c r="C72" i="10" l="1"/>
  <c r="A72" i="10"/>
  <c r="D72" i="10"/>
  <c r="D107" i="8"/>
  <c r="E107" i="8" s="1"/>
  <c r="F107" i="8" s="1"/>
  <c r="B108" i="8" s="1"/>
  <c r="C70" i="7"/>
  <c r="D70" i="7"/>
  <c r="E72" i="10" l="1"/>
  <c r="F72" i="10" s="1"/>
  <c r="B73" i="10" s="1"/>
  <c r="D108" i="8"/>
  <c r="E108" i="8" s="1"/>
  <c r="F108" i="8" s="1"/>
  <c r="B109" i="8" s="1"/>
  <c r="E70" i="7"/>
  <c r="F70" i="7" s="1"/>
  <c r="B71" i="7" s="1"/>
  <c r="C73" i="10" l="1"/>
  <c r="A73" i="10"/>
  <c r="D73" i="10"/>
  <c r="D109" i="8"/>
  <c r="E109" i="8" s="1"/>
  <c r="F109" i="8" s="1"/>
  <c r="B110" i="8" s="1"/>
  <c r="C71" i="7"/>
  <c r="D71" i="7"/>
  <c r="E73" i="10" l="1"/>
  <c r="F73" i="10" s="1"/>
  <c r="B74" i="10" s="1"/>
  <c r="D110" i="8"/>
  <c r="E110" i="8" s="1"/>
  <c r="F110" i="8" s="1"/>
  <c r="B111" i="8" s="1"/>
  <c r="E71" i="7"/>
  <c r="F71" i="7" s="1"/>
  <c r="B72" i="7" s="1"/>
  <c r="C74" i="10" l="1"/>
  <c r="A74" i="10"/>
  <c r="D74" i="10"/>
  <c r="D111" i="8"/>
  <c r="E111" i="8" s="1"/>
  <c r="F111" i="8" s="1"/>
  <c r="B112" i="8" s="1"/>
  <c r="C72" i="7"/>
  <c r="D72" i="7"/>
  <c r="E74" i="10" l="1"/>
  <c r="F74" i="10" s="1"/>
  <c r="B75" i="10" s="1"/>
  <c r="D112" i="8"/>
  <c r="E112" i="8" s="1"/>
  <c r="F112" i="8" s="1"/>
  <c r="B113" i="8" s="1"/>
  <c r="E72" i="7"/>
  <c r="F72" i="7" s="1"/>
  <c r="B73" i="7" s="1"/>
  <c r="C75" i="10" l="1"/>
  <c r="A75" i="10"/>
  <c r="D75" i="10"/>
  <c r="D113" i="8"/>
  <c r="E113" i="8" s="1"/>
  <c r="F113" i="8" s="1"/>
  <c r="B114" i="8" s="1"/>
  <c r="C73" i="7"/>
  <c r="D73" i="7"/>
  <c r="E75" i="10" l="1"/>
  <c r="F75" i="10" s="1"/>
  <c r="B76" i="10" s="1"/>
  <c r="D114" i="8"/>
  <c r="E114" i="8" s="1"/>
  <c r="F114" i="8" s="1"/>
  <c r="B115" i="8" s="1"/>
  <c r="E73" i="7"/>
  <c r="F73" i="7" s="1"/>
  <c r="B74" i="7" s="1"/>
  <c r="C76" i="10" l="1"/>
  <c r="A76" i="10"/>
  <c r="D76" i="10"/>
  <c r="D115" i="8"/>
  <c r="E115" i="8" s="1"/>
  <c r="F115" i="8" s="1"/>
  <c r="B116" i="8" s="1"/>
  <c r="C74" i="7"/>
  <c r="D74" i="7"/>
  <c r="E76" i="10" l="1"/>
  <c r="F76" i="10" s="1"/>
  <c r="B77" i="10" s="1"/>
  <c r="D116" i="8"/>
  <c r="E116" i="8" s="1"/>
  <c r="F116" i="8" s="1"/>
  <c r="B117" i="8" s="1"/>
  <c r="E74" i="7"/>
  <c r="F74" i="7" s="1"/>
  <c r="B75" i="7" s="1"/>
  <c r="C77" i="10" l="1"/>
  <c r="E77" i="10" s="1"/>
  <c r="A77" i="10"/>
  <c r="F77" i="10"/>
  <c r="B78" i="10" s="1"/>
  <c r="D77" i="10"/>
  <c r="D117" i="8"/>
  <c r="E117" i="8" s="1"/>
  <c r="F117" i="8" s="1"/>
  <c r="B118" i="8" s="1"/>
  <c r="C75" i="7"/>
  <c r="D75" i="7"/>
  <c r="C78" i="10" l="1"/>
  <c r="A78" i="10"/>
  <c r="D78" i="10"/>
  <c r="D118" i="8"/>
  <c r="E118" i="8" s="1"/>
  <c r="F118" i="8" s="1"/>
  <c r="B119" i="8" s="1"/>
  <c r="E75" i="7"/>
  <c r="F75" i="7" s="1"/>
  <c r="B76" i="7" s="1"/>
  <c r="E78" i="10" l="1"/>
  <c r="F78" i="10" s="1"/>
  <c r="B79" i="10" s="1"/>
  <c r="D119" i="8"/>
  <c r="E119" i="8" s="1"/>
  <c r="F119" i="8" s="1"/>
  <c r="B120" i="8" s="1"/>
  <c r="C76" i="7"/>
  <c r="D76" i="7"/>
  <c r="C79" i="10" l="1"/>
  <c r="A79" i="10"/>
  <c r="D79" i="10"/>
  <c r="D120" i="8"/>
  <c r="E120" i="8" s="1"/>
  <c r="F120" i="8" s="1"/>
  <c r="B121" i="8" s="1"/>
  <c r="E76" i="7"/>
  <c r="F76" i="7" s="1"/>
  <c r="B77" i="7" s="1"/>
  <c r="E79" i="10" l="1"/>
  <c r="F79" i="10" s="1"/>
  <c r="B80" i="10" s="1"/>
  <c r="D121" i="8"/>
  <c r="E121" i="8" s="1"/>
  <c r="F121" i="8" s="1"/>
  <c r="B122" i="8" s="1"/>
  <c r="C77" i="7"/>
  <c r="D77" i="7"/>
  <c r="C80" i="10" l="1"/>
  <c r="A80" i="10"/>
  <c r="D80" i="10"/>
  <c r="D122" i="8"/>
  <c r="E122" i="8" s="1"/>
  <c r="F122" i="8" s="1"/>
  <c r="B123" i="8" s="1"/>
  <c r="E77" i="7"/>
  <c r="F77" i="7" s="1"/>
  <c r="B78" i="7" s="1"/>
  <c r="E80" i="10" l="1"/>
  <c r="F80" i="10" s="1"/>
  <c r="B81" i="10" s="1"/>
  <c r="D123" i="8"/>
  <c r="E123" i="8" s="1"/>
  <c r="F123" i="8" s="1"/>
  <c r="B124" i="8" s="1"/>
  <c r="C78" i="7"/>
  <c r="D78" i="7"/>
  <c r="C81" i="10" l="1"/>
  <c r="A81" i="10"/>
  <c r="D81" i="10"/>
  <c r="D124" i="8"/>
  <c r="E124" i="8" s="1"/>
  <c r="F124" i="8" s="1"/>
  <c r="B125" i="8" s="1"/>
  <c r="E78" i="7"/>
  <c r="F78" i="7" s="1"/>
  <c r="B79" i="7" s="1"/>
  <c r="E81" i="10" l="1"/>
  <c r="F81" i="10" s="1"/>
  <c r="B82" i="10" s="1"/>
  <c r="D125" i="8"/>
  <c r="E125" i="8" s="1"/>
  <c r="F125" i="8" s="1"/>
  <c r="B126" i="8" s="1"/>
  <c r="C79" i="7"/>
  <c r="D79" i="7"/>
  <c r="C82" i="10" l="1"/>
  <c r="A82" i="10"/>
  <c r="D82" i="10"/>
  <c r="D126" i="8"/>
  <c r="E126" i="8" s="1"/>
  <c r="F126" i="8" s="1"/>
  <c r="E79" i="7"/>
  <c r="F79" i="7" s="1"/>
  <c r="B80" i="7" s="1"/>
  <c r="E82" i="10" l="1"/>
  <c r="F82" i="10" s="1"/>
  <c r="B83" i="10" s="1"/>
  <c r="C80" i="7"/>
  <c r="D80" i="7"/>
  <c r="C83" i="10" l="1"/>
  <c r="A83" i="10"/>
  <c r="D83" i="10"/>
  <c r="E80" i="7"/>
  <c r="F80" i="7" s="1"/>
  <c r="B81" i="7" s="1"/>
  <c r="E83" i="10" l="1"/>
  <c r="F83" i="10" s="1"/>
  <c r="B84" i="10" s="1"/>
  <c r="C81" i="7"/>
  <c r="D81" i="7"/>
  <c r="C84" i="10" l="1"/>
  <c r="A84" i="10"/>
  <c r="D84" i="10"/>
  <c r="E81" i="7"/>
  <c r="F81" i="7" s="1"/>
  <c r="B82" i="7" s="1"/>
  <c r="E84" i="10" l="1"/>
  <c r="F84" i="10" s="1"/>
  <c r="B85" i="10" s="1"/>
  <c r="C82" i="7"/>
  <c r="D82" i="7"/>
  <c r="C85" i="10" l="1"/>
  <c r="A85" i="10"/>
  <c r="D85" i="10"/>
  <c r="E82" i="7"/>
  <c r="F82" i="7" s="1"/>
  <c r="B83" i="7" s="1"/>
  <c r="E85" i="10" l="1"/>
  <c r="F85" i="10" s="1"/>
  <c r="B86" i="10" s="1"/>
  <c r="C83" i="7"/>
  <c r="D83" i="7"/>
  <c r="C86" i="10" l="1"/>
  <c r="A86" i="10"/>
  <c r="D86" i="10"/>
  <c r="E83" i="7"/>
  <c r="F83" i="7" s="1"/>
  <c r="B84" i="7" s="1"/>
  <c r="E86" i="10" l="1"/>
  <c r="F86" i="10" s="1"/>
  <c r="B87" i="10" s="1"/>
  <c r="C84" i="7"/>
  <c r="D84" i="7"/>
  <c r="C87" i="10" l="1"/>
  <c r="A87" i="10"/>
  <c r="D87" i="10"/>
  <c r="E84" i="7"/>
  <c r="F84" i="7" s="1"/>
  <c r="B85" i="7" s="1"/>
  <c r="E87" i="10" l="1"/>
  <c r="F87" i="10" s="1"/>
  <c r="B88" i="10" s="1"/>
  <c r="C85" i="7"/>
  <c r="D85" i="7"/>
  <c r="C88" i="10" l="1"/>
  <c r="A88" i="10"/>
  <c r="D88" i="10"/>
  <c r="E85" i="7"/>
  <c r="F85" i="7" s="1"/>
  <c r="B86" i="7" s="1"/>
  <c r="E88" i="10" l="1"/>
  <c r="F88" i="10" s="1"/>
  <c r="B89" i="10" s="1"/>
  <c r="C86" i="7"/>
  <c r="D86" i="7"/>
  <c r="C89" i="10" l="1"/>
  <c r="A89" i="10"/>
  <c r="D89" i="10"/>
  <c r="E86" i="7"/>
  <c r="F86" i="7" s="1"/>
  <c r="B87" i="7" s="1"/>
  <c r="E89" i="10" l="1"/>
  <c r="F89" i="10" s="1"/>
  <c r="B90" i="10" s="1"/>
  <c r="C87" i="7"/>
  <c r="D87" i="7"/>
  <c r="C90" i="10" l="1"/>
  <c r="A90" i="10"/>
  <c r="D90" i="10"/>
  <c r="E87" i="7"/>
  <c r="F87" i="7" s="1"/>
  <c r="B88" i="7" s="1"/>
  <c r="E90" i="10" l="1"/>
  <c r="F90" i="10" s="1"/>
  <c r="B91" i="10" s="1"/>
  <c r="C88" i="7"/>
  <c r="D88" i="7"/>
  <c r="C91" i="10" l="1"/>
  <c r="A91" i="10"/>
  <c r="D91" i="10"/>
  <c r="E88" i="7"/>
  <c r="F88" i="7" s="1"/>
  <c r="B89" i="7" s="1"/>
  <c r="E91" i="10" l="1"/>
  <c r="F91" i="10" s="1"/>
  <c r="B92" i="10" s="1"/>
  <c r="C89" i="7"/>
  <c r="D89" i="7"/>
  <c r="C92" i="10" l="1"/>
  <c r="A92" i="10"/>
  <c r="D92" i="10"/>
  <c r="E89" i="7"/>
  <c r="F89" i="7" s="1"/>
  <c r="B90" i="7" s="1"/>
  <c r="E92" i="10" l="1"/>
  <c r="F92" i="10" s="1"/>
  <c r="B93" i="10" s="1"/>
  <c r="C90" i="7"/>
  <c r="D90" i="7"/>
  <c r="C93" i="10" l="1"/>
  <c r="A93" i="10"/>
  <c r="D93" i="10"/>
  <c r="E90" i="7"/>
  <c r="F90" i="7" s="1"/>
  <c r="B91" i="7" s="1"/>
  <c r="E93" i="10" l="1"/>
  <c r="F93" i="10" s="1"/>
  <c r="B94" i="10" s="1"/>
  <c r="C91" i="7"/>
  <c r="D91" i="7"/>
  <c r="C94" i="10" l="1"/>
  <c r="A94" i="10"/>
  <c r="D94" i="10"/>
  <c r="E91" i="7"/>
  <c r="F91" i="7" s="1"/>
  <c r="B92" i="7" s="1"/>
  <c r="E94" i="10" l="1"/>
  <c r="F94" i="10" s="1"/>
  <c r="B95" i="10" s="1"/>
  <c r="D92" i="7"/>
  <c r="C92" i="7"/>
  <c r="C95" i="10" l="1"/>
  <c r="A95" i="10"/>
  <c r="D95" i="10"/>
  <c r="E92" i="7"/>
  <c r="F92" i="7" s="1"/>
  <c r="B93" i="7" s="1"/>
  <c r="C93" i="7" s="1"/>
  <c r="E95" i="10" l="1"/>
  <c r="F95" i="10" s="1"/>
  <c r="B96" i="10" s="1"/>
  <c r="D93" i="7"/>
  <c r="E93" i="7" s="1"/>
  <c r="F93" i="7" s="1"/>
  <c r="B94" i="7" s="1"/>
  <c r="C96" i="10" l="1"/>
  <c r="A96" i="10"/>
  <c r="D96" i="10"/>
  <c r="C94" i="7"/>
  <c r="D94" i="7"/>
  <c r="E96" i="10" l="1"/>
  <c r="F96" i="10" s="1"/>
  <c r="B97" i="10" s="1"/>
  <c r="E94" i="7"/>
  <c r="F94" i="7" s="1"/>
  <c r="B95" i="7" s="1"/>
  <c r="C97" i="10" l="1"/>
  <c r="A97" i="10"/>
  <c r="D97" i="10"/>
  <c r="C95" i="7"/>
  <c r="D95" i="7"/>
  <c r="E97" i="10" l="1"/>
  <c r="F97" i="10" s="1"/>
  <c r="B98" i="10" s="1"/>
  <c r="E95" i="7"/>
  <c r="F95" i="7" s="1"/>
  <c r="B96" i="7" s="1"/>
  <c r="C98" i="10" l="1"/>
  <c r="A98" i="10"/>
  <c r="D98" i="10"/>
  <c r="C96" i="7"/>
  <c r="D96" i="7"/>
  <c r="E98" i="10" l="1"/>
  <c r="F98" i="10" s="1"/>
  <c r="B99" i="10" s="1"/>
  <c r="E96" i="7"/>
  <c r="F96" i="7" s="1"/>
  <c r="B97" i="7" s="1"/>
  <c r="C99" i="10" l="1"/>
  <c r="A99" i="10"/>
  <c r="D99" i="10"/>
  <c r="C97" i="7"/>
  <c r="D97" i="7"/>
  <c r="E99" i="10" l="1"/>
  <c r="F99" i="10" s="1"/>
  <c r="B100" i="10" s="1"/>
  <c r="E97" i="7"/>
  <c r="F97" i="7" s="1"/>
  <c r="B98" i="7" s="1"/>
  <c r="C100" i="10" l="1"/>
  <c r="A100" i="10"/>
  <c r="D100" i="10"/>
  <c r="C98" i="7"/>
  <c r="D98" i="7"/>
  <c r="E100" i="10" l="1"/>
  <c r="F100" i="10" s="1"/>
  <c r="B101" i="10" s="1"/>
  <c r="E98" i="7"/>
  <c r="F98" i="7" s="1"/>
  <c r="B99" i="7" s="1"/>
  <c r="C101" i="10" l="1"/>
  <c r="A101" i="10"/>
  <c r="D101" i="10"/>
  <c r="D99" i="7"/>
  <c r="C99" i="7"/>
  <c r="E101" i="10" l="1"/>
  <c r="F101" i="10" s="1"/>
  <c r="B102" i="10" s="1"/>
  <c r="E99" i="7"/>
  <c r="F99" i="7" s="1"/>
  <c r="B100" i="7" s="1"/>
  <c r="C102" i="10" l="1"/>
  <c r="A102" i="10"/>
  <c r="D102" i="10"/>
  <c r="D100" i="7"/>
  <c r="C100" i="7"/>
  <c r="E102" i="10" l="1"/>
  <c r="F102" i="10" s="1"/>
  <c r="B103" i="10" s="1"/>
  <c r="E100" i="7"/>
  <c r="F100" i="7" s="1"/>
  <c r="B101" i="7" s="1"/>
  <c r="C103" i="10" l="1"/>
  <c r="A103" i="10"/>
  <c r="D103" i="10"/>
  <c r="C101" i="7"/>
  <c r="D101" i="7"/>
  <c r="E103" i="10" l="1"/>
  <c r="F103" i="10" s="1"/>
  <c r="B104" i="10" s="1"/>
  <c r="E101" i="7"/>
  <c r="F101" i="7" s="1"/>
  <c r="B102" i="7" s="1"/>
  <c r="C104" i="10" l="1"/>
  <c r="A104" i="10"/>
  <c r="D104" i="10"/>
  <c r="C102" i="7"/>
  <c r="D102" i="7"/>
  <c r="E104" i="10" l="1"/>
  <c r="F104" i="10" s="1"/>
  <c r="B105" i="10" s="1"/>
  <c r="E102" i="7"/>
  <c r="F102" i="7" s="1"/>
  <c r="B103" i="7" s="1"/>
  <c r="C105" i="10" l="1"/>
  <c r="A105" i="10"/>
  <c r="D105" i="10"/>
  <c r="D103" i="7"/>
  <c r="C103" i="7"/>
  <c r="E105" i="10" l="1"/>
  <c r="F105" i="10" s="1"/>
  <c r="B106" i="10" s="1"/>
  <c r="E103" i="7"/>
  <c r="F103" i="7" s="1"/>
  <c r="B104" i="7" s="1"/>
  <c r="C106" i="10" l="1"/>
  <c r="A106" i="10"/>
  <c r="D106" i="10"/>
  <c r="D104" i="7"/>
  <c r="C104" i="7"/>
  <c r="E106" i="10" l="1"/>
  <c r="F106" i="10" s="1"/>
  <c r="B107" i="10" s="1"/>
  <c r="E104" i="7"/>
  <c r="F104" i="7" s="1"/>
  <c r="B105" i="7" s="1"/>
  <c r="C107" i="10" l="1"/>
  <c r="A107" i="10"/>
  <c r="D107" i="10"/>
  <c r="D105" i="7"/>
  <c r="C105" i="7"/>
  <c r="E107" i="10" l="1"/>
  <c r="F107" i="10" s="1"/>
  <c r="B108" i="10" s="1"/>
  <c r="E105" i="7"/>
  <c r="F105" i="7" s="1"/>
  <c r="B106" i="7" s="1"/>
  <c r="C108" i="10" l="1"/>
  <c r="A108" i="10"/>
  <c r="D108" i="10"/>
  <c r="C106" i="7"/>
  <c r="D106" i="7"/>
  <c r="E108" i="10" l="1"/>
  <c r="F108" i="10" s="1"/>
  <c r="B109" i="10" s="1"/>
  <c r="E106" i="7"/>
  <c r="F106" i="7" s="1"/>
  <c r="B107" i="7" s="1"/>
  <c r="C109" i="10" l="1"/>
  <c r="A109" i="10"/>
  <c r="D109" i="10"/>
  <c r="C107" i="7"/>
  <c r="D107" i="7"/>
  <c r="E109" i="10" l="1"/>
  <c r="F109" i="10" s="1"/>
  <c r="B110" i="10" s="1"/>
  <c r="E107" i="7"/>
  <c r="F107" i="7" s="1"/>
  <c r="B108" i="7" s="1"/>
  <c r="C110" i="10" l="1"/>
  <c r="A110" i="10"/>
  <c r="D110" i="10"/>
  <c r="D108" i="7"/>
  <c r="C108" i="7"/>
  <c r="E110" i="10" l="1"/>
  <c r="F110" i="10" s="1"/>
  <c r="B111" i="10" s="1"/>
  <c r="E108" i="7"/>
  <c r="F108" i="7" s="1"/>
  <c r="B109" i="7" s="1"/>
  <c r="C111" i="10" l="1"/>
  <c r="A111" i="10"/>
  <c r="D111" i="10"/>
  <c r="D109" i="7"/>
  <c r="C109" i="7"/>
  <c r="E111" i="10" l="1"/>
  <c r="F111" i="10" s="1"/>
  <c r="B112" i="10" s="1"/>
  <c r="E109" i="7"/>
  <c r="F109" i="7" s="1"/>
  <c r="B110" i="7" s="1"/>
  <c r="C112" i="10" l="1"/>
  <c r="A112" i="10"/>
  <c r="D112" i="10"/>
  <c r="C110" i="7"/>
  <c r="D110" i="7"/>
  <c r="E112" i="10" l="1"/>
  <c r="F112" i="10" s="1"/>
  <c r="B113" i="10" s="1"/>
  <c r="E110" i="7"/>
  <c r="F110" i="7" s="1"/>
  <c r="B111" i="7" s="1"/>
  <c r="C113" i="10" l="1"/>
  <c r="A113" i="10"/>
  <c r="D113" i="10"/>
  <c r="C111" i="7"/>
  <c r="D111" i="7"/>
  <c r="E113" i="10" l="1"/>
  <c r="F113" i="10" s="1"/>
  <c r="B114" i="10" s="1"/>
  <c r="E111" i="7"/>
  <c r="F111" i="7" s="1"/>
  <c r="B112" i="7" s="1"/>
  <c r="C114" i="10" l="1"/>
  <c r="A114" i="10"/>
  <c r="D114" i="10"/>
  <c r="D112" i="7"/>
  <c r="C112" i="7"/>
  <c r="E114" i="10" l="1"/>
  <c r="F114" i="10" s="1"/>
  <c r="B115" i="10" s="1"/>
  <c r="E112" i="7"/>
  <c r="F112" i="7" s="1"/>
  <c r="B113" i="7" s="1"/>
  <c r="C115" i="10" l="1"/>
  <c r="A115" i="10"/>
  <c r="D115" i="10"/>
  <c r="D113" i="7"/>
  <c r="C113" i="7"/>
  <c r="E115" i="10" l="1"/>
  <c r="F115" i="10" s="1"/>
  <c r="B116" i="10" s="1"/>
  <c r="E113" i="7"/>
  <c r="F113" i="7" s="1"/>
  <c r="B114" i="7" s="1"/>
  <c r="C116" i="10" l="1"/>
  <c r="E116" i="10" s="1"/>
  <c r="A116" i="10"/>
  <c r="F116" i="10"/>
  <c r="B117" i="10" s="1"/>
  <c r="D116" i="10"/>
  <c r="C114" i="7"/>
  <c r="D114" i="7"/>
  <c r="C117" i="10" l="1"/>
  <c r="A117" i="10"/>
  <c r="D117" i="10"/>
  <c r="E114" i="7"/>
  <c r="F114" i="7" s="1"/>
  <c r="B115" i="7" s="1"/>
  <c r="E117" i="10" l="1"/>
  <c r="F117" i="10" s="1"/>
  <c r="B118" i="10" s="1"/>
  <c r="C115" i="7"/>
  <c r="D115" i="7"/>
  <c r="C118" i="10" l="1"/>
  <c r="A118" i="10"/>
  <c r="D118" i="10"/>
  <c r="E115" i="7"/>
  <c r="F115" i="7" s="1"/>
  <c r="B116" i="7" s="1"/>
  <c r="E118" i="10" l="1"/>
  <c r="F118" i="10" s="1"/>
  <c r="B119" i="10" s="1"/>
  <c r="D116" i="7"/>
  <c r="C116" i="7"/>
  <c r="C119" i="10" l="1"/>
  <c r="A119" i="10"/>
  <c r="D119" i="10"/>
  <c r="E116" i="7"/>
  <c r="F116" i="7" s="1"/>
  <c r="B117" i="7" s="1"/>
  <c r="E119" i="10" l="1"/>
  <c r="F119" i="10" s="1"/>
  <c r="B120" i="10" s="1"/>
  <c r="D117" i="7"/>
  <c r="C117" i="7"/>
  <c r="C120" i="10" l="1"/>
  <c r="A120" i="10"/>
  <c r="D120" i="10"/>
  <c r="E117" i="7"/>
  <c r="F117" i="7" s="1"/>
  <c r="B118" i="7" s="1"/>
  <c r="E120" i="10" l="1"/>
  <c r="F120" i="10" s="1"/>
  <c r="B121" i="10" s="1"/>
  <c r="C118" i="7"/>
  <c r="D118" i="7"/>
  <c r="C121" i="10" l="1"/>
  <c r="A121" i="10"/>
  <c r="D121" i="10"/>
  <c r="E118" i="7"/>
  <c r="F118" i="7" s="1"/>
  <c r="B119" i="7" s="1"/>
  <c r="E121" i="10" l="1"/>
  <c r="F121" i="10" s="1"/>
  <c r="B122" i="10" s="1"/>
  <c r="C119" i="7"/>
  <c r="D119" i="7"/>
  <c r="C122" i="10" l="1"/>
  <c r="A122" i="10"/>
  <c r="D122" i="10"/>
  <c r="E119" i="7"/>
  <c r="F119" i="7" s="1"/>
  <c r="B120" i="7" s="1"/>
  <c r="D120" i="7" s="1"/>
  <c r="E122" i="10" l="1"/>
  <c r="F122" i="10" s="1"/>
  <c r="B123" i="10" s="1"/>
  <c r="C120" i="7"/>
  <c r="E120" i="7" s="1"/>
  <c r="F120" i="7" s="1"/>
  <c r="B121" i="7" s="1"/>
  <c r="C123" i="10" l="1"/>
  <c r="A123" i="10"/>
  <c r="D123" i="10"/>
  <c r="C121" i="7"/>
  <c r="D121" i="7"/>
  <c r="E123" i="10" l="1"/>
  <c r="F123" i="10" s="1"/>
  <c r="B124" i="10" s="1"/>
  <c r="E121" i="7"/>
  <c r="F121" i="7" s="1"/>
  <c r="B122" i="7" s="1"/>
  <c r="C124" i="10" l="1"/>
  <c r="A124" i="10"/>
  <c r="D124" i="10"/>
  <c r="D122" i="7"/>
  <c r="C122" i="7"/>
  <c r="E124" i="10" l="1"/>
  <c r="F124" i="10" s="1"/>
  <c r="B125" i="10" s="1"/>
  <c r="E122" i="7"/>
  <c r="F122" i="7" s="1"/>
  <c r="B123" i="7" s="1"/>
  <c r="C125" i="10" l="1"/>
  <c r="A125" i="10"/>
  <c r="D125" i="10"/>
  <c r="C123" i="7"/>
  <c r="D123" i="7"/>
  <c r="E125" i="10" l="1"/>
  <c r="F125" i="10" s="1"/>
  <c r="B126" i="10" s="1"/>
  <c r="E123" i="7"/>
  <c r="F123" i="7" s="1"/>
  <c r="B124" i="7" s="1"/>
  <c r="C126" i="10" l="1"/>
  <c r="A126" i="10"/>
  <c r="D126" i="10"/>
  <c r="D124" i="7"/>
  <c r="C124" i="7"/>
  <c r="E126" i="10" l="1"/>
  <c r="F126" i="10" s="1"/>
  <c r="B127" i="10" s="1"/>
  <c r="E124" i="7"/>
  <c r="F124" i="7" s="1"/>
  <c r="B125" i="7" s="1"/>
  <c r="C127" i="10" l="1"/>
  <c r="A127" i="10"/>
  <c r="D127" i="10"/>
  <c r="D125" i="7"/>
  <c r="C125" i="7"/>
  <c r="E127" i="10" l="1"/>
  <c r="F127" i="10" s="1"/>
  <c r="B128" i="10" s="1"/>
  <c r="E125" i="7"/>
  <c r="F125" i="7" s="1"/>
  <c r="B126" i="7" s="1"/>
  <c r="C128" i="10" l="1"/>
  <c r="A128" i="10"/>
  <c r="D128" i="10"/>
  <c r="D126" i="7"/>
  <c r="C126" i="7"/>
  <c r="E128" i="10" l="1"/>
  <c r="F128" i="10" s="1"/>
  <c r="B129" i="10" s="1"/>
  <c r="E126" i="7"/>
  <c r="F126" i="7" s="1"/>
  <c r="C129" i="10" l="1"/>
  <c r="A129" i="10"/>
  <c r="D129" i="10"/>
  <c r="E129" i="10" l="1"/>
  <c r="F129" i="10" s="1"/>
  <c r="B130" i="10" s="1"/>
  <c r="C130" i="10" l="1"/>
  <c r="A130" i="10"/>
  <c r="D130" i="10"/>
  <c r="E130" i="10" l="1"/>
  <c r="F130" i="10" s="1"/>
  <c r="B131" i="10" s="1"/>
  <c r="C131" i="10" l="1"/>
  <c r="A131" i="10"/>
  <c r="D131" i="10"/>
  <c r="E131" i="10" l="1"/>
  <c r="F131" i="10" s="1"/>
  <c r="B132" i="10" s="1"/>
  <c r="C132" i="10" l="1"/>
  <c r="A132" i="10"/>
  <c r="D132" i="10"/>
  <c r="E132" i="10" l="1"/>
  <c r="F132" i="10" s="1"/>
  <c r="B133" i="10" s="1"/>
  <c r="C133" i="10" l="1"/>
  <c r="A133" i="10"/>
  <c r="D133" i="10"/>
  <c r="E133" i="10" l="1"/>
  <c r="F133" i="10" s="1"/>
  <c r="B134" i="10" s="1"/>
  <c r="D7" i="6"/>
  <c r="B7" i="6"/>
  <c r="E1" i="6"/>
  <c r="B1" i="6"/>
  <c r="J3" i="5"/>
  <c r="J4" i="5" a="1"/>
  <c r="J4" i="5" s="1"/>
  <c r="K3" i="5" a="1"/>
  <c r="K3" i="5" s="1"/>
  <c r="Q8" i="5"/>
  <c r="L11" i="5" a="1"/>
  <c r="L11" i="5" s="1"/>
  <c r="L10" i="5" a="1"/>
  <c r="L10" i="5" s="1"/>
  <c r="M2" i="5"/>
  <c r="O9" i="5"/>
  <c r="N9" i="5"/>
  <c r="M9" i="5"/>
  <c r="L9" i="5"/>
  <c r="P5" i="5"/>
  <c r="O5" i="5"/>
  <c r="N5" i="5"/>
  <c r="M5" i="5"/>
  <c r="P4" i="5"/>
  <c r="O4" i="5"/>
  <c r="N4" i="5"/>
  <c r="M4" i="5"/>
  <c r="P3" i="5"/>
  <c r="O3" i="5"/>
  <c r="N3" i="5"/>
  <c r="M3" i="5"/>
  <c r="P2" i="5"/>
  <c r="O2" i="5"/>
  <c r="N2" i="5"/>
  <c r="Q8" i="4"/>
  <c r="R9" i="4"/>
  <c r="N2" i="4"/>
  <c r="P9" i="4"/>
  <c r="O9" i="4"/>
  <c r="N9" i="4"/>
  <c r="M11" i="4" s="1" a="1"/>
  <c r="M11" i="4" s="1"/>
  <c r="M9" i="4"/>
  <c r="Q5" i="4"/>
  <c r="P5" i="4"/>
  <c r="O5" i="4"/>
  <c r="N5" i="4"/>
  <c r="Q4" i="4"/>
  <c r="P4" i="4"/>
  <c r="O4" i="4"/>
  <c r="N4" i="4"/>
  <c r="Q3" i="4"/>
  <c r="P3" i="4"/>
  <c r="O3" i="4"/>
  <c r="N3" i="4"/>
  <c r="Q2" i="4"/>
  <c r="P2" i="4"/>
  <c r="O2" i="4"/>
  <c r="M12" i="4" a="1"/>
  <c r="M12" i="4" s="1"/>
  <c r="M13" i="4" s="1"/>
  <c r="L13" i="2" a="1"/>
  <c r="L13" i="2" s="1"/>
  <c r="Q20" i="2" a="1"/>
  <c r="Q20" i="2"/>
  <c r="Q21" i="2"/>
  <c r="Q22" i="2"/>
  <c r="L19" i="2" a="1"/>
  <c r="L19" i="2"/>
  <c r="O22" i="2"/>
  <c r="O20" i="2"/>
  <c r="L12" i="2" a="1"/>
  <c r="L12" i="2" s="1"/>
  <c r="O21" i="2"/>
  <c r="L16" i="2" a="1"/>
  <c r="L16" i="2" s="1"/>
  <c r="R11" i="2"/>
  <c r="R10" i="2"/>
  <c r="R9" i="2"/>
  <c r="R8" i="2"/>
  <c r="N12" i="1" a="1"/>
  <c r="N12" i="1"/>
  <c r="N13" i="1"/>
  <c r="N14" i="1"/>
  <c r="N15" i="1"/>
  <c r="G17" i="1" a="1"/>
  <c r="G17" i="1" s="1"/>
  <c r="C134" i="10" l="1"/>
  <c r="A134" i="10"/>
  <c r="D134" i="10"/>
  <c r="C65" i="6"/>
  <c r="C126" i="6"/>
  <c r="C124" i="6"/>
  <c r="C122" i="6"/>
  <c r="C120" i="6"/>
  <c r="C118" i="6"/>
  <c r="C116" i="6"/>
  <c r="C114" i="6"/>
  <c r="C112" i="6"/>
  <c r="C110" i="6"/>
  <c r="C108" i="6"/>
  <c r="C106" i="6"/>
  <c r="C104" i="6"/>
  <c r="C102" i="6"/>
  <c r="C100" i="6"/>
  <c r="C98" i="6"/>
  <c r="C96" i="6"/>
  <c r="C94" i="6"/>
  <c r="C92" i="6"/>
  <c r="C90" i="6"/>
  <c r="C88" i="6"/>
  <c r="C86" i="6"/>
  <c r="C84" i="6"/>
  <c r="C82" i="6"/>
  <c r="C80" i="6"/>
  <c r="C74" i="6"/>
  <c r="C70" i="6"/>
  <c r="C125" i="6"/>
  <c r="C123" i="6"/>
  <c r="C121" i="6"/>
  <c r="C119" i="6"/>
  <c r="C117" i="6"/>
  <c r="C115" i="6"/>
  <c r="C113" i="6"/>
  <c r="C111" i="6"/>
  <c r="C109" i="6"/>
  <c r="C107" i="6"/>
  <c r="C105" i="6"/>
  <c r="C103" i="6"/>
  <c r="C101" i="6"/>
  <c r="C99" i="6"/>
  <c r="C97" i="6"/>
  <c r="C95" i="6"/>
  <c r="C93" i="6"/>
  <c r="C91" i="6"/>
  <c r="C89" i="6"/>
  <c r="C87" i="6"/>
  <c r="C85" i="6"/>
  <c r="C83" i="6"/>
  <c r="C81" i="6"/>
  <c r="C79" i="6"/>
  <c r="C77" i="6"/>
  <c r="C75" i="6"/>
  <c r="C73" i="6"/>
  <c r="C71" i="6"/>
  <c r="C69" i="6"/>
  <c r="C67" i="6"/>
  <c r="C78" i="6"/>
  <c r="C76" i="6"/>
  <c r="C72" i="6"/>
  <c r="C68" i="6"/>
  <c r="C7" i="6"/>
  <c r="E7" i="6" s="1"/>
  <c r="F7" i="6" s="1"/>
  <c r="B8" i="6" s="1"/>
  <c r="C10" i="6"/>
  <c r="C12" i="6"/>
  <c r="C14" i="6"/>
  <c r="C16" i="6"/>
  <c r="C18" i="6"/>
  <c r="C20" i="6"/>
  <c r="C22" i="6"/>
  <c r="C24" i="6"/>
  <c r="C26" i="6"/>
  <c r="C28" i="6"/>
  <c r="C30" i="6"/>
  <c r="C32" i="6"/>
  <c r="C34" i="6"/>
  <c r="C36" i="6"/>
  <c r="C38" i="6"/>
  <c r="C40" i="6"/>
  <c r="C42" i="6"/>
  <c r="C44" i="6"/>
  <c r="C46" i="6"/>
  <c r="C48" i="6"/>
  <c r="C50" i="6"/>
  <c r="C52" i="6"/>
  <c r="C54" i="6"/>
  <c r="C56" i="6"/>
  <c r="C58" i="6"/>
  <c r="C60" i="6"/>
  <c r="C62" i="6"/>
  <c r="C64" i="6"/>
  <c r="C66" i="6"/>
  <c r="C8" i="6"/>
  <c r="C9" i="6"/>
  <c r="C11" i="6"/>
  <c r="C13" i="6"/>
  <c r="C15" i="6"/>
  <c r="C17" i="6"/>
  <c r="C19" i="6"/>
  <c r="C21" i="6"/>
  <c r="C23" i="6"/>
  <c r="C25" i="6"/>
  <c r="C27" i="6"/>
  <c r="C29" i="6"/>
  <c r="C31" i="6"/>
  <c r="C33" i="6"/>
  <c r="C35" i="6"/>
  <c r="C37" i="6"/>
  <c r="C39" i="6"/>
  <c r="C41" i="6"/>
  <c r="C43" i="6"/>
  <c r="C45" i="6"/>
  <c r="C47" i="6"/>
  <c r="C49" i="6"/>
  <c r="C51" i="6"/>
  <c r="C53" i="6"/>
  <c r="C55" i="6"/>
  <c r="C57" i="6"/>
  <c r="C59" i="6"/>
  <c r="C61" i="6"/>
  <c r="C63" i="6"/>
  <c r="L14" i="5"/>
  <c r="M16" i="4"/>
  <c r="M13" i="2"/>
  <c r="O13" i="2"/>
  <c r="L15" i="2" s="1" a="1"/>
  <c r="L15" i="2" s="1"/>
  <c r="N15" i="2" s="1"/>
  <c r="N13" i="2"/>
  <c r="O23" i="2"/>
  <c r="J17" i="1"/>
  <c r="H17" i="1"/>
  <c r="I17" i="1"/>
  <c r="M9" i="2"/>
  <c r="N9" i="2"/>
  <c r="O9" i="2"/>
  <c r="L9" i="2"/>
  <c r="E134" i="10" l="1"/>
  <c r="F134" i="10" s="1"/>
  <c r="B135" i="10" s="1"/>
  <c r="D8" i="6"/>
  <c r="E8" i="6" s="1"/>
  <c r="F8" i="6" s="1"/>
  <c r="B9" i="6" s="1"/>
  <c r="D9" i="6" s="1"/>
  <c r="E9" i="6" s="1"/>
  <c r="F9" i="6" s="1"/>
  <c r="B10" i="6" s="1"/>
  <c r="D10" i="6" s="1"/>
  <c r="E10" i="6" s="1"/>
  <c r="F10" i="6" s="1"/>
  <c r="B11" i="6" s="1"/>
  <c r="O4" i="2"/>
  <c r="N5" i="2"/>
  <c r="O5" i="2"/>
  <c r="P5" i="2"/>
  <c r="M5" i="2"/>
  <c r="N4" i="2"/>
  <c r="P4" i="2"/>
  <c r="M4" i="2"/>
  <c r="N3" i="2"/>
  <c r="O3" i="2"/>
  <c r="P3" i="2"/>
  <c r="M3" i="2"/>
  <c r="M2" i="2"/>
  <c r="N2" i="2"/>
  <c r="O2" i="2"/>
  <c r="P2" i="2"/>
  <c r="C135" i="10" l="1"/>
  <c r="A135" i="10"/>
  <c r="D135" i="10"/>
  <c r="D11" i="6"/>
  <c r="E11" i="6" s="1"/>
  <c r="F11" i="6" s="1"/>
  <c r="B12" i="6" s="1"/>
  <c r="E135" i="10" l="1"/>
  <c r="F135" i="10" s="1"/>
  <c r="B136" i="10" s="1"/>
  <c r="D12" i="6"/>
  <c r="E12" i="6" s="1"/>
  <c r="F12" i="6" s="1"/>
  <c r="B13" i="6" s="1"/>
  <c r="C136" i="10" l="1"/>
  <c r="A136" i="10"/>
  <c r="D136" i="10"/>
  <c r="D13" i="6"/>
  <c r="E13" i="6" s="1"/>
  <c r="F13" i="6" s="1"/>
  <c r="B14" i="6" s="1"/>
  <c r="E136" i="10" l="1"/>
  <c r="F136" i="10" s="1"/>
  <c r="B137" i="10" s="1"/>
  <c r="D14" i="6"/>
  <c r="E14" i="6" s="1"/>
  <c r="F14" i="6" s="1"/>
  <c r="B15" i="6" s="1"/>
  <c r="C137" i="10" l="1"/>
  <c r="A137" i="10"/>
  <c r="D137" i="10"/>
  <c r="D15" i="6"/>
  <c r="E15" i="6" s="1"/>
  <c r="F15" i="6" s="1"/>
  <c r="B16" i="6" s="1"/>
  <c r="E137" i="10" l="1"/>
  <c r="F137" i="10" s="1"/>
  <c r="B138" i="10" s="1"/>
  <c r="D16" i="6"/>
  <c r="E16" i="6" s="1"/>
  <c r="F16" i="6" s="1"/>
  <c r="B17" i="6" s="1"/>
  <c r="C138" i="10" l="1"/>
  <c r="A138" i="10"/>
  <c r="D138" i="10"/>
  <c r="D17" i="6"/>
  <c r="E17" i="6" s="1"/>
  <c r="F17" i="6" s="1"/>
  <c r="B18" i="6" s="1"/>
  <c r="E138" i="10" l="1"/>
  <c r="F138" i="10" s="1"/>
  <c r="B139" i="10" s="1"/>
  <c r="D18" i="6"/>
  <c r="E18" i="6" s="1"/>
  <c r="F18" i="6" s="1"/>
  <c r="B19" i="6" s="1"/>
  <c r="C139" i="10" l="1"/>
  <c r="A139" i="10"/>
  <c r="D139" i="10"/>
  <c r="D19" i="6"/>
  <c r="E19" i="6" s="1"/>
  <c r="F19" i="6" s="1"/>
  <c r="B20" i="6" s="1"/>
  <c r="E139" i="10" l="1"/>
  <c r="F139" i="10" s="1"/>
  <c r="B140" i="10" s="1"/>
  <c r="D20" i="6"/>
  <c r="E20" i="6" s="1"/>
  <c r="F20" i="6" s="1"/>
  <c r="B21" i="6" s="1"/>
  <c r="C140" i="10" l="1"/>
  <c r="A140" i="10"/>
  <c r="D140" i="10"/>
  <c r="D21" i="6"/>
  <c r="E21" i="6" s="1"/>
  <c r="F21" i="6" s="1"/>
  <c r="B22" i="6" s="1"/>
  <c r="E140" i="10" l="1"/>
  <c r="F140" i="10" s="1"/>
  <c r="B141" i="10" s="1"/>
  <c r="D22" i="6"/>
  <c r="E22" i="6" s="1"/>
  <c r="F22" i="6" s="1"/>
  <c r="B23" i="6" s="1"/>
  <c r="C141" i="10" l="1"/>
  <c r="A141" i="10"/>
  <c r="D141" i="10"/>
  <c r="D23" i="6"/>
  <c r="E23" i="6" s="1"/>
  <c r="F23" i="6" s="1"/>
  <c r="B24" i="6" s="1"/>
  <c r="E141" i="10" l="1"/>
  <c r="F141" i="10" s="1"/>
  <c r="B142" i="10" s="1"/>
  <c r="D24" i="6"/>
  <c r="E24" i="6" s="1"/>
  <c r="F24" i="6" s="1"/>
  <c r="B25" i="6" s="1"/>
  <c r="C142" i="10" l="1"/>
  <c r="A142" i="10"/>
  <c r="D142" i="10"/>
  <c r="D25" i="6"/>
  <c r="E25" i="6" s="1"/>
  <c r="F25" i="6" s="1"/>
  <c r="B26" i="6" s="1"/>
  <c r="E142" i="10" l="1"/>
  <c r="F142" i="10" s="1"/>
  <c r="D26" i="6"/>
  <c r="E26" i="6" s="1"/>
  <c r="F26" i="6" s="1"/>
  <c r="B27" i="6" s="1"/>
  <c r="D27" i="6" l="1"/>
  <c r="E27" i="6" s="1"/>
  <c r="F27" i="6" s="1"/>
  <c r="B28" i="6" s="1"/>
  <c r="D28" i="6" l="1"/>
  <c r="E28" i="6" s="1"/>
  <c r="F28" i="6" s="1"/>
  <c r="B29" i="6" s="1"/>
  <c r="D29" i="6" l="1"/>
  <c r="E29" i="6" s="1"/>
  <c r="F29" i="6" s="1"/>
  <c r="B30" i="6" s="1"/>
  <c r="D30" i="6" l="1"/>
  <c r="E30" i="6" s="1"/>
  <c r="F30" i="6" s="1"/>
  <c r="B31" i="6" s="1"/>
  <c r="D31" i="6" l="1"/>
  <c r="E31" i="6" s="1"/>
  <c r="F31" i="6" s="1"/>
  <c r="B32" i="6" s="1"/>
  <c r="D32" i="6" l="1"/>
  <c r="E32" i="6" s="1"/>
  <c r="F32" i="6" s="1"/>
  <c r="B33" i="6" s="1"/>
  <c r="D33" i="6" l="1"/>
  <c r="E33" i="6" s="1"/>
  <c r="F33" i="6" s="1"/>
  <c r="B34" i="6" s="1"/>
  <c r="D34" i="6" l="1"/>
  <c r="E34" i="6" s="1"/>
  <c r="F34" i="6" s="1"/>
  <c r="B35" i="6" s="1"/>
  <c r="D35" i="6" l="1"/>
  <c r="E35" i="6" s="1"/>
  <c r="F35" i="6" s="1"/>
  <c r="B36" i="6" s="1"/>
  <c r="D36" i="6" l="1"/>
  <c r="E36" i="6" s="1"/>
  <c r="F36" i="6" s="1"/>
  <c r="B37" i="6" s="1"/>
  <c r="D37" i="6" l="1"/>
  <c r="E37" i="6" s="1"/>
  <c r="F37" i="6" s="1"/>
  <c r="B38" i="6" s="1"/>
  <c r="D38" i="6" l="1"/>
  <c r="E38" i="6" s="1"/>
  <c r="F38" i="6" s="1"/>
  <c r="B39" i="6" s="1"/>
  <c r="D39" i="6" l="1"/>
  <c r="E39" i="6" s="1"/>
  <c r="F39" i="6" s="1"/>
  <c r="B40" i="6" s="1"/>
  <c r="D40" i="6" l="1"/>
  <c r="E40" i="6" s="1"/>
  <c r="F40" i="6" s="1"/>
  <c r="B41" i="6" s="1"/>
  <c r="D41" i="6" l="1"/>
  <c r="E41" i="6" s="1"/>
  <c r="F41" i="6" s="1"/>
  <c r="B42" i="6" s="1"/>
  <c r="D42" i="6" l="1"/>
  <c r="E42" i="6" s="1"/>
  <c r="F42" i="6" s="1"/>
  <c r="B43" i="6" s="1"/>
  <c r="D43" i="6" l="1"/>
  <c r="E43" i="6" s="1"/>
  <c r="F43" i="6" s="1"/>
  <c r="B44" i="6" s="1"/>
  <c r="D44" i="6" l="1"/>
  <c r="E44" i="6" s="1"/>
  <c r="F44" i="6" s="1"/>
  <c r="B45" i="6" s="1"/>
  <c r="D45" i="6" l="1"/>
  <c r="E45" i="6" s="1"/>
  <c r="F45" i="6" s="1"/>
  <c r="B46" i="6" s="1"/>
  <c r="D46" i="6" l="1"/>
  <c r="E46" i="6" s="1"/>
  <c r="F46" i="6" s="1"/>
  <c r="B47" i="6" s="1"/>
  <c r="D47" i="6" l="1"/>
  <c r="E47" i="6" s="1"/>
  <c r="F47" i="6" s="1"/>
  <c r="B48" i="6" s="1"/>
  <c r="D48" i="6" l="1"/>
  <c r="E48" i="6" s="1"/>
  <c r="F48" i="6" s="1"/>
  <c r="B49" i="6" s="1"/>
  <c r="D49" i="6" l="1"/>
  <c r="E49" i="6" s="1"/>
  <c r="F49" i="6" s="1"/>
  <c r="B50" i="6" s="1"/>
  <c r="D50" i="6" l="1"/>
  <c r="E50" i="6" s="1"/>
  <c r="F50" i="6" s="1"/>
  <c r="B51" i="6" s="1"/>
  <c r="D51" i="6" l="1"/>
  <c r="E51" i="6" s="1"/>
  <c r="F51" i="6" s="1"/>
  <c r="B52" i="6" s="1"/>
  <c r="D52" i="6" l="1"/>
  <c r="E52" i="6" s="1"/>
  <c r="F52" i="6" s="1"/>
  <c r="B53" i="6" s="1"/>
  <c r="D53" i="6" l="1"/>
  <c r="E53" i="6" s="1"/>
  <c r="F53" i="6" s="1"/>
  <c r="B54" i="6" s="1"/>
  <c r="D54" i="6" l="1"/>
  <c r="E54" i="6" s="1"/>
  <c r="F54" i="6" s="1"/>
  <c r="B55" i="6" s="1"/>
  <c r="D55" i="6" l="1"/>
  <c r="E55" i="6" s="1"/>
  <c r="F55" i="6" s="1"/>
  <c r="B56" i="6" s="1"/>
  <c r="D56" i="6" l="1"/>
  <c r="E56" i="6" s="1"/>
  <c r="F56" i="6" s="1"/>
  <c r="B57" i="6" s="1"/>
  <c r="D57" i="6" l="1"/>
  <c r="E57" i="6" s="1"/>
  <c r="F57" i="6" s="1"/>
  <c r="B58" i="6" s="1"/>
  <c r="D58" i="6" l="1"/>
  <c r="E58" i="6" s="1"/>
  <c r="F58" i="6" s="1"/>
  <c r="B59" i="6" s="1"/>
  <c r="D59" i="6" l="1"/>
  <c r="E59" i="6" s="1"/>
  <c r="F59" i="6" s="1"/>
  <c r="B60" i="6" s="1"/>
  <c r="D60" i="6" l="1"/>
  <c r="E60" i="6" s="1"/>
  <c r="F60" i="6" s="1"/>
  <c r="B61" i="6" s="1"/>
  <c r="D61" i="6" l="1"/>
  <c r="E61" i="6" s="1"/>
  <c r="F61" i="6" s="1"/>
  <c r="B62" i="6" s="1"/>
  <c r="D62" i="6" l="1"/>
  <c r="E62" i="6" s="1"/>
  <c r="F62" i="6" s="1"/>
  <c r="B63" i="6" s="1"/>
  <c r="D63" i="6" l="1"/>
  <c r="E63" i="6" s="1"/>
  <c r="F63" i="6" s="1"/>
  <c r="B64" i="6" s="1"/>
  <c r="D64" i="6" l="1"/>
  <c r="E64" i="6" s="1"/>
  <c r="F64" i="6" s="1"/>
  <c r="B65" i="6" s="1"/>
  <c r="D65" i="6" l="1"/>
  <c r="E65" i="6" s="1"/>
  <c r="F65" i="6" s="1"/>
  <c r="B66" i="6" s="1"/>
  <c r="D66" i="6" l="1"/>
  <c r="E66" i="6" s="1"/>
  <c r="F66" i="6" s="1"/>
  <c r="B67" i="6" s="1"/>
  <c r="D67" i="6" s="1"/>
  <c r="E67" i="6" s="1"/>
  <c r="F67" i="6" s="1"/>
  <c r="B68" i="6" s="1"/>
  <c r="D68" i="6" l="1"/>
  <c r="E68" i="6" s="1"/>
  <c r="F68" i="6" s="1"/>
  <c r="B69" i="6" s="1"/>
  <c r="D69" i="6" s="1"/>
  <c r="E69" i="6" s="1"/>
  <c r="F69" i="6" s="1"/>
  <c r="B70" i="6" s="1"/>
  <c r="D70" i="6" s="1"/>
  <c r="E70" i="6" s="1"/>
  <c r="F70" i="6" s="1"/>
  <c r="B71" i="6" s="1"/>
  <c r="D71" i="6" s="1"/>
  <c r="E71" i="6" s="1"/>
  <c r="F71" i="6" s="1"/>
  <c r="B72" i="6" s="1"/>
  <c r="D72" i="6" s="1"/>
  <c r="E72" i="6" s="1"/>
  <c r="F72" i="6" s="1"/>
  <c r="B73" i="6" s="1"/>
  <c r="D73" i="6" s="1"/>
  <c r="E73" i="6" s="1"/>
  <c r="F73" i="6" s="1"/>
  <c r="B74" i="6" s="1"/>
  <c r="D74" i="6" s="1"/>
  <c r="E74" i="6" s="1"/>
  <c r="F74" i="6" s="1"/>
  <c r="B75" i="6" s="1"/>
  <c r="D75" i="6" s="1"/>
  <c r="E75" i="6" s="1"/>
  <c r="F75" i="6" s="1"/>
  <c r="B76" i="6" s="1"/>
  <c r="D76" i="6" s="1"/>
  <c r="E76" i="6" s="1"/>
  <c r="F76" i="6" s="1"/>
  <c r="B77" i="6" s="1"/>
  <c r="D77" i="6" s="1"/>
  <c r="E77" i="6" s="1"/>
  <c r="F77" i="6" s="1"/>
  <c r="B78" i="6" s="1"/>
  <c r="D78" i="6" l="1"/>
  <c r="E78" i="6" s="1"/>
  <c r="F78" i="6" s="1"/>
  <c r="B79" i="6" s="1"/>
  <c r="D79" i="6" s="1"/>
  <c r="E79" i="6" s="1"/>
  <c r="F79" i="6" s="1"/>
  <c r="B80" i="6" s="1"/>
  <c r="D80" i="6" s="1"/>
  <c r="E80" i="6" s="1"/>
  <c r="F80" i="6" s="1"/>
  <c r="B81" i="6" s="1"/>
  <c r="D81" i="6" s="1"/>
  <c r="E81" i="6" s="1"/>
  <c r="F81" i="6" s="1"/>
  <c r="B82" i="6" s="1"/>
  <c r="D82" i="6" s="1"/>
  <c r="E82" i="6" s="1"/>
  <c r="F82" i="6" s="1"/>
  <c r="B83" i="6" s="1"/>
  <c r="D83" i="6" s="1"/>
  <c r="E83" i="6" s="1"/>
  <c r="F83" i="6" s="1"/>
  <c r="B84" i="6" s="1"/>
  <c r="D84" i="6" l="1"/>
  <c r="E84" i="6" s="1"/>
  <c r="F84" i="6" s="1"/>
  <c r="B85" i="6" s="1"/>
  <c r="D85" i="6" s="1"/>
  <c r="E85" i="6" s="1"/>
  <c r="F85" i="6" s="1"/>
  <c r="B86" i="6" s="1"/>
  <c r="D86" i="6" l="1"/>
  <c r="E86" i="6" s="1"/>
  <c r="F86" i="6" s="1"/>
  <c r="B87" i="6" s="1"/>
  <c r="D87" i="6" l="1"/>
  <c r="E87" i="6" s="1"/>
  <c r="F87" i="6" s="1"/>
  <c r="B88" i="6" s="1"/>
  <c r="D88" i="6" s="1"/>
  <c r="E88" i="6" s="1"/>
  <c r="F88" i="6" s="1"/>
  <c r="B89" i="6" s="1"/>
  <c r="D89" i="6" l="1"/>
  <c r="E89" i="6" s="1"/>
  <c r="F89" i="6" s="1"/>
  <c r="B90" i="6" s="1"/>
  <c r="D90" i="6" s="1"/>
  <c r="E90" i="6" s="1"/>
  <c r="F90" i="6" s="1"/>
  <c r="B91" i="6" s="1"/>
  <c r="D91" i="6" l="1"/>
  <c r="E91" i="6" s="1"/>
  <c r="F91" i="6" s="1"/>
  <c r="B92" i="6" s="1"/>
  <c r="D92" i="6" s="1"/>
  <c r="E92" i="6" s="1"/>
  <c r="F92" i="6" s="1"/>
  <c r="B93" i="6" s="1"/>
  <c r="D93" i="6" s="1"/>
  <c r="E93" i="6" s="1"/>
  <c r="F93" i="6" s="1"/>
  <c r="B94" i="6" s="1"/>
  <c r="D94" i="6" l="1"/>
  <c r="E94" i="6" s="1"/>
  <c r="F94" i="6" s="1"/>
  <c r="B95" i="6" s="1"/>
  <c r="D95" i="6" s="1"/>
  <c r="E95" i="6" s="1"/>
  <c r="F95" i="6" s="1"/>
  <c r="B96" i="6" s="1"/>
  <c r="D96" i="6" l="1"/>
  <c r="E96" i="6" s="1"/>
  <c r="F96" i="6" s="1"/>
  <c r="B97" i="6" s="1"/>
  <c r="D97" i="6" s="1"/>
  <c r="E97" i="6" s="1"/>
  <c r="F97" i="6" s="1"/>
  <c r="B98" i="6" s="1"/>
  <c r="D98" i="6" l="1"/>
  <c r="E98" i="6" s="1"/>
  <c r="F98" i="6" s="1"/>
  <c r="B99" i="6" s="1"/>
  <c r="D99" i="6" l="1"/>
  <c r="E99" i="6" s="1"/>
  <c r="F99" i="6" s="1"/>
  <c r="B100" i="6" s="1"/>
  <c r="D100" i="6" s="1"/>
  <c r="E100" i="6" s="1"/>
  <c r="F100" i="6" s="1"/>
  <c r="B101" i="6" s="1"/>
  <c r="D101" i="6" s="1"/>
  <c r="E101" i="6" s="1"/>
  <c r="F101" i="6" s="1"/>
  <c r="B102" i="6" s="1"/>
  <c r="D102" i="6" l="1"/>
  <c r="E102" i="6" s="1"/>
  <c r="F102" i="6" s="1"/>
  <c r="B103" i="6" s="1"/>
  <c r="D103" i="6" s="1"/>
  <c r="E103" i="6" s="1"/>
  <c r="F103" i="6" s="1"/>
  <c r="B104" i="6" s="1"/>
  <c r="D104" i="6" s="1"/>
  <c r="E104" i="6" s="1"/>
  <c r="F104" i="6" s="1"/>
  <c r="B105" i="6" s="1"/>
  <c r="D105" i="6" l="1"/>
  <c r="E105" i="6" s="1"/>
  <c r="F105" i="6" s="1"/>
  <c r="B106" i="6" s="1"/>
  <c r="D106" i="6" s="1"/>
  <c r="E106" i="6" s="1"/>
  <c r="F106" i="6" s="1"/>
  <c r="B107" i="6" s="1"/>
  <c r="D107" i="6" s="1"/>
  <c r="E107" i="6" s="1"/>
  <c r="F107" i="6" s="1"/>
  <c r="B108" i="6" s="1"/>
  <c r="D108" i="6" s="1"/>
  <c r="E108" i="6" s="1"/>
  <c r="F108" i="6" s="1"/>
  <c r="B109" i="6" s="1"/>
  <c r="D109" i="6" s="1"/>
  <c r="E109" i="6" s="1"/>
  <c r="F109" i="6" s="1"/>
  <c r="B110" i="6" s="1"/>
  <c r="D110" i="6" s="1"/>
  <c r="E110" i="6" s="1"/>
  <c r="F110" i="6" s="1"/>
  <c r="B111" i="6" s="1"/>
  <c r="D111" i="6" s="1"/>
  <c r="E111" i="6" s="1"/>
  <c r="F111" i="6" s="1"/>
  <c r="B112" i="6" s="1"/>
  <c r="D112" i="6" s="1"/>
  <c r="E112" i="6" s="1"/>
  <c r="F112" i="6" s="1"/>
  <c r="B113" i="6" s="1"/>
  <c r="D113" i="6" s="1"/>
  <c r="E113" i="6" s="1"/>
  <c r="F113" i="6" s="1"/>
  <c r="B114" i="6" s="1"/>
  <c r="D114" i="6" s="1"/>
  <c r="E114" i="6" s="1"/>
  <c r="F114" i="6" s="1"/>
  <c r="B115" i="6" s="1"/>
  <c r="D115" i="6" s="1"/>
  <c r="E115" i="6" s="1"/>
  <c r="F115" i="6" s="1"/>
  <c r="B116" i="6" s="1"/>
  <c r="D116" i="6" s="1"/>
  <c r="E116" i="6" s="1"/>
  <c r="F116" i="6" s="1"/>
  <c r="B117" i="6" s="1"/>
  <c r="D117" i="6" s="1"/>
  <c r="E117" i="6" s="1"/>
  <c r="F117" i="6" s="1"/>
  <c r="B118" i="6" s="1"/>
  <c r="D118" i="6" s="1"/>
  <c r="E118" i="6" s="1"/>
  <c r="F118" i="6" s="1"/>
  <c r="B119" i="6" s="1"/>
  <c r="D119" i="6" s="1"/>
  <c r="E119" i="6" s="1"/>
  <c r="F119" i="6" s="1"/>
  <c r="B120" i="6" s="1"/>
  <c r="D120" i="6" s="1"/>
  <c r="E120" i="6" s="1"/>
  <c r="F120" i="6" s="1"/>
  <c r="B121" i="6" s="1"/>
  <c r="D121" i="6" s="1"/>
  <c r="E121" i="6" s="1"/>
  <c r="F121" i="6" s="1"/>
  <c r="B122" i="6" s="1"/>
  <c r="D122" i="6" s="1"/>
  <c r="E122" i="6" s="1"/>
  <c r="F122" i="6" s="1"/>
  <c r="B123" i="6" s="1"/>
  <c r="D123" i="6" s="1"/>
  <c r="E123" i="6" s="1"/>
  <c r="F123" i="6" s="1"/>
  <c r="B124" i="6" s="1"/>
  <c r="D124" i="6" l="1"/>
  <c r="E124" i="6" s="1"/>
  <c r="F124" i="6" s="1"/>
  <c r="B125" i="6" s="1"/>
  <c r="D125" i="6" s="1"/>
  <c r="E125" i="6" s="1"/>
  <c r="F125" i="6" s="1"/>
  <c r="B126" i="6" s="1"/>
  <c r="D126" i="6" s="1"/>
  <c r="E126" i="6" s="1"/>
  <c r="F126" i="6" s="1"/>
</calcChain>
</file>

<file path=xl/sharedStrings.xml><?xml version="1.0" encoding="utf-8"?>
<sst xmlns="http://schemas.openxmlformats.org/spreadsheetml/2006/main" count="177" uniqueCount="95">
  <si>
    <t>DATE</t>
  </si>
  <si>
    <t>GOLD</t>
  </si>
  <si>
    <t>KRDMD</t>
  </si>
  <si>
    <t>ISCTR</t>
  </si>
  <si>
    <t>RGOLD</t>
  </si>
  <si>
    <t>RKRDMD</t>
  </si>
  <si>
    <t>RISCTR</t>
  </si>
  <si>
    <t>BIMAS</t>
  </si>
  <si>
    <t>RBIMAS</t>
  </si>
  <si>
    <t>Weight</t>
  </si>
  <si>
    <t>r</t>
  </si>
  <si>
    <t>r_p</t>
  </si>
  <si>
    <t>var_p</t>
  </si>
  <si>
    <t>A</t>
  </si>
  <si>
    <t>stdev</t>
  </si>
  <si>
    <t>r_f</t>
  </si>
  <si>
    <t>riskFree</t>
  </si>
  <si>
    <t>return</t>
  </si>
  <si>
    <t>returnPortfolio</t>
  </si>
  <si>
    <t>varPortfolio</t>
  </si>
  <si>
    <t>stdvPotfolio</t>
  </si>
  <si>
    <t>Sharp Ratio</t>
  </si>
  <si>
    <t>sharp ratio</t>
  </si>
  <si>
    <t>anapara</t>
  </si>
  <si>
    <t>vade</t>
  </si>
  <si>
    <t>PMT</t>
  </si>
  <si>
    <t>T</t>
  </si>
  <si>
    <t>Başlangıç Borç</t>
  </si>
  <si>
    <t>Faiz</t>
  </si>
  <si>
    <t>Aylık Ödeme</t>
  </si>
  <si>
    <t>Amortisman</t>
  </si>
  <si>
    <t>Kalan Borç</t>
  </si>
  <si>
    <t>Vade Sayısı</t>
  </si>
  <si>
    <t>Faiz Oranı</t>
  </si>
  <si>
    <t>Vade</t>
  </si>
  <si>
    <t>Anapara</t>
  </si>
  <si>
    <t>Init_Debt</t>
  </si>
  <si>
    <t>Payment</t>
  </si>
  <si>
    <t>Interest</t>
  </si>
  <si>
    <t>Amortisation</t>
  </si>
  <si>
    <t>End_Debt</t>
  </si>
  <si>
    <t>Banka</t>
  </si>
  <si>
    <t>Aylık Faiz 
(5 yıl'a kadar)</t>
  </si>
  <si>
    <t>Aylık Faiz (5 - 10 arası)</t>
  </si>
  <si>
    <t>Şube</t>
  </si>
  <si>
    <t>Ortalama ilçe primleri</t>
  </si>
  <si>
    <t>Denizbank</t>
  </si>
  <si>
    <t>Adalar</t>
  </si>
  <si>
    <t>Yapı Kredi</t>
  </si>
  <si>
    <t>Arnavutköy</t>
  </si>
  <si>
    <t>Vakıfbank</t>
  </si>
  <si>
    <t>Ataşehir</t>
  </si>
  <si>
    <t>Garanti Bankası</t>
  </si>
  <si>
    <t>Avcılar</t>
  </si>
  <si>
    <t>Ziraat Bankası</t>
  </si>
  <si>
    <t>Bağcılar</t>
  </si>
  <si>
    <t>Halkbank</t>
  </si>
  <si>
    <t>Bahçelievler</t>
  </si>
  <si>
    <t>HSBC</t>
  </si>
  <si>
    <t>Bakırköy</t>
  </si>
  <si>
    <t>İş Bankası</t>
  </si>
  <si>
    <t>Başakşehir</t>
  </si>
  <si>
    <t>Akbank</t>
  </si>
  <si>
    <t>Bayrampaşa</t>
  </si>
  <si>
    <t>ING Bank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</si>
  <si>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</si>
  <si>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</si>
  <si>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</si>
  <si>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</si>
  <si>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</si>
  <si>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</si>
  <si>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</si>
  <si>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</si>
  <si>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</si>
  <si>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</si>
  <si>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</si>
  <si>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</si>
  <si>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</si>
  <si>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</si>
  <si>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Kâğıthane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</si>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</sst>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TL&quot;;[Red]\-#,##0.00\ &quot;TL&quot;"/>
    <numFmt numFmtId="164" formatCode="0.00000000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2" fillId="2" borderId="0" xfId="1" applyBorder="1"/>
    <xf numFmtId="164" fontId="0" fillId="0" borderId="0" xfId="0" applyNumberFormat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5" borderId="1" xfId="4" applyBorder="1"/>
    <xf numFmtId="0" fontId="1" fillId="5" borderId="2" xfId="4" applyBorder="1"/>
    <xf numFmtId="0" fontId="1" fillId="5" borderId="3" xfId="4" applyBorder="1"/>
    <xf numFmtId="0" fontId="2" fillId="4" borderId="1" xfId="3" applyBorder="1"/>
    <xf numFmtId="0" fontId="2" fillId="4" borderId="2" xfId="3" applyBorder="1"/>
    <xf numFmtId="0" fontId="2" fillId="4" borderId="3" xfId="3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5" borderId="7" xfId="4" applyBorder="1"/>
    <xf numFmtId="0" fontId="1" fillId="5" borderId="8" xfId="4" applyBorder="1"/>
    <xf numFmtId="0" fontId="1" fillId="5" borderId="9" xfId="4" applyBorder="1"/>
    <xf numFmtId="0" fontId="1" fillId="5" borderId="10" xfId="4" applyBorder="1"/>
    <xf numFmtId="0" fontId="1" fillId="5" borderId="0" xfId="4" applyBorder="1"/>
    <xf numFmtId="0" fontId="1" fillId="5" borderId="11" xfId="4" applyBorder="1"/>
    <xf numFmtId="0" fontId="1" fillId="5" borderId="12" xfId="4" applyBorder="1"/>
    <xf numFmtId="0" fontId="1" fillId="5" borderId="13" xfId="4" applyBorder="1"/>
    <xf numFmtId="0" fontId="1" fillId="5" borderId="14" xfId="4" applyBorder="1"/>
    <xf numFmtId="8" fontId="0" fillId="0" borderId="0" xfId="0" applyNumberFormat="1"/>
    <xf numFmtId="0" fontId="2" fillId="2" borderId="0" xfId="1"/>
    <xf numFmtId="0" fontId="2" fillId="8" borderId="0" xfId="8"/>
    <xf numFmtId="0" fontId="3" fillId="6" borderId="0" xfId="6"/>
    <xf numFmtId="10" fontId="0" fillId="0" borderId="0" xfId="0" applyNumberFormat="1"/>
    <xf numFmtId="0" fontId="4" fillId="7" borderId="0" xfId="7"/>
    <xf numFmtId="0" fontId="2" fillId="2" borderId="0" xfId="1" applyAlignment="1">
      <alignment horizontal="right" vertical="center" wrapText="1"/>
    </xf>
    <xf numFmtId="0" fontId="5" fillId="11" borderId="0" xfId="11" applyFont="1" applyAlignment="1">
      <alignment horizontal="center" vertical="center"/>
    </xf>
    <xf numFmtId="0" fontId="1" fillId="9" borderId="0" xfId="9"/>
    <xf numFmtId="10" fontId="0" fillId="0" borderId="0" xfId="0" applyNumberFormat="1" applyAlignment="1">
      <alignment vertical="center" wrapText="1"/>
    </xf>
    <xf numFmtId="0" fontId="1" fillId="10" borderId="0" xfId="10"/>
    <xf numFmtId="10" fontId="0" fillId="0" borderId="0" xfId="5" applyNumberFormat="1" applyFont="1"/>
    <xf numFmtId="0" fontId="0" fillId="0" borderId="0" xfId="0" applyAlignment="1">
      <alignment vertical="center" wrapText="1"/>
    </xf>
    <xf numFmtId="10" fontId="0" fillId="0" borderId="0" xfId="5" applyNumberFormat="1" applyFont="1" applyAlignment="1">
      <alignment vertical="center" wrapText="1"/>
    </xf>
  </cellXfs>
  <cellStyles count="12">
    <cellStyle name="20% - Accent1" xfId="2" builtinId="30"/>
    <cellStyle name="20% - Accent2" xfId="9" builtinId="34"/>
    <cellStyle name="20% - Accent4" xfId="10" builtinId="42"/>
    <cellStyle name="40% - Accent3" xfId="4" builtinId="39"/>
    <cellStyle name="60% - Accent1" xfId="3" builtinId="32"/>
    <cellStyle name="60% - Accent4" xfId="11" builtinId="44"/>
    <cellStyle name="Accent1" xfId="8" builtinId="29"/>
    <cellStyle name="Accent2" xfId="1" builtinId="33"/>
    <cellStyle name="Bad" xfId="7" builtinId="27"/>
    <cellStyle name="Good" xfId="6" builtinId="26"/>
    <cellStyle name="Normal" xfId="0" builtinId="0"/>
    <cellStyle name="Percent" xfId="5" builtinId="5"/>
  </cellStyles>
  <dxfs count="2">
    <dxf>
      <font>
        <b/>
        <i val="0"/>
        <color theme="0"/>
      </font>
      <fill>
        <patternFill>
          <bgColor rgb="FF00206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'amortisman (3)'!$D$6</c:f>
              <c:strCache>
                <c:ptCount val="1"/>
                <c:pt idx="0">
                  <c:v>Faiz</c:v>
                </c:pt>
              </c:strCache>
            </c:strRef>
          </c:tx>
          <c:invertIfNegative val="0"/>
          <c:val>
            <c:numRef>
              <c:f>'amortisman (3)'!$D$7:$D$126</c:f>
              <c:numCache>
                <c:formatCode>"TL"#,##0.00_);[Red]\("TL"#,##0.00\)</c:formatCode>
                <c:ptCount val="120"/>
                <c:pt idx="0">
                  <c:v>4166.666666666667</c:v>
                </c:pt>
                <c:pt idx="1">
                  <c:v>4146.3260818548215</c:v>
                </c:pt>
                <c:pt idx="2">
                  <c:v>4125.8159921695442</c:v>
                </c:pt>
                <c:pt idx="3">
                  <c:v>4105.1349850702227</c:v>
                </c:pt>
                <c:pt idx="4">
                  <c:v>4084.2816362450744</c:v>
                </c:pt>
                <c:pt idx="5">
                  <c:v>4063.254509513049</c:v>
                </c:pt>
                <c:pt idx="6">
                  <c:v>4042.0521567249239</c:v>
                </c:pt>
                <c:pt idx="7">
                  <c:v>4020.6731176635644</c:v>
                </c:pt>
                <c:pt idx="8">
                  <c:v>3999.11591994336</c:v>
                </c:pt>
                <c:pt idx="9">
                  <c:v>3977.3790789088202</c:v>
                </c:pt>
                <c:pt idx="10">
                  <c:v>3955.4610975323262</c:v>
                </c:pt>
                <c:pt idx="11">
                  <c:v>3933.3604663110286</c:v>
                </c:pt>
                <c:pt idx="12">
                  <c:v>3911.075663162886</c:v>
                </c:pt>
                <c:pt idx="13">
                  <c:v>3888.6051533218429</c:v>
                </c:pt>
                <c:pt idx="14">
                  <c:v>3865.9473892321244</c:v>
                </c:pt>
                <c:pt idx="15">
                  <c:v>3843.1008104416578</c:v>
                </c:pt>
                <c:pt idx="16">
                  <c:v>3820.0638434946045</c:v>
                </c:pt>
                <c:pt idx="17">
                  <c:v>3796.8349018229924</c:v>
                </c:pt>
                <c:pt idx="18">
                  <c:v>3773.4123856374499</c:v>
                </c:pt>
                <c:pt idx="19">
                  <c:v>3749.7946818170276</c:v>
                </c:pt>
                <c:pt idx="20">
                  <c:v>3725.9801637981022</c:v>
                </c:pt>
                <c:pt idx="21">
                  <c:v>3701.9671914623527</c:v>
                </c:pt>
                <c:pt idx="22">
                  <c:v>3677.7541110238049</c:v>
                </c:pt>
                <c:pt idx="23">
                  <c:v>3653.3392549149362</c:v>
                </c:pt>
                <c:pt idx="24">
                  <c:v>3628.7209416718265</c:v>
                </c:pt>
                <c:pt idx="25">
                  <c:v>3603.8974758183576</c:v>
                </c:pt>
                <c:pt idx="26">
                  <c:v>3578.8671477494436</c:v>
                </c:pt>
                <c:pt idx="27">
                  <c:v>3553.6282336132881</c:v>
                </c:pt>
                <c:pt idx="28">
                  <c:v>3528.1789951926648</c:v>
                </c:pt>
                <c:pt idx="29">
                  <c:v>3502.5176797852032</c:v>
                </c:pt>
                <c:pt idx="30">
                  <c:v>3476.6425200826793</c:v>
                </c:pt>
                <c:pt idx="31">
                  <c:v>3450.5517340493011</c:v>
                </c:pt>
                <c:pt idx="32">
                  <c:v>3424.2435247989779</c:v>
                </c:pt>
                <c:pt idx="33">
                  <c:v>3397.7160804715686</c:v>
                </c:pt>
                <c:pt idx="34">
                  <c:v>3370.9675741080973</c:v>
                </c:pt>
                <c:pt idx="35">
                  <c:v>3343.9961635249306</c:v>
                </c:pt>
                <c:pt idx="36">
                  <c:v>3316.7999911869047</c:v>
                </c:pt>
                <c:pt idx="37">
                  <c:v>3289.3771840793947</c:v>
                </c:pt>
                <c:pt idx="38">
                  <c:v>3261.7258535793226</c:v>
                </c:pt>
                <c:pt idx="39">
                  <c:v>3233.8440953250829</c:v>
                </c:pt>
                <c:pt idx="40">
                  <c:v>3205.729989085391</c:v>
                </c:pt>
                <c:pt idx="41">
                  <c:v>3177.3815986270351</c:v>
                </c:pt>
                <c:pt idx="42">
                  <c:v>3148.7969715815266</c:v>
                </c:pt>
                <c:pt idx="43">
                  <c:v>3119.9741393106387</c:v>
                </c:pt>
                <c:pt idx="44">
                  <c:v>3090.9111167708265</c:v>
                </c:pt>
                <c:pt idx="45">
                  <c:v>3061.6059023765165</c:v>
                </c:pt>
                <c:pt idx="46">
                  <c:v>3032.0564778622529</c:v>
                </c:pt>
                <c:pt idx="47">
                  <c:v>3002.2608081437047</c:v>
                </c:pt>
                <c:pt idx="48">
                  <c:v>2972.2168411775015</c:v>
                </c:pt>
                <c:pt idx="49">
                  <c:v>2941.9225078199138</c:v>
                </c:pt>
                <c:pt idx="50">
                  <c:v>2911.3757216843455</c:v>
                </c:pt>
                <c:pt idx="51">
                  <c:v>2880.5743789976477</c:v>
                </c:pt>
                <c:pt idx="52">
                  <c:v>2849.5163584552274</c:v>
                </c:pt>
                <c:pt idx="53">
                  <c:v>2818.1995210749533</c:v>
                </c:pt>
                <c:pt idx="54">
                  <c:v>2786.6217100498443</c:v>
                </c:pt>
                <c:pt idx="55">
                  <c:v>2754.7807505995252</c:v>
                </c:pt>
                <c:pt idx="56">
                  <c:v>2722.6744498204544</c:v>
                </c:pt>
                <c:pt idx="57">
                  <c:v>2690.3005965348907</c:v>
                </c:pt>
                <c:pt idx="58">
                  <c:v>2657.656961138614</c:v>
                </c:pt>
                <c:pt idx="59">
                  <c:v>2624.7412954473684</c:v>
                </c:pt>
                <c:pt idx="60">
                  <c:v>2591.5513325420288</c:v>
                </c:pt>
                <c:pt idx="61">
                  <c:v>2558.0847866124782</c:v>
                </c:pt>
                <c:pt idx="62">
                  <c:v>2524.3393528001816</c:v>
                </c:pt>
                <c:pt idx="63">
                  <c:v>2490.3127070394489</c:v>
                </c:pt>
                <c:pt idx="64">
                  <c:v>2456.002505897377</c:v>
                </c:pt>
                <c:pt idx="65">
                  <c:v>2421.4063864124546</c:v>
                </c:pt>
                <c:pt idx="66">
                  <c:v>2386.5219659318245</c:v>
                </c:pt>
                <c:pt idx="67">
                  <c:v>2351.3468419471892</c:v>
                </c:pt>
                <c:pt idx="68">
                  <c:v>2315.8785919293487</c:v>
                </c:pt>
                <c:pt idx="69">
                  <c:v>2280.1147731613592</c:v>
                </c:pt>
                <c:pt idx="70">
                  <c:v>2244.0529225703031</c:v>
                </c:pt>
                <c:pt idx="71">
                  <c:v>2207.6905565576549</c:v>
                </c:pt>
                <c:pt idx="72">
                  <c:v>2171.0251708282349</c:v>
                </c:pt>
                <c:pt idx="73">
                  <c:v>2134.0542402177362</c:v>
                </c:pt>
                <c:pt idx="74">
                  <c:v>2096.7752185188165</c:v>
                </c:pt>
                <c:pt idx="75">
                  <c:v>2059.1855383057396</c:v>
                </c:pt>
                <c:pt idx="76">
                  <c:v>2021.2826107575534</c:v>
                </c:pt>
                <c:pt idx="77">
                  <c:v>1983.0638254797991</c:v>
                </c:pt>
                <c:pt idx="78">
                  <c:v>1944.5265503247299</c:v>
                </c:pt>
                <c:pt idx="79">
                  <c:v>1905.6681312100352</c:v>
                </c:pt>
                <c:pt idx="80">
                  <c:v>1866.4858919360515</c:v>
                </c:pt>
                <c:pt idx="81">
                  <c:v>1826.9771340014513</c:v>
                </c:pt>
                <c:pt idx="82">
                  <c:v>1787.1391364173958</c:v>
                </c:pt>
                <c:pt idx="83">
                  <c:v>1746.96915552014</c:v>
                </c:pt>
                <c:pt idx="84">
                  <c:v>1706.4644247820738</c:v>
                </c:pt>
                <c:pt idx="85">
                  <c:v>1665.6221546211905</c:v>
                </c:pt>
                <c:pt idx="86">
                  <c:v>1624.4395322089665</c:v>
                </c:pt>
                <c:pt idx="87">
                  <c:v>1582.9137212766404</c:v>
                </c:pt>
                <c:pt idx="88">
                  <c:v>1541.0418619198786</c:v>
                </c:pt>
                <c:pt idx="89">
                  <c:v>1498.8210704018102</c:v>
                </c:pt>
                <c:pt idx="90">
                  <c:v>1456.2484389544247</c:v>
                </c:pt>
                <c:pt idx="91">
                  <c:v>1413.321035578311</c:v>
                </c:pt>
                <c:pt idx="92">
                  <c:v>1370.0359038407296</c:v>
                </c:pt>
                <c:pt idx="93">
                  <c:v>1326.3900626720017</c:v>
                </c:pt>
                <c:pt idx="94">
                  <c:v>1282.3805061602009</c:v>
                </c:pt>
                <c:pt idx="95">
                  <c:v>1238.0042033441352</c:v>
                </c:pt>
                <c:pt idx="96">
                  <c:v>1193.2580980046023</c:v>
                </c:pt>
                <c:pt idx="97">
                  <c:v>1148.1391084539068</c:v>
                </c:pt>
                <c:pt idx="98">
                  <c:v>1102.6441273236221</c:v>
                </c:pt>
                <c:pt idx="99">
                  <c:v>1056.7700213505848</c:v>
                </c:pt>
                <c:pt idx="100">
                  <c:v>1010.5136311611058</c:v>
                </c:pt>
                <c:pt idx="101">
                  <c:v>963.87177105338094</c:v>
                </c:pt>
                <c:pt idx="102">
                  <c:v>916.84122877809182</c:v>
                </c:pt>
                <c:pt idx="103">
                  <c:v>869.41876531717526</c:v>
                </c:pt>
                <c:pt idx="104">
                  <c:v>821.60111466075102</c:v>
                </c:pt>
                <c:pt idx="105">
                  <c:v>773.38498358218988</c:v>
                </c:pt>
                <c:pt idx="106">
                  <c:v>724.76705141130742</c:v>
                </c:pt>
                <c:pt idx="107">
                  <c:v>675.74396980566769</c:v>
                </c:pt>
                <c:pt idx="108">
                  <c:v>626.31236251998087</c:v>
                </c:pt>
                <c:pt idx="109">
                  <c:v>576.46882517358006</c:v>
                </c:pt>
                <c:pt idx="110">
                  <c:v>526.20992501595913</c:v>
                </c:pt>
                <c:pt idx="111">
                  <c:v>475.53220069035808</c:v>
                </c:pt>
                <c:pt idx="112">
                  <c:v>424.43216199537704</c:v>
                </c:pt>
                <c:pt idx="113">
                  <c:v>372.9062896446045</c:v>
                </c:pt>
                <c:pt idx="114">
                  <c:v>320.95103502424212</c:v>
                </c:pt>
                <c:pt idx="115">
                  <c:v>268.56281994871011</c:v>
                </c:pt>
                <c:pt idx="116">
                  <c:v>215.73803641421534</c:v>
                </c:pt>
                <c:pt idx="117">
                  <c:v>162.47304635026643</c:v>
                </c:pt>
                <c:pt idx="118">
                  <c:v>108.76418136911795</c:v>
                </c:pt>
                <c:pt idx="119">
                  <c:v>54.607742513126574</c:v>
                </c:pt>
              </c:numCache>
            </c:numRef>
          </c:val>
        </c:ser>
        <c:ser>
          <c:idx val="1"/>
          <c:order val="1"/>
          <c:tx>
            <c:strRef>
              <c:f>'amortisman (3)'!$E$6</c:f>
              <c:strCache>
                <c:ptCount val="1"/>
                <c:pt idx="0">
                  <c:v>Amortisman</c:v>
                </c:pt>
              </c:strCache>
            </c:strRef>
          </c:tx>
          <c:invertIfNegative val="0"/>
          <c:val>
            <c:numRef>
              <c:f>'amortisman (3)'!$E$7:$E$126</c:f>
              <c:numCache>
                <c:formatCode>"TL"#,##0.00_);[Red]\("TL"#,##0.00\)</c:formatCode>
                <c:ptCount val="120"/>
                <c:pt idx="0">
                  <c:v>2440.870177421416</c:v>
                </c:pt>
                <c:pt idx="1">
                  <c:v>2461.2107622332614</c:v>
                </c:pt>
                <c:pt idx="2">
                  <c:v>2481.7208519185388</c:v>
                </c:pt>
                <c:pt idx="3">
                  <c:v>2502.4018590178603</c:v>
                </c:pt>
                <c:pt idx="4">
                  <c:v>2523.2552078430085</c:v>
                </c:pt>
                <c:pt idx="5">
                  <c:v>2544.2823345750339</c:v>
                </c:pt>
                <c:pt idx="6">
                  <c:v>2565.4846873631591</c:v>
                </c:pt>
                <c:pt idx="7">
                  <c:v>2586.8637264245185</c:v>
                </c:pt>
                <c:pt idx="8">
                  <c:v>2608.4209241447229</c:v>
                </c:pt>
                <c:pt idx="9">
                  <c:v>2630.1577651792627</c:v>
                </c:pt>
                <c:pt idx="10">
                  <c:v>2652.0757465557567</c:v>
                </c:pt>
                <c:pt idx="11">
                  <c:v>2674.1763777770543</c:v>
                </c:pt>
                <c:pt idx="12">
                  <c:v>2696.4611809251969</c:v>
                </c:pt>
                <c:pt idx="13">
                  <c:v>2718.9316907662401</c:v>
                </c:pt>
                <c:pt idx="14">
                  <c:v>2741.5894548559586</c:v>
                </c:pt>
                <c:pt idx="15">
                  <c:v>2764.4360336464251</c:v>
                </c:pt>
                <c:pt idx="16">
                  <c:v>2787.4730005934784</c:v>
                </c:pt>
                <c:pt idx="17">
                  <c:v>2810.7019422650906</c:v>
                </c:pt>
                <c:pt idx="18">
                  <c:v>2834.124458450633</c:v>
                </c:pt>
                <c:pt idx="19">
                  <c:v>2857.7421622710553</c:v>
                </c:pt>
                <c:pt idx="20">
                  <c:v>2881.5566802899807</c:v>
                </c:pt>
                <c:pt idx="21">
                  <c:v>2905.5696526257302</c:v>
                </c:pt>
                <c:pt idx="22">
                  <c:v>2929.7827330642781</c:v>
                </c:pt>
                <c:pt idx="23">
                  <c:v>2954.1975891731468</c:v>
                </c:pt>
                <c:pt idx="24">
                  <c:v>2978.8159024162564</c:v>
                </c:pt>
                <c:pt idx="25">
                  <c:v>3003.6393682697253</c:v>
                </c:pt>
                <c:pt idx="26">
                  <c:v>3028.6696963386394</c:v>
                </c:pt>
                <c:pt idx="27">
                  <c:v>3053.9086104747948</c:v>
                </c:pt>
                <c:pt idx="28">
                  <c:v>3079.3578488954181</c:v>
                </c:pt>
                <c:pt idx="29">
                  <c:v>3105.0191643028797</c:v>
                </c:pt>
                <c:pt idx="30">
                  <c:v>3130.8943240054036</c:v>
                </c:pt>
                <c:pt idx="31">
                  <c:v>3156.9851100387818</c:v>
                </c:pt>
                <c:pt idx="32">
                  <c:v>3183.2933192891051</c:v>
                </c:pt>
                <c:pt idx="33">
                  <c:v>3209.8207636165143</c:v>
                </c:pt>
                <c:pt idx="34">
                  <c:v>3236.5692699799856</c:v>
                </c:pt>
                <c:pt idx="35">
                  <c:v>3263.5406805631524</c:v>
                </c:pt>
                <c:pt idx="36">
                  <c:v>3290.7368529011783</c:v>
                </c:pt>
                <c:pt idx="37">
                  <c:v>3318.1596600086882</c:v>
                </c:pt>
                <c:pt idx="38">
                  <c:v>3345.8109905087604</c:v>
                </c:pt>
                <c:pt idx="39">
                  <c:v>3373.6927487630001</c:v>
                </c:pt>
                <c:pt idx="40">
                  <c:v>3401.8068550026919</c:v>
                </c:pt>
                <c:pt idx="41">
                  <c:v>3430.1552454610478</c:v>
                </c:pt>
                <c:pt idx="42">
                  <c:v>3458.7398725065564</c:v>
                </c:pt>
                <c:pt idx="43">
                  <c:v>3487.5627047774442</c:v>
                </c:pt>
                <c:pt idx="44">
                  <c:v>3516.6257273172564</c:v>
                </c:pt>
                <c:pt idx="45">
                  <c:v>3545.9309417115664</c:v>
                </c:pt>
                <c:pt idx="46">
                  <c:v>3575.48036622583</c:v>
                </c:pt>
                <c:pt idx="47">
                  <c:v>3605.2760359443782</c:v>
                </c:pt>
                <c:pt idx="48">
                  <c:v>3635.3200029105815</c:v>
                </c:pt>
                <c:pt idx="49">
                  <c:v>3665.6143362681692</c:v>
                </c:pt>
                <c:pt idx="50">
                  <c:v>3696.1611224037374</c:v>
                </c:pt>
                <c:pt idx="51">
                  <c:v>3726.9624650904352</c:v>
                </c:pt>
                <c:pt idx="52">
                  <c:v>3758.0204856328555</c:v>
                </c:pt>
                <c:pt idx="53">
                  <c:v>3789.3373230131297</c:v>
                </c:pt>
                <c:pt idx="54">
                  <c:v>3820.9151340382386</c:v>
                </c:pt>
                <c:pt idx="55">
                  <c:v>3852.7560934885578</c:v>
                </c:pt>
                <c:pt idx="56">
                  <c:v>3884.8623942676286</c:v>
                </c:pt>
                <c:pt idx="57">
                  <c:v>3917.2362475531922</c:v>
                </c:pt>
                <c:pt idx="58">
                  <c:v>3949.879882949469</c:v>
                </c:pt>
                <c:pt idx="59">
                  <c:v>3982.7955486407145</c:v>
                </c:pt>
                <c:pt idx="60">
                  <c:v>4015.9855115460541</c:v>
                </c:pt>
                <c:pt idx="61">
                  <c:v>4049.4520574756048</c:v>
                </c:pt>
                <c:pt idx="62">
                  <c:v>4083.1974912879014</c:v>
                </c:pt>
                <c:pt idx="63">
                  <c:v>4117.2241370486336</c:v>
                </c:pt>
                <c:pt idx="64">
                  <c:v>4151.534338190706</c:v>
                </c:pt>
                <c:pt idx="65">
                  <c:v>4186.1304576756283</c:v>
                </c:pt>
                <c:pt idx="66">
                  <c:v>4221.0148781562584</c:v>
                </c:pt>
                <c:pt idx="67">
                  <c:v>4256.1900021408937</c:v>
                </c:pt>
                <c:pt idx="68">
                  <c:v>4291.6582521587343</c:v>
                </c:pt>
                <c:pt idx="69">
                  <c:v>4327.4220709267238</c:v>
                </c:pt>
                <c:pt idx="70">
                  <c:v>4363.4839215177799</c:v>
                </c:pt>
                <c:pt idx="71">
                  <c:v>4399.8462875304285</c:v>
                </c:pt>
                <c:pt idx="72">
                  <c:v>4436.5116732598481</c:v>
                </c:pt>
                <c:pt idx="73">
                  <c:v>4473.4826038703468</c:v>
                </c:pt>
                <c:pt idx="74">
                  <c:v>4510.7616255692665</c:v>
                </c:pt>
                <c:pt idx="75">
                  <c:v>4548.3513057823438</c:v>
                </c:pt>
                <c:pt idx="76">
                  <c:v>4586.25423333053</c:v>
                </c:pt>
                <c:pt idx="77">
                  <c:v>4624.4730186082834</c:v>
                </c:pt>
                <c:pt idx="78">
                  <c:v>4663.0102937633528</c:v>
                </c:pt>
                <c:pt idx="79">
                  <c:v>4701.8687128780475</c:v>
                </c:pt>
                <c:pt idx="80">
                  <c:v>4741.0509521520316</c:v>
                </c:pt>
                <c:pt idx="81">
                  <c:v>4780.5597100866316</c:v>
                </c:pt>
                <c:pt idx="82">
                  <c:v>4820.3977076706869</c:v>
                </c:pt>
                <c:pt idx="83">
                  <c:v>4860.5676885679432</c:v>
                </c:pt>
                <c:pt idx="84">
                  <c:v>4901.0724193060087</c:v>
                </c:pt>
                <c:pt idx="85">
                  <c:v>4941.914689466892</c:v>
                </c:pt>
                <c:pt idx="86">
                  <c:v>4983.0973118791162</c:v>
                </c:pt>
                <c:pt idx="87">
                  <c:v>5024.623122811443</c:v>
                </c:pt>
                <c:pt idx="88">
                  <c:v>5066.4949821682039</c:v>
                </c:pt>
                <c:pt idx="89">
                  <c:v>5108.7157736862728</c:v>
                </c:pt>
                <c:pt idx="90">
                  <c:v>5151.2884051336587</c:v>
                </c:pt>
                <c:pt idx="91">
                  <c:v>5194.2158085097717</c:v>
                </c:pt>
                <c:pt idx="92">
                  <c:v>5237.5009402473534</c:v>
                </c:pt>
                <c:pt idx="93">
                  <c:v>5281.1467814160815</c:v>
                </c:pt>
                <c:pt idx="94">
                  <c:v>5325.1563379278823</c:v>
                </c:pt>
                <c:pt idx="95">
                  <c:v>5369.5326407439479</c:v>
                </c:pt>
                <c:pt idx="96">
                  <c:v>5414.2787460834807</c:v>
                </c:pt>
                <c:pt idx="97">
                  <c:v>5459.3977356341766</c:v>
                </c:pt>
                <c:pt idx="98">
                  <c:v>5504.8927167644606</c:v>
                </c:pt>
                <c:pt idx="99">
                  <c:v>5550.7668227374979</c:v>
                </c:pt>
                <c:pt idx="100">
                  <c:v>5597.0232129269771</c:v>
                </c:pt>
                <c:pt idx="101">
                  <c:v>5643.6650730347019</c:v>
                </c:pt>
                <c:pt idx="102">
                  <c:v>5690.6956153099909</c:v>
                </c:pt>
                <c:pt idx="103">
                  <c:v>5738.1180787709072</c:v>
                </c:pt>
                <c:pt idx="104">
                  <c:v>5785.9357294273323</c:v>
                </c:pt>
                <c:pt idx="105">
                  <c:v>5834.1518605058927</c:v>
                </c:pt>
                <c:pt idx="106">
                  <c:v>5882.769792676776</c:v>
                </c:pt>
                <c:pt idx="107">
                  <c:v>5931.7928742824151</c:v>
                </c:pt>
                <c:pt idx="108">
                  <c:v>5981.2244815681024</c:v>
                </c:pt>
                <c:pt idx="109">
                  <c:v>6031.0680189145032</c:v>
                </c:pt>
                <c:pt idx="110">
                  <c:v>6081.3269190721239</c:v>
                </c:pt>
                <c:pt idx="111">
                  <c:v>6132.004643397725</c:v>
                </c:pt>
                <c:pt idx="112">
                  <c:v>6183.1046820927058</c:v>
                </c:pt>
                <c:pt idx="113">
                  <c:v>6234.6305544434781</c:v>
                </c:pt>
                <c:pt idx="114">
                  <c:v>6286.5858090638412</c:v>
                </c:pt>
                <c:pt idx="115">
                  <c:v>6338.9740241393729</c:v>
                </c:pt>
                <c:pt idx="116">
                  <c:v>6391.7988076738675</c:v>
                </c:pt>
                <c:pt idx="117">
                  <c:v>6445.0637977378165</c:v>
                </c:pt>
                <c:pt idx="118">
                  <c:v>6498.772662718965</c:v>
                </c:pt>
                <c:pt idx="119">
                  <c:v>6552.9291015749568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408512"/>
        <c:axId val="121557760"/>
      </c:barChart>
      <c:catAx>
        <c:axId val="12140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557760"/>
        <c:crosses val="autoZero"/>
        <c:auto val="1"/>
        <c:lblAlgn val="ctr"/>
        <c:lblOffset val="100"/>
        <c:noMultiLvlLbl val="0"/>
      </c:catAx>
      <c:valAx>
        <c:axId val="1215577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1408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List" dx="16" fmlaLink="$N$1" fmlaRange="Sheet2!$B$2:$B$11" sel="6" val="0"/>
</file>

<file path=xl/ctrlProps/ctrlProp2.xml><?xml version="1.0" encoding="utf-8"?>
<formControlPr xmlns="http://schemas.microsoft.com/office/spreadsheetml/2009/9/main" objectType="Drop" dropStyle="combo" dx="16" fmlaLink="$O$1" fmlaRange="Sheet2!$G$2:$G$40" val="0"/>
</file>

<file path=xl/ctrlProps/ctrlProp3.xml><?xml version="1.0" encoding="utf-8"?>
<formControlPr xmlns="http://schemas.microsoft.com/office/spreadsheetml/2009/9/main" objectType="Radio" firstButton="1" fmlaLink="$S$1" lockText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Spin" dx="16" fmlaLink="$Q$1" inc="12" max="120" min="12" page="10" val="60"/>
</file>

<file path=xl/ctrlProps/ctrlProp6.xml><?xml version="1.0" encoding="utf-8"?>
<formControlPr xmlns="http://schemas.microsoft.com/office/spreadsheetml/2009/9/main" objectType="CheckBox" checked="Checked" fmlaLink="$P$1" lockText="1"/>
</file>

<file path=xl/ctrlProps/ctrlProp7.xml><?xml version="1.0" encoding="utf-8"?>
<formControlPr xmlns="http://schemas.microsoft.com/office/spreadsheetml/2009/9/main" objectType="CheckBox" checked="Checked" fmlaLink="$T$1" lockText="1"/>
</file>

<file path=xl/ctrlProps/ctrlProp8.xml><?xml version="1.0" encoding="utf-8"?>
<formControlPr xmlns="http://schemas.microsoft.com/office/spreadsheetml/2009/9/main" objectType="CheckBox" fmlaLink="$U$1" lockText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Spin" dx="16" fmlaLink="$B$2" inc="12" max="120" min="12" page="10" val="96"/>
</file>

<file path=xl/ctrlProps/ctrlProp11.xml><?xml version="1.0" encoding="utf-8"?>
<formControlPr xmlns="http://schemas.microsoft.com/office/spreadsheetml/2009/9/main" objectType="Spin" dx="16" fmlaLink="$B$2" inc="12" max="120" min="12" page="10" val="12"/>
</file>

<file path=xl/ctrlProps/ctrlProp12.xml><?xml version="1.0" encoding="utf-8"?>
<formControlPr xmlns="http://schemas.microsoft.com/office/spreadsheetml/2009/9/main" objectType="Spin" dx="16" fmlaLink="$H$1" inc="12" max="120" min="12" page="10" val="120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3</xdr:col>
          <xdr:colOff>0</xdr:colOff>
          <xdr:row>16</xdr:row>
          <xdr:rowOff>0</xdr:rowOff>
        </xdr:to>
        <xdr:sp macro="" textlink="">
          <xdr:nvSpPr>
            <xdr:cNvPr id="10241" name="List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6</xdr:col>
          <xdr:colOff>0</xdr:colOff>
          <xdr:row>11</xdr:row>
          <xdr:rowOff>0</xdr:rowOff>
        </xdr:to>
        <xdr:sp macro="" textlink="">
          <xdr:nvSpPr>
            <xdr:cNvPr id="10242" name="Drop Dow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76200</xdr:rowOff>
        </xdr:from>
        <xdr:to>
          <xdr:col>10</xdr:col>
          <xdr:colOff>190500</xdr:colOff>
          <xdr:row>11</xdr:row>
          <xdr:rowOff>123825</xdr:rowOff>
        </xdr:to>
        <xdr:sp macro="" textlink="">
          <xdr:nvSpPr>
            <xdr:cNvPr id="10243" name="Option Butto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Evli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9</xdr:row>
          <xdr:rowOff>76200</xdr:rowOff>
        </xdr:from>
        <xdr:to>
          <xdr:col>13</xdr:col>
          <xdr:colOff>161925</xdr:colOff>
          <xdr:row>11</xdr:row>
          <xdr:rowOff>123825</xdr:rowOff>
        </xdr:to>
        <xdr:sp macro="" textlink="">
          <xdr:nvSpPr>
            <xdr:cNvPr id="10244" name="Option 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Boşanmış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12</xdr:row>
          <xdr:rowOff>47625</xdr:rowOff>
        </xdr:from>
        <xdr:to>
          <xdr:col>4</xdr:col>
          <xdr:colOff>695325</xdr:colOff>
          <xdr:row>15</xdr:row>
          <xdr:rowOff>85725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47625</xdr:rowOff>
        </xdr:from>
        <xdr:to>
          <xdr:col>1</xdr:col>
          <xdr:colOff>133350</xdr:colOff>
          <xdr:row>2</xdr:row>
          <xdr:rowOff>28575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Manuel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561975</xdr:colOff>
          <xdr:row>6</xdr:row>
          <xdr:rowOff>66675</xdr:rowOff>
        </xdr:from>
        <xdr:to>
          <xdr:col>11</xdr:col>
          <xdr:colOff>133350</xdr:colOff>
          <xdr:row>8</xdr:row>
          <xdr:rowOff>47625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Çocuk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6</xdr:row>
          <xdr:rowOff>66675</xdr:rowOff>
        </xdr:from>
        <xdr:to>
          <xdr:col>13</xdr:col>
          <xdr:colOff>66675</xdr:colOff>
          <xdr:row>8</xdr:row>
          <xdr:rowOff>47625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Üniversite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381000</xdr:colOff>
          <xdr:row>9</xdr:row>
          <xdr:rowOff>76200</xdr:rowOff>
        </xdr:from>
        <xdr:to>
          <xdr:col>15</xdr:col>
          <xdr:colOff>495300</xdr:colOff>
          <xdr:row>11</xdr:row>
          <xdr:rowOff>123825</xdr:rowOff>
        </xdr:to>
        <xdr:sp macro="" textlink="">
          <xdr:nvSpPr>
            <xdr:cNvPr id="10249" name="Option Button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Bekar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</xdr:row>
      <xdr:rowOff>95250</xdr:rowOff>
    </xdr:from>
    <xdr:to>
      <xdr:col>8</xdr:col>
      <xdr:colOff>352425</xdr:colOff>
      <xdr:row>4</xdr:row>
      <xdr:rowOff>104775</xdr:rowOff>
    </xdr:to>
    <xdr:sp macro="" textlink="">
      <xdr:nvSpPr>
        <xdr:cNvPr id="2" name="Rounded Rectangle 1"/>
        <xdr:cNvSpPr/>
      </xdr:nvSpPr>
      <xdr:spPr>
        <a:xfrm>
          <a:off x="2686050" y="285750"/>
          <a:ext cx="2543175" cy="5810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1800"/>
            <a:t>Transpose</a:t>
          </a:r>
          <a:endParaRPr lang="tr-TR" sz="1100"/>
        </a:p>
      </xdr:txBody>
    </xdr:sp>
    <xdr:clientData/>
  </xdr:twoCellAnchor>
  <xdr:twoCellAnchor>
    <xdr:from>
      <xdr:col>4</xdr:col>
      <xdr:colOff>57150</xdr:colOff>
      <xdr:row>5</xdr:row>
      <xdr:rowOff>104775</xdr:rowOff>
    </xdr:from>
    <xdr:to>
      <xdr:col>8</xdr:col>
      <xdr:colOff>552450</xdr:colOff>
      <xdr:row>5</xdr:row>
      <xdr:rowOff>104775</xdr:rowOff>
    </xdr:to>
    <xdr:cxnSp macro="">
      <xdr:nvCxnSpPr>
        <xdr:cNvPr id="4" name="Straight Arrow Connector 3"/>
        <xdr:cNvCxnSpPr/>
      </xdr:nvCxnSpPr>
      <xdr:spPr>
        <a:xfrm>
          <a:off x="2495550" y="1057275"/>
          <a:ext cx="2933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12</xdr:row>
      <xdr:rowOff>95250</xdr:rowOff>
    </xdr:from>
    <xdr:to>
      <xdr:col>1</xdr:col>
      <xdr:colOff>171450</xdr:colOff>
      <xdr:row>14</xdr:row>
      <xdr:rowOff>152400</xdr:rowOff>
    </xdr:to>
    <xdr:sp macro="" textlink="">
      <xdr:nvSpPr>
        <xdr:cNvPr id="6" name="Rounded Rectangle 5"/>
        <xdr:cNvSpPr/>
      </xdr:nvSpPr>
      <xdr:spPr>
        <a:xfrm>
          <a:off x="371475" y="2000250"/>
          <a:ext cx="409575" cy="4381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000"/>
            <a:t>A</a:t>
          </a:r>
          <a:endParaRPr lang="tr-TR" sz="1100"/>
        </a:p>
      </xdr:txBody>
    </xdr:sp>
    <xdr:clientData/>
  </xdr:twoCellAnchor>
  <xdr:twoCellAnchor>
    <xdr:from>
      <xdr:col>10</xdr:col>
      <xdr:colOff>133350</xdr:colOff>
      <xdr:row>9</xdr:row>
      <xdr:rowOff>180975</xdr:rowOff>
    </xdr:from>
    <xdr:to>
      <xdr:col>10</xdr:col>
      <xdr:colOff>542925</xdr:colOff>
      <xdr:row>12</xdr:row>
      <xdr:rowOff>47625</xdr:rowOff>
    </xdr:to>
    <xdr:sp macro="" textlink="">
      <xdr:nvSpPr>
        <xdr:cNvPr id="7" name="Rounded Rectangle 6"/>
        <xdr:cNvSpPr/>
      </xdr:nvSpPr>
      <xdr:spPr>
        <a:xfrm>
          <a:off x="6229350" y="1514475"/>
          <a:ext cx="409575" cy="4381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000"/>
            <a:t>B</a:t>
          </a:r>
          <a:endParaRPr lang="tr-TR" sz="1100"/>
        </a:p>
      </xdr:txBody>
    </xdr:sp>
    <xdr:clientData/>
  </xdr:twoCellAnchor>
  <xdr:twoCellAnchor>
    <xdr:from>
      <xdr:col>4</xdr:col>
      <xdr:colOff>76200</xdr:colOff>
      <xdr:row>15</xdr:row>
      <xdr:rowOff>95250</xdr:rowOff>
    </xdr:from>
    <xdr:to>
      <xdr:col>5</xdr:col>
      <xdr:colOff>228600</xdr:colOff>
      <xdr:row>17</xdr:row>
      <xdr:rowOff>152400</xdr:rowOff>
    </xdr:to>
    <xdr:sp macro="" textlink="">
      <xdr:nvSpPr>
        <xdr:cNvPr id="8" name="Rounded Rectangle 7"/>
        <xdr:cNvSpPr/>
      </xdr:nvSpPr>
      <xdr:spPr>
        <a:xfrm>
          <a:off x="2514600" y="2571750"/>
          <a:ext cx="762000" cy="4381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000"/>
            <a:t>A X B</a:t>
          </a:r>
          <a:endParaRPr lang="tr-TR" sz="1100"/>
        </a:p>
      </xdr:txBody>
    </xdr:sp>
    <xdr:clientData/>
  </xdr:twoCellAnchor>
  <xdr:twoCellAnchor>
    <xdr:from>
      <xdr:col>0</xdr:col>
      <xdr:colOff>361950</xdr:colOff>
      <xdr:row>4</xdr:row>
      <xdr:rowOff>57150</xdr:rowOff>
    </xdr:from>
    <xdr:to>
      <xdr:col>1</xdr:col>
      <xdr:colOff>161925</xdr:colOff>
      <xdr:row>6</xdr:row>
      <xdr:rowOff>114300</xdr:rowOff>
    </xdr:to>
    <xdr:sp macro="" textlink="">
      <xdr:nvSpPr>
        <xdr:cNvPr id="9" name="Rounded Rectangle 8"/>
        <xdr:cNvSpPr/>
      </xdr:nvSpPr>
      <xdr:spPr>
        <a:xfrm>
          <a:off x="361950" y="819150"/>
          <a:ext cx="409575" cy="4381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r-TR" sz="2000"/>
            <a:t>W</a:t>
          </a:r>
          <a:endParaRPr lang="tr-TR" sz="1100"/>
        </a:p>
      </xdr:txBody>
    </xdr:sp>
    <xdr:clientData/>
  </xdr:twoCellAnchor>
  <xdr:twoCellAnchor>
    <xdr:from>
      <xdr:col>10</xdr:col>
      <xdr:colOff>200025</xdr:colOff>
      <xdr:row>1</xdr:row>
      <xdr:rowOff>0</xdr:rowOff>
    </xdr:from>
    <xdr:to>
      <xdr:col>11</xdr:col>
      <xdr:colOff>200025</xdr:colOff>
      <xdr:row>3</xdr:row>
      <xdr:rowOff>57150</xdr:rowOff>
    </xdr:to>
    <xdr:sp macro="" textlink="">
      <xdr:nvSpPr>
        <xdr:cNvPr id="10" name="Rounded Rectangle 9"/>
        <xdr:cNvSpPr/>
      </xdr:nvSpPr>
      <xdr:spPr>
        <a:xfrm>
          <a:off x="6296025" y="190500"/>
          <a:ext cx="609600" cy="4381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2000"/>
            <a:t>W</a:t>
          </a:r>
          <a:r>
            <a:rPr lang="tr-TR" sz="2000" baseline="30000"/>
            <a:t>T</a:t>
          </a:r>
          <a:endParaRPr lang="tr-TR" sz="1100" baseline="30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</xdr:row>
          <xdr:rowOff>28575</xdr:rowOff>
        </xdr:from>
        <xdr:to>
          <xdr:col>9</xdr:col>
          <xdr:colOff>0</xdr:colOff>
          <xdr:row>7</xdr:row>
          <xdr:rowOff>0</xdr:rowOff>
        </xdr:to>
        <xdr:sp macro="" textlink="">
          <xdr:nvSpPr>
            <xdr:cNvPr id="6145" name="Spinne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</xdr:row>
          <xdr:rowOff>28575</xdr:rowOff>
        </xdr:from>
        <xdr:to>
          <xdr:col>9</xdr:col>
          <xdr:colOff>0</xdr:colOff>
          <xdr:row>7</xdr:row>
          <xdr:rowOff>0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5</xdr:row>
          <xdr:rowOff>0</xdr:rowOff>
        </xdr:from>
        <xdr:to>
          <xdr:col>7</xdr:col>
          <xdr:colOff>333375</xdr:colOff>
          <xdr:row>7</xdr:row>
          <xdr:rowOff>114300</xdr:rowOff>
        </xdr:to>
        <xdr:sp macro="" textlink="">
          <xdr:nvSpPr>
            <xdr:cNvPr id="8194" name="Spinne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109903</xdr:colOff>
      <xdr:row>0</xdr:row>
      <xdr:rowOff>90120</xdr:rowOff>
    </xdr:from>
    <xdr:to>
      <xdr:col>15</xdr:col>
      <xdr:colOff>205153</xdr:colOff>
      <xdr:row>14</xdr:row>
      <xdr:rowOff>166320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42"/>
  <sheetViews>
    <sheetView workbookViewId="0">
      <selection activeCell="B4" sqref="B4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1.42578125" bestFit="1" customWidth="1"/>
    <col min="5" max="5" width="12.5703125" bestFit="1" customWidth="1"/>
    <col min="6" max="6" width="12.42578125" bestFit="1" customWidth="1"/>
    <col min="8" max="8" width="10.7109375" bestFit="1" customWidth="1"/>
  </cols>
  <sheetData>
    <row r="1" spans="1:21" x14ac:dyDescent="0.25">
      <c r="N1">
        <v>6</v>
      </c>
      <c r="O1">
        <v>1</v>
      </c>
      <c r="P1" t="b">
        <v>1</v>
      </c>
      <c r="Q1">
        <v>60</v>
      </c>
      <c r="R1">
        <v>2</v>
      </c>
      <c r="S1">
        <v>2</v>
      </c>
      <c r="T1" t="b">
        <v>1</v>
      </c>
      <c r="U1" t="b">
        <v>0</v>
      </c>
    </row>
    <row r="2" spans="1:21" x14ac:dyDescent="0.25">
      <c r="S2">
        <f>(S1-1)*0.001</f>
        <v>1E-3</v>
      </c>
      <c r="T2">
        <f>ABS(T1-1)*0.001</f>
        <v>0</v>
      </c>
      <c r="U2">
        <f>ABS(U1-1)*0.002</f>
        <v>2E-3</v>
      </c>
    </row>
    <row r="4" spans="1:21" x14ac:dyDescent="0.25">
      <c r="A4" t="s">
        <v>32</v>
      </c>
      <c r="B4">
        <v>120</v>
      </c>
    </row>
    <row r="18" spans="1:6" x14ac:dyDescent="0.25">
      <c r="A18" s="28" t="s">
        <v>33</v>
      </c>
      <c r="B18" s="29">
        <f>VLOOKUP(N1,Sheet2!$A$1:$D$11,3,0)+VLOOKUP(O1,Sheet2!$F$1:$H$40,3,0)+SUM(S2:U2)+IF(AND(S1=3,T1),0.005,0)</f>
        <v>1.6799999999999999E-2</v>
      </c>
      <c r="E18" s="30" t="s">
        <v>29</v>
      </c>
      <c r="F18" s="25">
        <f>-PMT(B18,B19,B20)</f>
        <v>15545.415573064121</v>
      </c>
    </row>
    <row r="19" spans="1:6" x14ac:dyDescent="0.25">
      <c r="A19" s="28" t="s">
        <v>34</v>
      </c>
      <c r="B19">
        <f>IF(P1,B4,Q1)</f>
        <v>120</v>
      </c>
    </row>
    <row r="20" spans="1:6" x14ac:dyDescent="0.25">
      <c r="A20" s="28" t="s">
        <v>35</v>
      </c>
      <c r="B20">
        <v>800000</v>
      </c>
    </row>
    <row r="22" spans="1:6" x14ac:dyDescent="0.25">
      <c r="B22" s="26" t="s">
        <v>36</v>
      </c>
      <c r="C22" s="26" t="s">
        <v>37</v>
      </c>
      <c r="D22" s="26" t="s">
        <v>38</v>
      </c>
      <c r="E22" s="26" t="s">
        <v>39</v>
      </c>
      <c r="F22" s="26" t="s">
        <v>40</v>
      </c>
    </row>
    <row r="23" spans="1:6" x14ac:dyDescent="0.25">
      <c r="A23">
        <v>1</v>
      </c>
      <c r="B23">
        <f>B20</f>
        <v>800000</v>
      </c>
      <c r="C23" s="25">
        <f>$F$18</f>
        <v>15545.415573064121</v>
      </c>
      <c r="D23">
        <f>$B$18*B23</f>
        <v>13440</v>
      </c>
      <c r="E23" s="25">
        <f>C23-D23</f>
        <v>2105.4155730641214</v>
      </c>
      <c r="F23" s="25">
        <f>B23-E23</f>
        <v>797894.58442693588</v>
      </c>
    </row>
    <row r="24" spans="1:6" x14ac:dyDescent="0.25">
      <c r="A24">
        <f>IF(ISNUMBER(B24),A23+1,"")</f>
        <v>2</v>
      </c>
      <c r="B24" s="25">
        <f>F23</f>
        <v>797894.58442693588</v>
      </c>
      <c r="C24" s="25">
        <f>$F$18</f>
        <v>15545.415573064121</v>
      </c>
      <c r="D24">
        <f>$B$18*B24</f>
        <v>13404.629018372521</v>
      </c>
      <c r="E24" s="25">
        <f>C24-D24</f>
        <v>2140.7865546916</v>
      </c>
      <c r="F24" s="25">
        <f>B24-E24</f>
        <v>795753.79787224426</v>
      </c>
    </row>
    <row r="25" spans="1:6" x14ac:dyDescent="0.25">
      <c r="A25">
        <f t="shared" ref="A25:A88" si="0">IF(ISNUMBER(B25),A24+1,"")</f>
        <v>3</v>
      </c>
      <c r="B25" s="25">
        <f t="shared" ref="B25:B52" si="1">IF(F24&lt;=0.00001,"",F24)</f>
        <v>795753.79787224426</v>
      </c>
      <c r="C25" s="25">
        <f t="shared" ref="C25:C88" si="2">IF(ISNUMBER(B25),$F$18,"")</f>
        <v>15545.415573064121</v>
      </c>
      <c r="D25">
        <f t="shared" ref="D25:D88" si="3">IFERROR($B$18*B25,"")</f>
        <v>13368.663804253703</v>
      </c>
      <c r="E25" s="25">
        <f t="shared" ref="E25:E82" si="4">IFERROR(C25-D25,"")</f>
        <v>2176.7517688104181</v>
      </c>
      <c r="F25" s="25">
        <f t="shared" ref="F25:F82" si="5">IFERROR(B25-E25,"")</f>
        <v>793577.04610343382</v>
      </c>
    </row>
    <row r="26" spans="1:6" x14ac:dyDescent="0.25">
      <c r="A26">
        <f t="shared" si="0"/>
        <v>4</v>
      </c>
      <c r="B26" s="25">
        <f t="shared" si="1"/>
        <v>793577.04610343382</v>
      </c>
      <c r="C26" s="25">
        <f t="shared" si="2"/>
        <v>15545.415573064121</v>
      </c>
      <c r="D26">
        <f t="shared" si="3"/>
        <v>13332.094374537688</v>
      </c>
      <c r="E26" s="25">
        <f t="shared" si="4"/>
        <v>2213.3211985264334</v>
      </c>
      <c r="F26" s="25">
        <f t="shared" si="5"/>
        <v>791363.7249049074</v>
      </c>
    </row>
    <row r="27" spans="1:6" x14ac:dyDescent="0.25">
      <c r="A27">
        <f t="shared" si="0"/>
        <v>5</v>
      </c>
      <c r="B27" s="25">
        <f t="shared" si="1"/>
        <v>791363.7249049074</v>
      </c>
      <c r="C27" s="25">
        <f t="shared" si="2"/>
        <v>15545.415573064121</v>
      </c>
      <c r="D27">
        <f t="shared" si="3"/>
        <v>13294.910578402443</v>
      </c>
      <c r="E27" s="25">
        <f t="shared" si="4"/>
        <v>2250.5049946616782</v>
      </c>
      <c r="F27" s="25">
        <f t="shared" si="5"/>
        <v>789113.21991024574</v>
      </c>
    </row>
    <row r="28" spans="1:6" x14ac:dyDescent="0.25">
      <c r="A28">
        <f t="shared" si="0"/>
        <v>6</v>
      </c>
      <c r="B28" s="25">
        <f t="shared" si="1"/>
        <v>789113.21991024574</v>
      </c>
      <c r="C28" s="25">
        <f t="shared" si="2"/>
        <v>15545.415573064121</v>
      </c>
      <c r="D28">
        <f t="shared" si="3"/>
        <v>13257.102094492127</v>
      </c>
      <c r="E28" s="25">
        <f t="shared" si="4"/>
        <v>2288.313478571994</v>
      </c>
      <c r="F28" s="25">
        <f t="shared" si="5"/>
        <v>786824.90643167379</v>
      </c>
    </row>
    <row r="29" spans="1:6" x14ac:dyDescent="0.25">
      <c r="A29">
        <f t="shared" si="0"/>
        <v>7</v>
      </c>
      <c r="B29" s="25">
        <f t="shared" si="1"/>
        <v>786824.90643167379</v>
      </c>
      <c r="C29" s="25">
        <f t="shared" si="2"/>
        <v>15545.415573064121</v>
      </c>
      <c r="D29">
        <f t="shared" si="3"/>
        <v>13218.658428052118</v>
      </c>
      <c r="E29" s="25">
        <f t="shared" si="4"/>
        <v>2326.7571450120031</v>
      </c>
      <c r="F29" s="25">
        <f t="shared" si="5"/>
        <v>784498.14928666176</v>
      </c>
    </row>
    <row r="30" spans="1:6" x14ac:dyDescent="0.25">
      <c r="A30">
        <f t="shared" si="0"/>
        <v>8</v>
      </c>
      <c r="B30" s="25">
        <f t="shared" si="1"/>
        <v>784498.14928666176</v>
      </c>
      <c r="C30" s="25">
        <f t="shared" si="2"/>
        <v>15545.415573064121</v>
      </c>
      <c r="D30">
        <f t="shared" si="3"/>
        <v>13179.568908015917</v>
      </c>
      <c r="E30" s="25">
        <f t="shared" si="4"/>
        <v>2365.8466650482042</v>
      </c>
      <c r="F30" s="25">
        <f t="shared" si="5"/>
        <v>782132.30262161361</v>
      </c>
    </row>
    <row r="31" spans="1:6" x14ac:dyDescent="0.25">
      <c r="A31">
        <f t="shared" si="0"/>
        <v>9</v>
      </c>
      <c r="B31" s="25">
        <f t="shared" si="1"/>
        <v>782132.30262161361</v>
      </c>
      <c r="C31" s="25">
        <f t="shared" si="2"/>
        <v>15545.415573064121</v>
      </c>
      <c r="D31">
        <f t="shared" si="3"/>
        <v>13139.822684043107</v>
      </c>
      <c r="E31" s="25">
        <f t="shared" si="4"/>
        <v>2405.5928890210143</v>
      </c>
      <c r="F31" s="25">
        <f t="shared" si="5"/>
        <v>779726.70973259257</v>
      </c>
    </row>
    <row r="32" spans="1:6" x14ac:dyDescent="0.25">
      <c r="A32">
        <f t="shared" si="0"/>
        <v>10</v>
      </c>
      <c r="B32" s="25">
        <f t="shared" si="1"/>
        <v>779726.70973259257</v>
      </c>
      <c r="C32" s="25">
        <f t="shared" si="2"/>
        <v>15545.415573064121</v>
      </c>
      <c r="D32">
        <f t="shared" si="3"/>
        <v>13099.408723507555</v>
      </c>
      <c r="E32" s="25">
        <f t="shared" si="4"/>
        <v>2446.0068495565665</v>
      </c>
      <c r="F32" s="25">
        <f t="shared" si="5"/>
        <v>777280.70288303599</v>
      </c>
    </row>
    <row r="33" spans="1:6" x14ac:dyDescent="0.25">
      <c r="A33">
        <f t="shared" si="0"/>
        <v>11</v>
      </c>
      <c r="B33" s="25">
        <f t="shared" si="1"/>
        <v>777280.70288303599</v>
      </c>
      <c r="C33" s="25">
        <f t="shared" si="2"/>
        <v>15545.415573064121</v>
      </c>
      <c r="D33">
        <f t="shared" si="3"/>
        <v>13058.315808435003</v>
      </c>
      <c r="E33" s="25">
        <f t="shared" si="4"/>
        <v>2487.099764629118</v>
      </c>
      <c r="F33" s="25">
        <f t="shared" si="5"/>
        <v>774793.60311840684</v>
      </c>
    </row>
    <row r="34" spans="1:6" x14ac:dyDescent="0.25">
      <c r="A34">
        <f t="shared" si="0"/>
        <v>12</v>
      </c>
      <c r="B34" s="25">
        <f t="shared" si="1"/>
        <v>774793.60311840684</v>
      </c>
      <c r="C34" s="25">
        <f t="shared" si="2"/>
        <v>15545.415573064121</v>
      </c>
      <c r="D34">
        <f t="shared" si="3"/>
        <v>13016.532532389234</v>
      </c>
      <c r="E34" s="25">
        <f t="shared" si="4"/>
        <v>2528.8830406748875</v>
      </c>
      <c r="F34" s="25">
        <f t="shared" si="5"/>
        <v>772264.720077732</v>
      </c>
    </row>
    <row r="35" spans="1:6" x14ac:dyDescent="0.25">
      <c r="A35">
        <f t="shared" si="0"/>
        <v>13</v>
      </c>
      <c r="B35" s="25">
        <f t="shared" si="1"/>
        <v>772264.720077732</v>
      </c>
      <c r="C35" s="25">
        <f t="shared" si="2"/>
        <v>15545.415573064121</v>
      </c>
      <c r="D35">
        <f t="shared" si="3"/>
        <v>12974.047297305897</v>
      </c>
      <c r="E35" s="25">
        <f t="shared" si="4"/>
        <v>2571.3682757582246</v>
      </c>
      <c r="F35" s="25">
        <f t="shared" si="5"/>
        <v>769693.35180197377</v>
      </c>
    </row>
    <row r="36" spans="1:6" x14ac:dyDescent="0.25">
      <c r="A36">
        <f t="shared" si="0"/>
        <v>14</v>
      </c>
      <c r="B36" s="25">
        <f t="shared" si="1"/>
        <v>769693.35180197377</v>
      </c>
      <c r="C36" s="25">
        <f t="shared" si="2"/>
        <v>15545.415573064121</v>
      </c>
      <c r="D36">
        <f t="shared" si="3"/>
        <v>12930.848310273159</v>
      </c>
      <c r="E36" s="25">
        <f t="shared" si="4"/>
        <v>2614.5672627909626</v>
      </c>
      <c r="F36" s="25">
        <f t="shared" si="5"/>
        <v>767078.78453918279</v>
      </c>
    </row>
    <row r="37" spans="1:6" x14ac:dyDescent="0.25">
      <c r="A37">
        <f t="shared" si="0"/>
        <v>15</v>
      </c>
      <c r="B37" s="25">
        <f t="shared" si="1"/>
        <v>767078.78453918279</v>
      </c>
      <c r="C37" s="25">
        <f t="shared" si="2"/>
        <v>15545.415573064121</v>
      </c>
      <c r="D37">
        <f t="shared" si="3"/>
        <v>12886.92358025827</v>
      </c>
      <c r="E37" s="25">
        <f t="shared" si="4"/>
        <v>2658.4919928058516</v>
      </c>
      <c r="F37" s="25">
        <f t="shared" si="5"/>
        <v>764420.29254637694</v>
      </c>
    </row>
    <row r="38" spans="1:6" x14ac:dyDescent="0.25">
      <c r="A38">
        <f t="shared" si="0"/>
        <v>16</v>
      </c>
      <c r="B38" s="25">
        <f t="shared" si="1"/>
        <v>764420.29254637694</v>
      </c>
      <c r="C38" s="25">
        <f t="shared" si="2"/>
        <v>15545.415573064121</v>
      </c>
      <c r="D38">
        <f t="shared" si="3"/>
        <v>12842.260914779132</v>
      </c>
      <c r="E38" s="25">
        <f t="shared" si="4"/>
        <v>2703.1546582849896</v>
      </c>
      <c r="F38" s="25">
        <f t="shared" si="5"/>
        <v>761717.13788809197</v>
      </c>
    </row>
    <row r="39" spans="1:6" x14ac:dyDescent="0.25">
      <c r="A39">
        <f t="shared" si="0"/>
        <v>17</v>
      </c>
      <c r="B39" s="25">
        <f t="shared" si="1"/>
        <v>761717.13788809197</v>
      </c>
      <c r="C39" s="25">
        <f t="shared" si="2"/>
        <v>15545.415573064121</v>
      </c>
      <c r="D39">
        <f t="shared" si="3"/>
        <v>12796.847916519944</v>
      </c>
      <c r="E39" s="25">
        <f t="shared" si="4"/>
        <v>2748.5676565441772</v>
      </c>
      <c r="F39" s="25">
        <f t="shared" si="5"/>
        <v>758968.57023154781</v>
      </c>
    </row>
    <row r="40" spans="1:6" x14ac:dyDescent="0.25">
      <c r="A40">
        <f t="shared" si="0"/>
        <v>18</v>
      </c>
      <c r="B40" s="25">
        <f t="shared" si="1"/>
        <v>758968.57023154781</v>
      </c>
      <c r="C40" s="25">
        <f t="shared" si="2"/>
        <v>15545.415573064121</v>
      </c>
      <c r="D40">
        <f t="shared" si="3"/>
        <v>12750.671979890003</v>
      </c>
      <c r="E40" s="25">
        <f t="shared" si="4"/>
        <v>2794.7435931741184</v>
      </c>
      <c r="F40" s="25">
        <f t="shared" si="5"/>
        <v>756173.82663837366</v>
      </c>
    </row>
    <row r="41" spans="1:6" x14ac:dyDescent="0.25">
      <c r="A41">
        <f t="shared" si="0"/>
        <v>19</v>
      </c>
      <c r="B41" s="25">
        <f t="shared" si="1"/>
        <v>756173.82663837366</v>
      </c>
      <c r="C41" s="25">
        <f t="shared" si="2"/>
        <v>15545.415573064121</v>
      </c>
      <c r="D41">
        <f t="shared" si="3"/>
        <v>12703.720287524677</v>
      </c>
      <c r="E41" s="25">
        <f t="shared" si="4"/>
        <v>2841.6952855394447</v>
      </c>
      <c r="F41" s="25">
        <f t="shared" si="5"/>
        <v>753332.13135283417</v>
      </c>
    </row>
    <row r="42" spans="1:6" x14ac:dyDescent="0.25">
      <c r="A42">
        <f t="shared" si="0"/>
        <v>20</v>
      </c>
      <c r="B42" s="25">
        <f t="shared" si="1"/>
        <v>753332.13135283417</v>
      </c>
      <c r="C42" s="25">
        <f t="shared" si="2"/>
        <v>15545.415573064121</v>
      </c>
      <c r="D42">
        <f t="shared" si="3"/>
        <v>12655.979806727613</v>
      </c>
      <c r="E42" s="25">
        <f t="shared" si="4"/>
        <v>2889.4357663365081</v>
      </c>
      <c r="F42" s="25">
        <f t="shared" si="5"/>
        <v>750442.69558649766</v>
      </c>
    </row>
    <row r="43" spans="1:6" x14ac:dyDescent="0.25">
      <c r="A43">
        <f t="shared" si="0"/>
        <v>21</v>
      </c>
      <c r="B43" s="25">
        <f t="shared" si="1"/>
        <v>750442.69558649766</v>
      </c>
      <c r="C43" s="25">
        <f t="shared" si="2"/>
        <v>15545.415573064121</v>
      </c>
      <c r="D43">
        <f t="shared" si="3"/>
        <v>12607.437285853161</v>
      </c>
      <c r="E43" s="25">
        <f t="shared" si="4"/>
        <v>2937.9782872109608</v>
      </c>
      <c r="F43" s="25">
        <f t="shared" si="5"/>
        <v>747504.71729928674</v>
      </c>
    </row>
    <row r="44" spans="1:6" x14ac:dyDescent="0.25">
      <c r="A44">
        <f t="shared" si="0"/>
        <v>22</v>
      </c>
      <c r="B44" s="25">
        <f t="shared" si="1"/>
        <v>747504.71729928674</v>
      </c>
      <c r="C44" s="25">
        <f t="shared" si="2"/>
        <v>15545.415573064121</v>
      </c>
      <c r="D44">
        <f t="shared" si="3"/>
        <v>12558.079250628016</v>
      </c>
      <c r="E44" s="25">
        <f t="shared" si="4"/>
        <v>2987.3363224361055</v>
      </c>
      <c r="F44" s="25">
        <f t="shared" si="5"/>
        <v>744517.38097685063</v>
      </c>
    </row>
    <row r="45" spans="1:6" x14ac:dyDescent="0.25">
      <c r="A45">
        <f t="shared" si="0"/>
        <v>23</v>
      </c>
      <c r="B45" s="25">
        <f t="shared" si="1"/>
        <v>744517.38097685063</v>
      </c>
      <c r="C45" s="25">
        <f t="shared" si="2"/>
        <v>15545.415573064121</v>
      </c>
      <c r="D45">
        <f t="shared" si="3"/>
        <v>12507.89200041109</v>
      </c>
      <c r="E45" s="25">
        <f t="shared" si="4"/>
        <v>3037.5235726530318</v>
      </c>
      <c r="F45" s="25">
        <f t="shared" si="5"/>
        <v>741479.85740419757</v>
      </c>
    </row>
    <row r="46" spans="1:6" x14ac:dyDescent="0.25">
      <c r="A46">
        <f t="shared" si="0"/>
        <v>24</v>
      </c>
      <c r="B46" s="25">
        <f t="shared" si="1"/>
        <v>741479.85740419757</v>
      </c>
      <c r="C46" s="25">
        <f t="shared" si="2"/>
        <v>15545.415573064121</v>
      </c>
      <c r="D46">
        <f t="shared" si="3"/>
        <v>12456.861604390519</v>
      </c>
      <c r="E46" s="25">
        <f t="shared" si="4"/>
        <v>3088.5539686736029</v>
      </c>
      <c r="F46" s="25">
        <f t="shared" si="5"/>
        <v>738391.30343552399</v>
      </c>
    </row>
    <row r="47" spans="1:6" x14ac:dyDescent="0.25">
      <c r="A47">
        <f t="shared" si="0"/>
        <v>25</v>
      </c>
      <c r="B47" s="25">
        <f t="shared" si="1"/>
        <v>738391.30343552399</v>
      </c>
      <c r="C47" s="25">
        <f t="shared" si="2"/>
        <v>15545.415573064121</v>
      </c>
      <c r="D47">
        <f t="shared" si="3"/>
        <v>12404.973897716802</v>
      </c>
      <c r="E47" s="25">
        <f t="shared" si="4"/>
        <v>3140.4416753473197</v>
      </c>
      <c r="F47" s="25">
        <f t="shared" si="5"/>
        <v>735250.86176017672</v>
      </c>
    </row>
    <row r="48" spans="1:6" x14ac:dyDescent="0.25">
      <c r="A48">
        <f t="shared" si="0"/>
        <v>26</v>
      </c>
      <c r="B48" s="25">
        <f t="shared" si="1"/>
        <v>735250.86176017672</v>
      </c>
      <c r="C48" s="25">
        <f t="shared" si="2"/>
        <v>15545.415573064121</v>
      </c>
      <c r="D48">
        <f t="shared" si="3"/>
        <v>12352.214477570968</v>
      </c>
      <c r="E48" s="25">
        <f t="shared" si="4"/>
        <v>3193.2010954931538</v>
      </c>
      <c r="F48" s="25">
        <f t="shared" si="5"/>
        <v>732057.66066468356</v>
      </c>
    </row>
    <row r="49" spans="1:6" x14ac:dyDescent="0.25">
      <c r="A49">
        <f t="shared" si="0"/>
        <v>27</v>
      </c>
      <c r="B49" s="25">
        <f t="shared" si="1"/>
        <v>732057.66066468356</v>
      </c>
      <c r="C49" s="25">
        <f t="shared" si="2"/>
        <v>15545.415573064121</v>
      </c>
      <c r="D49">
        <f t="shared" si="3"/>
        <v>12298.568699166683</v>
      </c>
      <c r="E49" s="25">
        <f t="shared" si="4"/>
        <v>3246.8468738974389</v>
      </c>
      <c r="F49" s="25">
        <f t="shared" si="5"/>
        <v>728810.81379078608</v>
      </c>
    </row>
    <row r="50" spans="1:6" x14ac:dyDescent="0.25">
      <c r="A50">
        <f t="shared" si="0"/>
        <v>28</v>
      </c>
      <c r="B50" s="25">
        <f t="shared" si="1"/>
        <v>728810.81379078608</v>
      </c>
      <c r="C50" s="25">
        <f t="shared" si="2"/>
        <v>15545.415573064121</v>
      </c>
      <c r="D50">
        <f t="shared" si="3"/>
        <v>12244.021671685205</v>
      </c>
      <c r="E50" s="25">
        <f t="shared" si="4"/>
        <v>3301.3939013789168</v>
      </c>
      <c r="F50" s="25">
        <f t="shared" si="5"/>
        <v>725509.41988940712</v>
      </c>
    </row>
    <row r="51" spans="1:6" x14ac:dyDescent="0.25">
      <c r="A51">
        <f t="shared" si="0"/>
        <v>29</v>
      </c>
      <c r="B51" s="25">
        <f t="shared" si="1"/>
        <v>725509.41988940712</v>
      </c>
      <c r="C51" s="25">
        <f t="shared" si="2"/>
        <v>15545.415573064121</v>
      </c>
      <c r="D51">
        <f t="shared" si="3"/>
        <v>12188.558254142039</v>
      </c>
      <c r="E51" s="25">
        <f t="shared" si="4"/>
        <v>3356.8573189220824</v>
      </c>
      <c r="F51" s="25">
        <f t="shared" si="5"/>
        <v>722152.56257048505</v>
      </c>
    </row>
    <row r="52" spans="1:6" x14ac:dyDescent="0.25">
      <c r="A52">
        <f t="shared" si="0"/>
        <v>30</v>
      </c>
      <c r="B52" s="25">
        <f t="shared" si="1"/>
        <v>722152.56257048505</v>
      </c>
      <c r="C52" s="25">
        <f t="shared" si="2"/>
        <v>15545.415573064121</v>
      </c>
      <c r="D52">
        <f t="shared" si="3"/>
        <v>12132.163051184149</v>
      </c>
      <c r="E52" s="25">
        <f t="shared" si="4"/>
        <v>3413.2525218799728</v>
      </c>
      <c r="F52" s="25">
        <f t="shared" si="5"/>
        <v>718739.31004860508</v>
      </c>
    </row>
    <row r="53" spans="1:6" x14ac:dyDescent="0.25">
      <c r="A53">
        <f t="shared" si="0"/>
        <v>31</v>
      </c>
      <c r="B53" s="25">
        <f>IF(F52&lt;=0.00001,"",F52)</f>
        <v>718739.31004860508</v>
      </c>
      <c r="C53" s="25">
        <f t="shared" si="2"/>
        <v>15545.415573064121</v>
      </c>
      <c r="D53">
        <f t="shared" si="3"/>
        <v>12074.820408816564</v>
      </c>
      <c r="E53" s="25">
        <f t="shared" si="4"/>
        <v>3470.5951642475575</v>
      </c>
      <c r="F53" s="25">
        <f t="shared" si="5"/>
        <v>715268.71488435753</v>
      </c>
    </row>
    <row r="54" spans="1:6" x14ac:dyDescent="0.25">
      <c r="A54">
        <f t="shared" si="0"/>
        <v>32</v>
      </c>
      <c r="B54" s="25">
        <f t="shared" ref="B54:B82" si="6">IF(F53&lt;=0.0000000001,"",F53)</f>
        <v>715268.71488435753</v>
      </c>
      <c r="C54" s="25">
        <f t="shared" si="2"/>
        <v>15545.415573064121</v>
      </c>
      <c r="D54">
        <f t="shared" si="3"/>
        <v>12016.514410057205</v>
      </c>
      <c r="E54" s="25">
        <f t="shared" si="4"/>
        <v>3528.9011630069162</v>
      </c>
      <c r="F54" s="25">
        <f t="shared" si="5"/>
        <v>711739.81372135063</v>
      </c>
    </row>
    <row r="55" spans="1:6" x14ac:dyDescent="0.25">
      <c r="A55">
        <f t="shared" si="0"/>
        <v>33</v>
      </c>
      <c r="B55" s="25">
        <f t="shared" si="6"/>
        <v>711739.81372135063</v>
      </c>
      <c r="C55" s="25">
        <f t="shared" si="2"/>
        <v>15545.415573064121</v>
      </c>
      <c r="D55">
        <f t="shared" si="3"/>
        <v>11957.228870518689</v>
      </c>
      <c r="E55" s="25">
        <f t="shared" si="4"/>
        <v>3588.1867025454321</v>
      </c>
      <c r="F55" s="25">
        <f t="shared" si="5"/>
        <v>708151.62701880524</v>
      </c>
    </row>
    <row r="56" spans="1:6" x14ac:dyDescent="0.25">
      <c r="A56">
        <f t="shared" si="0"/>
        <v>34</v>
      </c>
      <c r="B56" s="25">
        <f t="shared" si="6"/>
        <v>708151.62701880524</v>
      </c>
      <c r="C56" s="25">
        <f t="shared" si="2"/>
        <v>15545.415573064121</v>
      </c>
      <c r="D56">
        <f t="shared" si="3"/>
        <v>11896.947333915927</v>
      </c>
      <c r="E56" s="25">
        <f t="shared" si="4"/>
        <v>3648.4682391481947</v>
      </c>
      <c r="F56" s="25">
        <f t="shared" si="5"/>
        <v>704503.1587796571</v>
      </c>
    </row>
    <row r="57" spans="1:6" x14ac:dyDescent="0.25">
      <c r="A57">
        <f t="shared" si="0"/>
        <v>35</v>
      </c>
      <c r="B57" s="25">
        <f t="shared" si="6"/>
        <v>704503.1587796571</v>
      </c>
      <c r="C57" s="25">
        <f t="shared" si="2"/>
        <v>15545.415573064121</v>
      </c>
      <c r="D57">
        <f t="shared" si="3"/>
        <v>11835.653067498239</v>
      </c>
      <c r="E57" s="25">
        <f t="shared" si="4"/>
        <v>3709.7625055658827</v>
      </c>
      <c r="F57" s="25">
        <f t="shared" si="5"/>
        <v>700793.39627409121</v>
      </c>
    </row>
    <row r="58" spans="1:6" x14ac:dyDescent="0.25">
      <c r="A58">
        <f t="shared" si="0"/>
        <v>36</v>
      </c>
      <c r="B58" s="25">
        <f t="shared" si="6"/>
        <v>700793.39627409121</v>
      </c>
      <c r="C58" s="25">
        <f t="shared" si="2"/>
        <v>15545.415573064121</v>
      </c>
      <c r="D58">
        <f t="shared" si="3"/>
        <v>11773.329057404731</v>
      </c>
      <c r="E58" s="25">
        <f t="shared" si="4"/>
        <v>3772.08651565939</v>
      </c>
      <c r="F58" s="25">
        <f t="shared" si="5"/>
        <v>697021.30975843186</v>
      </c>
    </row>
    <row r="59" spans="1:6" x14ac:dyDescent="0.25">
      <c r="A59">
        <f t="shared" si="0"/>
        <v>37</v>
      </c>
      <c r="B59" s="25">
        <f t="shared" si="6"/>
        <v>697021.30975843186</v>
      </c>
      <c r="C59" s="25">
        <f t="shared" si="2"/>
        <v>15545.415573064121</v>
      </c>
      <c r="D59">
        <f t="shared" si="3"/>
        <v>11709.958003941654</v>
      </c>
      <c r="E59" s="25">
        <f t="shared" si="4"/>
        <v>3835.4575691224672</v>
      </c>
      <c r="F59" s="25">
        <f t="shared" si="5"/>
        <v>693185.85218930943</v>
      </c>
    </row>
    <row r="60" spans="1:6" x14ac:dyDescent="0.25">
      <c r="A60">
        <f t="shared" si="0"/>
        <v>38</v>
      </c>
      <c r="B60" s="25">
        <f t="shared" si="6"/>
        <v>693185.85218930943</v>
      </c>
      <c r="C60" s="25">
        <f t="shared" si="2"/>
        <v>15545.415573064121</v>
      </c>
      <c r="D60">
        <f t="shared" si="3"/>
        <v>11645.522316780398</v>
      </c>
      <c r="E60" s="25">
        <f t="shared" si="4"/>
        <v>3899.8932562837235</v>
      </c>
      <c r="F60" s="25">
        <f t="shared" si="5"/>
        <v>689285.95893302571</v>
      </c>
    </row>
    <row r="61" spans="1:6" x14ac:dyDescent="0.25">
      <c r="A61">
        <f t="shared" si="0"/>
        <v>39</v>
      </c>
      <c r="B61" s="25">
        <f t="shared" si="6"/>
        <v>689285.95893302571</v>
      </c>
      <c r="C61" s="25">
        <f t="shared" si="2"/>
        <v>15545.415573064121</v>
      </c>
      <c r="D61">
        <f t="shared" si="3"/>
        <v>11580.004110074831</v>
      </c>
      <c r="E61" s="25">
        <f t="shared" si="4"/>
        <v>3965.4114629892902</v>
      </c>
      <c r="F61" s="25">
        <f t="shared" si="5"/>
        <v>685320.54747003643</v>
      </c>
    </row>
    <row r="62" spans="1:6" x14ac:dyDescent="0.25">
      <c r="A62">
        <f t="shared" si="0"/>
        <v>40</v>
      </c>
      <c r="B62" s="25">
        <f t="shared" si="6"/>
        <v>685320.54747003643</v>
      </c>
      <c r="C62" s="25">
        <f t="shared" si="2"/>
        <v>15545.415573064121</v>
      </c>
      <c r="D62">
        <f t="shared" si="3"/>
        <v>11513.385197496611</v>
      </c>
      <c r="E62" s="25">
        <f t="shared" si="4"/>
        <v>4032.0303755675104</v>
      </c>
      <c r="F62" s="25">
        <f t="shared" si="5"/>
        <v>681288.51709446893</v>
      </c>
    </row>
    <row r="63" spans="1:6" x14ac:dyDescent="0.25">
      <c r="A63">
        <f t="shared" si="0"/>
        <v>41</v>
      </c>
      <c r="B63" s="25">
        <f t="shared" si="6"/>
        <v>681288.51709446893</v>
      </c>
      <c r="C63" s="25">
        <f t="shared" si="2"/>
        <v>15545.415573064121</v>
      </c>
      <c r="D63">
        <f t="shared" si="3"/>
        <v>11445.647087187077</v>
      </c>
      <c r="E63" s="25">
        <f t="shared" si="4"/>
        <v>4099.7684858770444</v>
      </c>
      <c r="F63" s="25">
        <f t="shared" si="5"/>
        <v>677188.74860859185</v>
      </c>
    </row>
    <row r="64" spans="1:6" x14ac:dyDescent="0.25">
      <c r="A64">
        <f t="shared" si="0"/>
        <v>42</v>
      </c>
      <c r="B64" s="25">
        <f t="shared" si="6"/>
        <v>677188.74860859185</v>
      </c>
      <c r="C64" s="25">
        <f t="shared" si="2"/>
        <v>15545.415573064121</v>
      </c>
      <c r="D64">
        <f t="shared" si="3"/>
        <v>11376.770976624342</v>
      </c>
      <c r="E64" s="25">
        <f t="shared" si="4"/>
        <v>4168.644596439779</v>
      </c>
      <c r="F64" s="25">
        <f t="shared" si="5"/>
        <v>673020.10401215206</v>
      </c>
    </row>
    <row r="65" spans="1:6" x14ac:dyDescent="0.25">
      <c r="A65">
        <f t="shared" si="0"/>
        <v>43</v>
      </c>
      <c r="B65" s="25">
        <f t="shared" si="6"/>
        <v>673020.10401215206</v>
      </c>
      <c r="C65" s="25">
        <f t="shared" si="2"/>
        <v>15545.415573064121</v>
      </c>
      <c r="D65">
        <f t="shared" si="3"/>
        <v>11306.737747404153</v>
      </c>
      <c r="E65" s="25">
        <f t="shared" si="4"/>
        <v>4238.6778256599682</v>
      </c>
      <c r="F65" s="25">
        <f t="shared" si="5"/>
        <v>668781.42618649208</v>
      </c>
    </row>
    <row r="66" spans="1:6" x14ac:dyDescent="0.25">
      <c r="A66">
        <f t="shared" si="0"/>
        <v>44</v>
      </c>
      <c r="B66" s="25">
        <f t="shared" si="6"/>
        <v>668781.42618649208</v>
      </c>
      <c r="C66" s="25">
        <f t="shared" si="2"/>
        <v>15545.415573064121</v>
      </c>
      <c r="D66">
        <f t="shared" si="3"/>
        <v>11235.527959933066</v>
      </c>
      <c r="E66" s="25">
        <f t="shared" si="4"/>
        <v>4309.8876131310553</v>
      </c>
      <c r="F66" s="25">
        <f t="shared" si="5"/>
        <v>664471.538573361</v>
      </c>
    </row>
    <row r="67" spans="1:6" x14ac:dyDescent="0.25">
      <c r="A67">
        <f t="shared" si="0"/>
        <v>45</v>
      </c>
      <c r="B67" s="25">
        <f t="shared" si="6"/>
        <v>664471.538573361</v>
      </c>
      <c r="C67" s="25">
        <f t="shared" si="2"/>
        <v>15545.415573064121</v>
      </c>
      <c r="D67">
        <f t="shared" si="3"/>
        <v>11163.121848032464</v>
      </c>
      <c r="E67" s="25">
        <f t="shared" si="4"/>
        <v>4382.2937250316572</v>
      </c>
      <c r="F67" s="25">
        <f t="shared" si="5"/>
        <v>660089.24484832934</v>
      </c>
    </row>
    <row r="68" spans="1:6" x14ac:dyDescent="0.25">
      <c r="A68">
        <f t="shared" si="0"/>
        <v>46</v>
      </c>
      <c r="B68" s="25">
        <f t="shared" si="6"/>
        <v>660089.24484832934</v>
      </c>
      <c r="C68" s="25">
        <f t="shared" si="2"/>
        <v>15545.415573064121</v>
      </c>
      <c r="D68">
        <f t="shared" si="3"/>
        <v>11089.499313451932</v>
      </c>
      <c r="E68" s="25">
        <f t="shared" si="4"/>
        <v>4455.9162596121896</v>
      </c>
      <c r="F68" s="25">
        <f t="shared" si="5"/>
        <v>655633.32858871715</v>
      </c>
    </row>
    <row r="69" spans="1:6" x14ac:dyDescent="0.25">
      <c r="A69">
        <f t="shared" si="0"/>
        <v>47</v>
      </c>
      <c r="B69" s="25">
        <f t="shared" si="6"/>
        <v>655633.32858871715</v>
      </c>
      <c r="C69" s="25">
        <f t="shared" si="2"/>
        <v>15545.415573064121</v>
      </c>
      <c r="D69">
        <f t="shared" si="3"/>
        <v>11014.639920290447</v>
      </c>
      <c r="E69" s="25">
        <f t="shared" si="4"/>
        <v>4530.7756527736747</v>
      </c>
      <c r="F69" s="25">
        <f t="shared" si="5"/>
        <v>651102.55293594347</v>
      </c>
    </row>
    <row r="70" spans="1:6" x14ac:dyDescent="0.25">
      <c r="A70">
        <f t="shared" si="0"/>
        <v>48</v>
      </c>
      <c r="B70" s="25">
        <f t="shared" si="6"/>
        <v>651102.55293594347</v>
      </c>
      <c r="C70" s="25">
        <f t="shared" si="2"/>
        <v>15545.415573064121</v>
      </c>
      <c r="D70">
        <f t="shared" si="3"/>
        <v>10938.522889323849</v>
      </c>
      <c r="E70" s="25">
        <f t="shared" si="4"/>
        <v>4606.8926837402723</v>
      </c>
      <c r="F70" s="25">
        <f t="shared" si="5"/>
        <v>646495.66025220323</v>
      </c>
    </row>
    <row r="71" spans="1:6" x14ac:dyDescent="0.25">
      <c r="A71">
        <f t="shared" si="0"/>
        <v>49</v>
      </c>
      <c r="B71" s="25">
        <f t="shared" si="6"/>
        <v>646495.66025220323</v>
      </c>
      <c r="C71" s="25">
        <f t="shared" si="2"/>
        <v>15545.415573064121</v>
      </c>
      <c r="D71">
        <f t="shared" si="3"/>
        <v>10861.127092237013</v>
      </c>
      <c r="E71" s="25">
        <f t="shared" si="4"/>
        <v>4684.2884808271083</v>
      </c>
      <c r="F71" s="25">
        <f t="shared" si="5"/>
        <v>641811.37177137611</v>
      </c>
    </row>
    <row r="72" spans="1:6" x14ac:dyDescent="0.25">
      <c r="A72">
        <f t="shared" si="0"/>
        <v>50</v>
      </c>
      <c r="B72" s="25">
        <f t="shared" si="6"/>
        <v>641811.37177137611</v>
      </c>
      <c r="C72" s="25">
        <f t="shared" si="2"/>
        <v>15545.415573064121</v>
      </c>
      <c r="D72">
        <f t="shared" si="3"/>
        <v>10782.431045759118</v>
      </c>
      <c r="E72" s="25">
        <f t="shared" si="4"/>
        <v>4762.9845273050032</v>
      </c>
      <c r="F72" s="25">
        <f t="shared" si="5"/>
        <v>637048.38724407111</v>
      </c>
    </row>
    <row r="73" spans="1:6" x14ac:dyDescent="0.25">
      <c r="A73">
        <f t="shared" si="0"/>
        <v>51</v>
      </c>
      <c r="B73" s="25">
        <f t="shared" si="6"/>
        <v>637048.38724407111</v>
      </c>
      <c r="C73" s="25">
        <f t="shared" si="2"/>
        <v>15545.415573064121</v>
      </c>
      <c r="D73">
        <f t="shared" si="3"/>
        <v>10702.412905700394</v>
      </c>
      <c r="E73" s="25">
        <f t="shared" si="4"/>
        <v>4843.0026673637276</v>
      </c>
      <c r="F73" s="25">
        <f t="shared" si="5"/>
        <v>632205.38457670738</v>
      </c>
    </row>
    <row r="74" spans="1:6" x14ac:dyDescent="0.25">
      <c r="A74">
        <f t="shared" si="0"/>
        <v>52</v>
      </c>
      <c r="B74" s="25">
        <f t="shared" si="6"/>
        <v>632205.38457670738</v>
      </c>
      <c r="C74" s="25">
        <f t="shared" si="2"/>
        <v>15545.415573064121</v>
      </c>
      <c r="D74">
        <f t="shared" si="3"/>
        <v>10621.050460888684</v>
      </c>
      <c r="E74" s="25">
        <f t="shared" si="4"/>
        <v>4924.3651121754374</v>
      </c>
      <c r="F74" s="25">
        <f t="shared" si="5"/>
        <v>627281.01946453191</v>
      </c>
    </row>
    <row r="75" spans="1:6" x14ac:dyDescent="0.25">
      <c r="A75">
        <f t="shared" si="0"/>
        <v>53</v>
      </c>
      <c r="B75" s="25">
        <f t="shared" si="6"/>
        <v>627281.01946453191</v>
      </c>
      <c r="C75" s="25">
        <f t="shared" si="2"/>
        <v>15545.415573064121</v>
      </c>
      <c r="D75">
        <f t="shared" si="3"/>
        <v>10538.321127004136</v>
      </c>
      <c r="E75" s="25">
        <f t="shared" si="4"/>
        <v>5007.0944460599858</v>
      </c>
      <c r="F75" s="25">
        <f t="shared" si="5"/>
        <v>622273.9250184719</v>
      </c>
    </row>
    <row r="76" spans="1:6" x14ac:dyDescent="0.25">
      <c r="A76">
        <f t="shared" si="0"/>
        <v>54</v>
      </c>
      <c r="B76" s="25">
        <f t="shared" si="6"/>
        <v>622273.9250184719</v>
      </c>
      <c r="C76" s="25">
        <f t="shared" si="2"/>
        <v>15545.415573064121</v>
      </c>
      <c r="D76">
        <f t="shared" si="3"/>
        <v>10454.201940310328</v>
      </c>
      <c r="E76" s="25">
        <f t="shared" si="4"/>
        <v>5091.2136327537937</v>
      </c>
      <c r="F76" s="25">
        <f t="shared" si="5"/>
        <v>617182.71138571808</v>
      </c>
    </row>
    <row r="77" spans="1:6" x14ac:dyDescent="0.25">
      <c r="A77">
        <f t="shared" si="0"/>
        <v>55</v>
      </c>
      <c r="B77" s="25">
        <f t="shared" si="6"/>
        <v>617182.71138571808</v>
      </c>
      <c r="C77" s="25">
        <f t="shared" si="2"/>
        <v>15545.415573064121</v>
      </c>
      <c r="D77">
        <f t="shared" si="3"/>
        <v>10368.669551280063</v>
      </c>
      <c r="E77" s="25">
        <f t="shared" si="4"/>
        <v>5176.746021784058</v>
      </c>
      <c r="F77" s="25">
        <f t="shared" si="5"/>
        <v>612005.96536393405</v>
      </c>
    </row>
    <row r="78" spans="1:6" x14ac:dyDescent="0.25">
      <c r="A78">
        <f t="shared" si="0"/>
        <v>56</v>
      </c>
      <c r="B78" s="25">
        <f t="shared" si="6"/>
        <v>612005.96536393405</v>
      </c>
      <c r="C78" s="25">
        <f t="shared" si="2"/>
        <v>15545.415573064121</v>
      </c>
      <c r="D78">
        <f t="shared" si="3"/>
        <v>10281.700218114091</v>
      </c>
      <c r="E78" s="25">
        <f t="shared" si="4"/>
        <v>5263.7153549500308</v>
      </c>
      <c r="F78" s="25">
        <f t="shared" si="5"/>
        <v>606742.250008984</v>
      </c>
    </row>
    <row r="79" spans="1:6" x14ac:dyDescent="0.25">
      <c r="A79">
        <f t="shared" si="0"/>
        <v>57</v>
      </c>
      <c r="B79" s="25">
        <f t="shared" si="6"/>
        <v>606742.250008984</v>
      </c>
      <c r="C79" s="25">
        <f t="shared" si="2"/>
        <v>15545.415573064121</v>
      </c>
      <c r="D79">
        <f t="shared" si="3"/>
        <v>10193.269800150931</v>
      </c>
      <c r="E79" s="25">
        <f t="shared" si="4"/>
        <v>5352.1457729131907</v>
      </c>
      <c r="F79" s="25">
        <f t="shared" si="5"/>
        <v>601390.10423607077</v>
      </c>
    </row>
    <row r="80" spans="1:6" x14ac:dyDescent="0.25">
      <c r="A80">
        <f t="shared" si="0"/>
        <v>58</v>
      </c>
      <c r="B80" s="25">
        <f t="shared" si="6"/>
        <v>601390.10423607077</v>
      </c>
      <c r="C80" s="25">
        <f t="shared" si="2"/>
        <v>15545.415573064121</v>
      </c>
      <c r="D80">
        <f t="shared" si="3"/>
        <v>10103.353751165989</v>
      </c>
      <c r="E80" s="25">
        <f t="shared" si="4"/>
        <v>5442.0618218981326</v>
      </c>
      <c r="F80" s="25">
        <f t="shared" si="5"/>
        <v>595948.04241417267</v>
      </c>
    </row>
    <row r="81" spans="1:6" x14ac:dyDescent="0.25">
      <c r="A81">
        <f t="shared" si="0"/>
        <v>59</v>
      </c>
      <c r="B81" s="25">
        <f t="shared" si="6"/>
        <v>595948.04241417267</v>
      </c>
      <c r="C81" s="25">
        <f t="shared" si="2"/>
        <v>15545.415573064121</v>
      </c>
      <c r="D81">
        <f t="shared" si="3"/>
        <v>10011.9271125581</v>
      </c>
      <c r="E81" s="25">
        <f t="shared" si="4"/>
        <v>5533.4884605060215</v>
      </c>
      <c r="F81" s="25">
        <f t="shared" si="5"/>
        <v>590414.55395366671</v>
      </c>
    </row>
    <row r="82" spans="1:6" x14ac:dyDescent="0.25">
      <c r="A82">
        <f t="shared" si="0"/>
        <v>60</v>
      </c>
      <c r="B82" s="25">
        <f t="shared" si="6"/>
        <v>590414.55395366671</v>
      </c>
      <c r="C82" s="25">
        <f t="shared" si="2"/>
        <v>15545.415573064121</v>
      </c>
      <c r="D82">
        <f t="shared" si="3"/>
        <v>9918.9645064216002</v>
      </c>
      <c r="E82" s="25">
        <f t="shared" si="4"/>
        <v>5626.4510666425213</v>
      </c>
      <c r="F82" s="25">
        <f t="shared" si="5"/>
        <v>584788.10288702417</v>
      </c>
    </row>
    <row r="83" spans="1:6" x14ac:dyDescent="0.25">
      <c r="A83">
        <f t="shared" si="0"/>
        <v>61</v>
      </c>
      <c r="B83" s="25">
        <f>IF(F82&lt;=0.0000000001,"",F82)</f>
        <v>584788.10288702417</v>
      </c>
      <c r="C83" s="25">
        <f t="shared" si="2"/>
        <v>15545.415573064121</v>
      </c>
      <c r="D83">
        <f t="shared" si="3"/>
        <v>9824.4401285020049</v>
      </c>
      <c r="E83" s="25">
        <f>IFERROR(C83-D83,"")</f>
        <v>5720.9754445621165</v>
      </c>
      <c r="F83" s="25">
        <f>IFERROR(B83-E83,"")</f>
        <v>579067.12744246202</v>
      </c>
    </row>
    <row r="84" spans="1:6" x14ac:dyDescent="0.25">
      <c r="A84">
        <f t="shared" si="0"/>
        <v>62</v>
      </c>
      <c r="B84" s="25">
        <f>IF(F83&lt;=0.0000000001,"",F83)</f>
        <v>579067.12744246202</v>
      </c>
      <c r="C84" s="25">
        <f t="shared" si="2"/>
        <v>15545.415573064121</v>
      </c>
      <c r="D84">
        <f t="shared" si="3"/>
        <v>9728.3277410333612</v>
      </c>
      <c r="E84" s="25">
        <f>IFERROR(C84-D84,"")</f>
        <v>5817.0878320307602</v>
      </c>
      <c r="F84" s="25">
        <f>IFERROR(B84-E84,"")</f>
        <v>573250.0396104313</v>
      </c>
    </row>
    <row r="85" spans="1:6" x14ac:dyDescent="0.25">
      <c r="A85">
        <f t="shared" si="0"/>
        <v>63</v>
      </c>
      <c r="B85" s="25">
        <f t="shared" ref="B85:B142" si="7">IF(F84&lt;=0.0000000001,"",F84)</f>
        <v>573250.0396104313</v>
      </c>
      <c r="C85" s="25">
        <f t="shared" si="2"/>
        <v>15545.415573064121</v>
      </c>
      <c r="D85">
        <f t="shared" si="3"/>
        <v>9630.6006654552457</v>
      </c>
      <c r="E85" s="25">
        <f t="shared" ref="E85:E142" si="8">IFERROR(C85-D85,"")</f>
        <v>5914.8149076088757</v>
      </c>
      <c r="F85" s="25">
        <f t="shared" ref="F85:F142" si="9">IFERROR(B85-E85,"")</f>
        <v>567335.22470282239</v>
      </c>
    </row>
    <row r="86" spans="1:6" x14ac:dyDescent="0.25">
      <c r="A86">
        <f t="shared" si="0"/>
        <v>64</v>
      </c>
      <c r="B86" s="25">
        <f t="shared" si="7"/>
        <v>567335.22470282239</v>
      </c>
      <c r="C86" s="25">
        <f t="shared" si="2"/>
        <v>15545.415573064121</v>
      </c>
      <c r="D86">
        <f t="shared" si="3"/>
        <v>9531.2317750074162</v>
      </c>
      <c r="E86" s="25">
        <f t="shared" si="8"/>
        <v>6014.1837980567052</v>
      </c>
      <c r="F86" s="25">
        <f t="shared" si="9"/>
        <v>561321.04090476572</v>
      </c>
    </row>
    <row r="87" spans="1:6" x14ac:dyDescent="0.25">
      <c r="A87">
        <f t="shared" si="0"/>
        <v>65</v>
      </c>
      <c r="B87" s="25">
        <f t="shared" si="7"/>
        <v>561321.04090476572</v>
      </c>
      <c r="C87" s="25">
        <f t="shared" si="2"/>
        <v>15545.415573064121</v>
      </c>
      <c r="D87">
        <f t="shared" si="3"/>
        <v>9430.1934872000638</v>
      </c>
      <c r="E87" s="25">
        <f t="shared" si="8"/>
        <v>6115.2220858640576</v>
      </c>
      <c r="F87" s="25">
        <f t="shared" si="9"/>
        <v>555205.81881890167</v>
      </c>
    </row>
    <row r="88" spans="1:6" x14ac:dyDescent="0.25">
      <c r="A88">
        <f t="shared" si="0"/>
        <v>66</v>
      </c>
      <c r="B88" s="25">
        <f t="shared" si="7"/>
        <v>555205.81881890167</v>
      </c>
      <c r="C88" s="25">
        <f t="shared" si="2"/>
        <v>15545.415573064121</v>
      </c>
      <c r="D88">
        <f t="shared" si="3"/>
        <v>9327.4577561575479</v>
      </c>
      <c r="E88" s="25">
        <f t="shared" si="8"/>
        <v>6217.9578169065735</v>
      </c>
      <c r="F88" s="25">
        <f t="shared" si="9"/>
        <v>548987.86100199504</v>
      </c>
    </row>
    <row r="89" spans="1:6" x14ac:dyDescent="0.25">
      <c r="A89">
        <f t="shared" ref="A89:A142" si="10">IF(ISNUMBER(B89),A88+1,"")</f>
        <v>67</v>
      </c>
      <c r="B89" s="25">
        <f t="shared" si="7"/>
        <v>548987.86100199504</v>
      </c>
      <c r="C89" s="25">
        <f t="shared" ref="C89:C142" si="11">IF(ISNUMBER(B89),$F$18,"")</f>
        <v>15545.415573064121</v>
      </c>
      <c r="D89">
        <f t="shared" ref="D89:D142" si="12">IFERROR($B$18*B89,"")</f>
        <v>9222.9960648335164</v>
      </c>
      <c r="E89" s="25">
        <f t="shared" si="8"/>
        <v>6322.4195082306051</v>
      </c>
      <c r="F89" s="25">
        <f t="shared" si="9"/>
        <v>542665.4414937644</v>
      </c>
    </row>
    <row r="90" spans="1:6" x14ac:dyDescent="0.25">
      <c r="A90">
        <f t="shared" si="10"/>
        <v>68</v>
      </c>
      <c r="B90" s="25">
        <f t="shared" si="7"/>
        <v>542665.4414937644</v>
      </c>
      <c r="C90" s="25">
        <f t="shared" si="11"/>
        <v>15545.415573064121</v>
      </c>
      <c r="D90">
        <f t="shared" si="12"/>
        <v>9116.779417095242</v>
      </c>
      <c r="E90" s="25">
        <f t="shared" si="8"/>
        <v>6428.6361559688794</v>
      </c>
      <c r="F90" s="25">
        <f t="shared" si="9"/>
        <v>536236.80533779552</v>
      </c>
    </row>
    <row r="91" spans="1:6" x14ac:dyDescent="0.25">
      <c r="A91">
        <f t="shared" si="10"/>
        <v>69</v>
      </c>
      <c r="B91" s="25">
        <f t="shared" si="7"/>
        <v>536236.80533779552</v>
      </c>
      <c r="C91" s="25">
        <f t="shared" si="11"/>
        <v>15545.415573064121</v>
      </c>
      <c r="D91">
        <f t="shared" si="12"/>
        <v>9008.778329674964</v>
      </c>
      <c r="E91" s="25">
        <f t="shared" si="8"/>
        <v>6536.6372433891574</v>
      </c>
      <c r="F91" s="25">
        <f t="shared" si="9"/>
        <v>529700.16809440637</v>
      </c>
    </row>
    <row r="92" spans="1:6" x14ac:dyDescent="0.25">
      <c r="A92">
        <f t="shared" si="10"/>
        <v>70</v>
      </c>
      <c r="B92" s="25">
        <f t="shared" si="7"/>
        <v>529700.16809440637</v>
      </c>
      <c r="C92" s="25">
        <f t="shared" si="11"/>
        <v>15545.415573064121</v>
      </c>
      <c r="D92">
        <f t="shared" si="12"/>
        <v>8898.9628239860267</v>
      </c>
      <c r="E92" s="25">
        <f t="shared" si="8"/>
        <v>6646.4527490780947</v>
      </c>
      <c r="F92" s="25">
        <f t="shared" si="9"/>
        <v>523053.71534532827</v>
      </c>
    </row>
    <row r="93" spans="1:6" x14ac:dyDescent="0.25">
      <c r="A93">
        <f t="shared" si="10"/>
        <v>71</v>
      </c>
      <c r="B93" s="25">
        <f t="shared" si="7"/>
        <v>523053.71534532827</v>
      </c>
      <c r="C93" s="25">
        <f t="shared" si="11"/>
        <v>15545.415573064121</v>
      </c>
      <c r="D93">
        <f t="shared" si="12"/>
        <v>8787.3024178015148</v>
      </c>
      <c r="E93" s="25">
        <f t="shared" si="8"/>
        <v>6758.1131552626066</v>
      </c>
      <c r="F93" s="25">
        <f t="shared" si="9"/>
        <v>516295.60219006566</v>
      </c>
    </row>
    <row r="94" spans="1:6" x14ac:dyDescent="0.25">
      <c r="A94">
        <f t="shared" si="10"/>
        <v>72</v>
      </c>
      <c r="B94" s="25">
        <f t="shared" si="7"/>
        <v>516295.60219006566</v>
      </c>
      <c r="C94" s="25">
        <f t="shared" si="11"/>
        <v>15545.415573064121</v>
      </c>
      <c r="D94">
        <f t="shared" si="12"/>
        <v>8673.7661167931019</v>
      </c>
      <c r="E94" s="25">
        <f t="shared" si="8"/>
        <v>6871.6494562710195</v>
      </c>
      <c r="F94" s="25">
        <f t="shared" si="9"/>
        <v>509423.95273379463</v>
      </c>
    </row>
    <row r="95" spans="1:6" x14ac:dyDescent="0.25">
      <c r="A95">
        <f t="shared" si="10"/>
        <v>73</v>
      </c>
      <c r="B95" s="25">
        <f t="shared" si="7"/>
        <v>509423.95273379463</v>
      </c>
      <c r="C95" s="25">
        <f t="shared" si="11"/>
        <v>15545.415573064121</v>
      </c>
      <c r="D95">
        <f t="shared" si="12"/>
        <v>8558.3224059277491</v>
      </c>
      <c r="E95" s="25">
        <f t="shared" si="8"/>
        <v>6987.0931671363724</v>
      </c>
      <c r="F95" s="25">
        <f t="shared" si="9"/>
        <v>502436.85956665827</v>
      </c>
    </row>
    <row r="96" spans="1:6" x14ac:dyDescent="0.25">
      <c r="A96">
        <f t="shared" si="10"/>
        <v>74</v>
      </c>
      <c r="B96" s="25">
        <f t="shared" si="7"/>
        <v>502436.85956665827</v>
      </c>
      <c r="C96" s="25">
        <f t="shared" si="11"/>
        <v>15545.415573064121</v>
      </c>
      <c r="D96">
        <f t="shared" si="12"/>
        <v>8440.9392407198593</v>
      </c>
      <c r="E96" s="25">
        <f t="shared" si="8"/>
        <v>7104.4763323442621</v>
      </c>
      <c r="F96" s="25">
        <f t="shared" si="9"/>
        <v>495332.38323431398</v>
      </c>
    </row>
    <row r="97" spans="1:6" x14ac:dyDescent="0.25">
      <c r="A97">
        <f t="shared" si="10"/>
        <v>75</v>
      </c>
      <c r="B97" s="25">
        <f t="shared" si="7"/>
        <v>495332.38323431398</v>
      </c>
      <c r="C97" s="25">
        <f t="shared" si="11"/>
        <v>15545.415573064121</v>
      </c>
      <c r="D97">
        <f t="shared" si="12"/>
        <v>8321.5840383364739</v>
      </c>
      <c r="E97" s="25">
        <f t="shared" si="8"/>
        <v>7223.8315347276475</v>
      </c>
      <c r="F97" s="25">
        <f t="shared" si="9"/>
        <v>488108.55169958633</v>
      </c>
    </row>
    <row r="98" spans="1:6" x14ac:dyDescent="0.25">
      <c r="A98">
        <f t="shared" si="10"/>
        <v>76</v>
      </c>
      <c r="B98" s="25">
        <f t="shared" si="7"/>
        <v>488108.55169958633</v>
      </c>
      <c r="C98" s="25">
        <f t="shared" si="11"/>
        <v>15545.415573064121</v>
      </c>
      <c r="D98">
        <f t="shared" si="12"/>
        <v>8200.2236685530497</v>
      </c>
      <c r="E98" s="25">
        <f t="shared" si="8"/>
        <v>7345.1919045110717</v>
      </c>
      <c r="F98" s="25">
        <f t="shared" si="9"/>
        <v>480763.35979507526</v>
      </c>
    </row>
    <row r="99" spans="1:6" x14ac:dyDescent="0.25">
      <c r="A99">
        <f t="shared" si="10"/>
        <v>77</v>
      </c>
      <c r="B99" s="25">
        <f t="shared" si="7"/>
        <v>480763.35979507526</v>
      </c>
      <c r="C99" s="25">
        <f t="shared" si="11"/>
        <v>15545.415573064121</v>
      </c>
      <c r="D99">
        <f t="shared" si="12"/>
        <v>8076.8244445572636</v>
      </c>
      <c r="E99" s="25">
        <f t="shared" si="8"/>
        <v>7468.5911285068578</v>
      </c>
      <c r="F99" s="25">
        <f t="shared" si="9"/>
        <v>473294.76866656839</v>
      </c>
    </row>
    <row r="100" spans="1:6" x14ac:dyDescent="0.25">
      <c r="A100">
        <f t="shared" si="10"/>
        <v>78</v>
      </c>
      <c r="B100" s="25">
        <f t="shared" si="7"/>
        <v>473294.76866656839</v>
      </c>
      <c r="C100" s="25">
        <f t="shared" si="11"/>
        <v>15545.415573064121</v>
      </c>
      <c r="D100">
        <f t="shared" si="12"/>
        <v>7951.3521135983483</v>
      </c>
      <c r="E100" s="25">
        <f t="shared" si="8"/>
        <v>7594.0634594657731</v>
      </c>
      <c r="F100" s="25">
        <f t="shared" si="9"/>
        <v>465700.70520710264</v>
      </c>
    </row>
    <row r="101" spans="1:6" x14ac:dyDescent="0.25">
      <c r="A101">
        <f t="shared" si="10"/>
        <v>79</v>
      </c>
      <c r="B101" s="25">
        <f t="shared" si="7"/>
        <v>465700.70520710264</v>
      </c>
      <c r="C101" s="25">
        <f t="shared" si="11"/>
        <v>15545.415573064121</v>
      </c>
      <c r="D101">
        <f t="shared" si="12"/>
        <v>7823.7718474793237</v>
      </c>
      <c r="E101" s="25">
        <f t="shared" si="8"/>
        <v>7721.6437255847977</v>
      </c>
      <c r="F101" s="25">
        <f t="shared" si="9"/>
        <v>457979.06148151786</v>
      </c>
    </row>
    <row r="102" spans="1:6" x14ac:dyDescent="0.25">
      <c r="A102">
        <f t="shared" si="10"/>
        <v>80</v>
      </c>
      <c r="B102" s="25">
        <f t="shared" si="7"/>
        <v>457979.06148151786</v>
      </c>
      <c r="C102" s="25">
        <f t="shared" si="11"/>
        <v>15545.415573064121</v>
      </c>
      <c r="D102">
        <f t="shared" si="12"/>
        <v>7694.0482328894996</v>
      </c>
      <c r="E102" s="25">
        <f t="shared" si="8"/>
        <v>7851.3673401746219</v>
      </c>
      <c r="F102" s="25">
        <f t="shared" si="9"/>
        <v>450127.69414134324</v>
      </c>
    </row>
    <row r="103" spans="1:6" x14ac:dyDescent="0.25">
      <c r="A103">
        <f t="shared" si="10"/>
        <v>81</v>
      </c>
      <c r="B103" s="25">
        <f t="shared" si="7"/>
        <v>450127.69414134324</v>
      </c>
      <c r="C103" s="25">
        <f t="shared" si="11"/>
        <v>15545.415573064121</v>
      </c>
      <c r="D103">
        <f t="shared" si="12"/>
        <v>7562.1452615745657</v>
      </c>
      <c r="E103" s="25">
        <f t="shared" si="8"/>
        <v>7983.2703114895558</v>
      </c>
      <c r="F103" s="25">
        <f t="shared" si="9"/>
        <v>442144.42382985365</v>
      </c>
    </row>
    <row r="104" spans="1:6" x14ac:dyDescent="0.25">
      <c r="A104">
        <f t="shared" si="10"/>
        <v>82</v>
      </c>
      <c r="B104" s="25">
        <f t="shared" si="7"/>
        <v>442144.42382985365</v>
      </c>
      <c r="C104" s="25">
        <f t="shared" si="11"/>
        <v>15545.415573064121</v>
      </c>
      <c r="D104">
        <f t="shared" si="12"/>
        <v>7428.0263203415407</v>
      </c>
      <c r="E104" s="25">
        <f t="shared" si="8"/>
        <v>8117.3892527225807</v>
      </c>
      <c r="F104" s="25">
        <f t="shared" si="9"/>
        <v>434027.0345771311</v>
      </c>
    </row>
    <row r="105" spans="1:6" x14ac:dyDescent="0.25">
      <c r="A105">
        <f t="shared" si="10"/>
        <v>83</v>
      </c>
      <c r="B105" s="25">
        <f t="shared" si="7"/>
        <v>434027.0345771311</v>
      </c>
      <c r="C105" s="25">
        <f t="shared" si="11"/>
        <v>15545.415573064121</v>
      </c>
      <c r="D105">
        <f t="shared" si="12"/>
        <v>7291.6541808958018</v>
      </c>
      <c r="E105" s="25">
        <f t="shared" si="8"/>
        <v>8253.7613921683187</v>
      </c>
      <c r="F105" s="25">
        <f t="shared" si="9"/>
        <v>425773.2731849628</v>
      </c>
    </row>
    <row r="106" spans="1:6" x14ac:dyDescent="0.25">
      <c r="A106">
        <f t="shared" si="10"/>
        <v>84</v>
      </c>
      <c r="B106" s="25">
        <f t="shared" si="7"/>
        <v>425773.2731849628</v>
      </c>
      <c r="C106" s="25">
        <f t="shared" si="11"/>
        <v>15545.415573064121</v>
      </c>
      <c r="D106">
        <f t="shared" si="12"/>
        <v>7152.9909895073743</v>
      </c>
      <c r="E106" s="25">
        <f t="shared" si="8"/>
        <v>8392.4245835567472</v>
      </c>
      <c r="F106" s="25">
        <f t="shared" si="9"/>
        <v>417380.84860140603</v>
      </c>
    </row>
    <row r="107" spans="1:6" x14ac:dyDescent="0.25">
      <c r="A107">
        <f t="shared" si="10"/>
        <v>85</v>
      </c>
      <c r="B107" s="25">
        <f t="shared" si="7"/>
        <v>417380.84860140603</v>
      </c>
      <c r="C107" s="25">
        <f t="shared" si="11"/>
        <v>15545.415573064121</v>
      </c>
      <c r="D107">
        <f t="shared" si="12"/>
        <v>7011.9982565036207</v>
      </c>
      <c r="E107" s="25">
        <f t="shared" si="8"/>
        <v>8533.4173165605007</v>
      </c>
      <c r="F107" s="25">
        <f t="shared" si="9"/>
        <v>408847.43128484552</v>
      </c>
    </row>
    <row r="108" spans="1:6" x14ac:dyDescent="0.25">
      <c r="A108">
        <f t="shared" si="10"/>
        <v>86</v>
      </c>
      <c r="B108" s="25">
        <f t="shared" si="7"/>
        <v>408847.43128484552</v>
      </c>
      <c r="C108" s="25">
        <f t="shared" si="11"/>
        <v>15545.415573064121</v>
      </c>
      <c r="D108">
        <f t="shared" si="12"/>
        <v>6868.6368455854044</v>
      </c>
      <c r="E108" s="25">
        <f t="shared" si="8"/>
        <v>8676.778727478717</v>
      </c>
      <c r="F108" s="25">
        <f t="shared" si="9"/>
        <v>400170.65255736682</v>
      </c>
    </row>
    <row r="109" spans="1:6" x14ac:dyDescent="0.25">
      <c r="A109">
        <f t="shared" si="10"/>
        <v>87</v>
      </c>
      <c r="B109" s="25">
        <f t="shared" si="7"/>
        <v>400170.65255736682</v>
      </c>
      <c r="C109" s="25">
        <f t="shared" si="11"/>
        <v>15545.415573064121</v>
      </c>
      <c r="D109">
        <f t="shared" si="12"/>
        <v>6722.8669629637625</v>
      </c>
      <c r="E109" s="25">
        <f t="shared" si="8"/>
        <v>8822.5486101003589</v>
      </c>
      <c r="F109" s="25">
        <f t="shared" si="9"/>
        <v>391348.10394726647</v>
      </c>
    </row>
    <row r="110" spans="1:6" x14ac:dyDescent="0.25">
      <c r="A110">
        <f t="shared" si="10"/>
        <v>88</v>
      </c>
      <c r="B110" s="25">
        <f t="shared" si="7"/>
        <v>391348.10394726647</v>
      </c>
      <c r="C110" s="25">
        <f t="shared" si="11"/>
        <v>15545.415573064121</v>
      </c>
      <c r="D110">
        <f t="shared" si="12"/>
        <v>6574.6481463140763</v>
      </c>
      <c r="E110" s="25">
        <f t="shared" si="8"/>
        <v>8970.7674267500443</v>
      </c>
      <c r="F110" s="25">
        <f t="shared" si="9"/>
        <v>382377.33652051643</v>
      </c>
    </row>
    <row r="111" spans="1:6" x14ac:dyDescent="0.25">
      <c r="A111">
        <f t="shared" si="10"/>
        <v>89</v>
      </c>
      <c r="B111" s="25">
        <f t="shared" si="7"/>
        <v>382377.33652051643</v>
      </c>
      <c r="C111" s="25">
        <f t="shared" si="11"/>
        <v>15545.415573064121</v>
      </c>
      <c r="D111">
        <f t="shared" si="12"/>
        <v>6423.9392535446759</v>
      </c>
      <c r="E111" s="25">
        <f t="shared" si="8"/>
        <v>9121.4763195194464</v>
      </c>
      <c r="F111" s="25">
        <f t="shared" si="9"/>
        <v>373255.86020099698</v>
      </c>
    </row>
    <row r="112" spans="1:6" x14ac:dyDescent="0.25">
      <c r="A112">
        <f t="shared" si="10"/>
        <v>90</v>
      </c>
      <c r="B112" s="25">
        <f t="shared" si="7"/>
        <v>373255.86020099698</v>
      </c>
      <c r="C112" s="25">
        <f t="shared" si="11"/>
        <v>15545.415573064121</v>
      </c>
      <c r="D112">
        <f t="shared" si="12"/>
        <v>6270.6984513767484</v>
      </c>
      <c r="E112" s="25">
        <f t="shared" si="8"/>
        <v>9274.7171216873721</v>
      </c>
      <c r="F112" s="25">
        <f t="shared" si="9"/>
        <v>363981.14307930961</v>
      </c>
    </row>
    <row r="113" spans="1:6" x14ac:dyDescent="0.25">
      <c r="A113">
        <f t="shared" si="10"/>
        <v>91</v>
      </c>
      <c r="B113" s="25">
        <f t="shared" si="7"/>
        <v>363981.14307930961</v>
      </c>
      <c r="C113" s="25">
        <f t="shared" si="11"/>
        <v>15545.415573064121</v>
      </c>
      <c r="D113">
        <f t="shared" si="12"/>
        <v>6114.8832037324009</v>
      </c>
      <c r="E113" s="25">
        <f t="shared" si="8"/>
        <v>9430.5323693317205</v>
      </c>
      <c r="F113" s="25">
        <f t="shared" si="9"/>
        <v>354550.61070997786</v>
      </c>
    </row>
    <row r="114" spans="1:6" x14ac:dyDescent="0.25">
      <c r="A114">
        <f t="shared" si="10"/>
        <v>92</v>
      </c>
      <c r="B114" s="25">
        <f t="shared" si="7"/>
        <v>354550.61070997786</v>
      </c>
      <c r="C114" s="25">
        <f t="shared" si="11"/>
        <v>15545.415573064121</v>
      </c>
      <c r="D114">
        <f t="shared" si="12"/>
        <v>5956.4502599276275</v>
      </c>
      <c r="E114" s="25">
        <f t="shared" si="8"/>
        <v>9588.9653131364939</v>
      </c>
      <c r="F114" s="25">
        <f t="shared" si="9"/>
        <v>344961.64539684134</v>
      </c>
    </row>
    <row r="115" spans="1:6" x14ac:dyDescent="0.25">
      <c r="A115">
        <f t="shared" si="10"/>
        <v>93</v>
      </c>
      <c r="B115" s="25">
        <f t="shared" si="7"/>
        <v>344961.64539684134</v>
      </c>
      <c r="C115" s="25">
        <f t="shared" si="11"/>
        <v>15545.415573064121</v>
      </c>
      <c r="D115">
        <f t="shared" si="12"/>
        <v>5795.3556426669338</v>
      </c>
      <c r="E115" s="25">
        <f t="shared" si="8"/>
        <v>9750.0599303971867</v>
      </c>
      <c r="F115" s="25">
        <f t="shared" si="9"/>
        <v>335211.58546644414</v>
      </c>
    </row>
    <row r="116" spans="1:6" x14ac:dyDescent="0.25">
      <c r="A116">
        <f t="shared" si="10"/>
        <v>94</v>
      </c>
      <c r="B116" s="25">
        <f t="shared" si="7"/>
        <v>335211.58546644414</v>
      </c>
      <c r="C116" s="25">
        <f t="shared" si="11"/>
        <v>15545.415573064121</v>
      </c>
      <c r="D116">
        <f t="shared" si="12"/>
        <v>5631.5546358362617</v>
      </c>
      <c r="E116" s="25">
        <f t="shared" si="8"/>
        <v>9913.8609372278588</v>
      </c>
      <c r="F116" s="25">
        <f t="shared" si="9"/>
        <v>325297.7245292163</v>
      </c>
    </row>
    <row r="117" spans="1:6" x14ac:dyDescent="0.25">
      <c r="A117">
        <f t="shared" si="10"/>
        <v>95</v>
      </c>
      <c r="B117" s="25">
        <f t="shared" si="7"/>
        <v>325297.7245292163</v>
      </c>
      <c r="C117" s="25">
        <f t="shared" si="11"/>
        <v>15545.415573064121</v>
      </c>
      <c r="D117">
        <f t="shared" si="12"/>
        <v>5465.0017720908336</v>
      </c>
      <c r="E117" s="25">
        <f t="shared" si="8"/>
        <v>10080.413800973289</v>
      </c>
      <c r="F117" s="25">
        <f t="shared" si="9"/>
        <v>315217.31072824303</v>
      </c>
    </row>
    <row r="118" spans="1:6" x14ac:dyDescent="0.25">
      <c r="A118">
        <f t="shared" si="10"/>
        <v>96</v>
      </c>
      <c r="B118" s="25">
        <f t="shared" si="7"/>
        <v>315217.31072824303</v>
      </c>
      <c r="C118" s="25">
        <f t="shared" si="11"/>
        <v>15545.415573064121</v>
      </c>
      <c r="D118">
        <f t="shared" si="12"/>
        <v>5295.6508202344821</v>
      </c>
      <c r="E118" s="25">
        <f t="shared" si="8"/>
        <v>10249.76475282964</v>
      </c>
      <c r="F118" s="25">
        <f t="shared" si="9"/>
        <v>304967.54597541341</v>
      </c>
    </row>
    <row r="119" spans="1:6" x14ac:dyDescent="0.25">
      <c r="A119">
        <f t="shared" si="10"/>
        <v>97</v>
      </c>
      <c r="B119" s="25">
        <f t="shared" si="7"/>
        <v>304967.54597541341</v>
      </c>
      <c r="C119" s="25">
        <f t="shared" si="11"/>
        <v>15545.415573064121</v>
      </c>
      <c r="D119">
        <f t="shared" si="12"/>
        <v>5123.4547723869446</v>
      </c>
      <c r="E119" s="25">
        <f t="shared" si="8"/>
        <v>10421.960800677178</v>
      </c>
      <c r="F119" s="25">
        <f t="shared" si="9"/>
        <v>294545.58517473622</v>
      </c>
    </row>
    <row r="120" spans="1:6" x14ac:dyDescent="0.25">
      <c r="A120">
        <f t="shared" si="10"/>
        <v>98</v>
      </c>
      <c r="B120" s="25">
        <f t="shared" si="7"/>
        <v>294545.58517473622</v>
      </c>
      <c r="C120" s="25">
        <f t="shared" si="11"/>
        <v>15545.415573064121</v>
      </c>
      <c r="D120">
        <f t="shared" si="12"/>
        <v>4948.3658309355678</v>
      </c>
      <c r="E120" s="25">
        <f t="shared" si="8"/>
        <v>10597.049742128554</v>
      </c>
      <c r="F120" s="25">
        <f t="shared" si="9"/>
        <v>283948.53543260763</v>
      </c>
    </row>
    <row r="121" spans="1:6" x14ac:dyDescent="0.25">
      <c r="A121">
        <f t="shared" si="10"/>
        <v>99</v>
      </c>
      <c r="B121" s="25">
        <f t="shared" si="7"/>
        <v>283948.53543260763</v>
      </c>
      <c r="C121" s="25">
        <f t="shared" si="11"/>
        <v>15545.415573064121</v>
      </c>
      <c r="D121">
        <f t="shared" si="12"/>
        <v>4770.3353952678081</v>
      </c>
      <c r="E121" s="25">
        <f t="shared" si="8"/>
        <v>10775.080177796313</v>
      </c>
      <c r="F121" s="25">
        <f t="shared" si="9"/>
        <v>273173.45525481133</v>
      </c>
    </row>
    <row r="122" spans="1:6" x14ac:dyDescent="0.25">
      <c r="A122">
        <f t="shared" si="10"/>
        <v>100</v>
      </c>
      <c r="B122" s="25">
        <f t="shared" si="7"/>
        <v>273173.45525481133</v>
      </c>
      <c r="C122" s="25">
        <f t="shared" si="11"/>
        <v>15545.415573064121</v>
      </c>
      <c r="D122">
        <f t="shared" si="12"/>
        <v>4589.3140482808303</v>
      </c>
      <c r="E122" s="25">
        <f t="shared" si="8"/>
        <v>10956.101524783291</v>
      </c>
      <c r="F122" s="25">
        <f t="shared" si="9"/>
        <v>262217.35373002803</v>
      </c>
    </row>
    <row r="123" spans="1:6" x14ac:dyDescent="0.25">
      <c r="A123">
        <f t="shared" si="10"/>
        <v>101</v>
      </c>
      <c r="B123" s="25">
        <f t="shared" si="7"/>
        <v>262217.35373002803</v>
      </c>
      <c r="C123" s="25">
        <f t="shared" si="11"/>
        <v>15545.415573064121</v>
      </c>
      <c r="D123">
        <f t="shared" si="12"/>
        <v>4405.2515426644704</v>
      </c>
      <c r="E123" s="25">
        <f t="shared" si="8"/>
        <v>11140.16403039965</v>
      </c>
      <c r="F123" s="25">
        <f t="shared" si="9"/>
        <v>251077.18969962839</v>
      </c>
    </row>
    <row r="124" spans="1:6" x14ac:dyDescent="0.25">
      <c r="A124">
        <f t="shared" si="10"/>
        <v>102</v>
      </c>
      <c r="B124" s="25">
        <f t="shared" si="7"/>
        <v>251077.18969962839</v>
      </c>
      <c r="C124" s="25">
        <f t="shared" si="11"/>
        <v>15545.415573064121</v>
      </c>
      <c r="D124">
        <f t="shared" si="12"/>
        <v>4218.0967869537571</v>
      </c>
      <c r="E124" s="25">
        <f t="shared" si="8"/>
        <v>11327.318786110365</v>
      </c>
      <c r="F124" s="25">
        <f t="shared" si="9"/>
        <v>239749.87091351801</v>
      </c>
    </row>
    <row r="125" spans="1:6" x14ac:dyDescent="0.25">
      <c r="A125">
        <f t="shared" si="10"/>
        <v>103</v>
      </c>
      <c r="B125" s="25">
        <f t="shared" si="7"/>
        <v>239749.87091351801</v>
      </c>
      <c r="C125" s="25">
        <f t="shared" si="11"/>
        <v>15545.415573064121</v>
      </c>
      <c r="D125">
        <f t="shared" si="12"/>
        <v>4027.7978313471021</v>
      </c>
      <c r="E125" s="25">
        <f t="shared" si="8"/>
        <v>11517.617741717018</v>
      </c>
      <c r="F125" s="25">
        <f t="shared" si="9"/>
        <v>228232.25317180099</v>
      </c>
    </row>
    <row r="126" spans="1:6" x14ac:dyDescent="0.25">
      <c r="A126">
        <f t="shared" si="10"/>
        <v>104</v>
      </c>
      <c r="B126" s="25">
        <f t="shared" si="7"/>
        <v>228232.25317180099</v>
      </c>
      <c r="C126" s="25">
        <f t="shared" si="11"/>
        <v>15545.415573064121</v>
      </c>
      <c r="D126">
        <f t="shared" si="12"/>
        <v>3834.3018532862561</v>
      </c>
      <c r="E126" s="25">
        <f t="shared" si="8"/>
        <v>11711.113719777866</v>
      </c>
      <c r="F126" s="25">
        <f t="shared" si="9"/>
        <v>216521.13945202311</v>
      </c>
    </row>
    <row r="127" spans="1:6" x14ac:dyDescent="0.25">
      <c r="A127">
        <f t="shared" si="10"/>
        <v>105</v>
      </c>
      <c r="B127" s="25">
        <f t="shared" si="7"/>
        <v>216521.13945202311</v>
      </c>
      <c r="C127" s="25">
        <f t="shared" si="11"/>
        <v>15545.415573064121</v>
      </c>
      <c r="D127">
        <f t="shared" si="12"/>
        <v>3637.5551427939881</v>
      </c>
      <c r="E127" s="25">
        <f t="shared" si="8"/>
        <v>11907.860430270133</v>
      </c>
      <c r="F127" s="25">
        <f t="shared" si="9"/>
        <v>204613.27902175297</v>
      </c>
    </row>
    <row r="128" spans="1:6" x14ac:dyDescent="0.25">
      <c r="A128">
        <f t="shared" si="10"/>
        <v>106</v>
      </c>
      <c r="B128" s="25">
        <f t="shared" si="7"/>
        <v>204613.27902175297</v>
      </c>
      <c r="C128" s="25">
        <f t="shared" si="11"/>
        <v>15545.415573064121</v>
      </c>
      <c r="D128">
        <f t="shared" si="12"/>
        <v>3437.5030875654497</v>
      </c>
      <c r="E128" s="25">
        <f t="shared" si="8"/>
        <v>12107.912485498671</v>
      </c>
      <c r="F128" s="25">
        <f t="shared" si="9"/>
        <v>192505.3665362543</v>
      </c>
    </row>
    <row r="129" spans="1:6" x14ac:dyDescent="0.25">
      <c r="A129">
        <f t="shared" si="10"/>
        <v>107</v>
      </c>
      <c r="B129" s="25">
        <f t="shared" si="7"/>
        <v>192505.3665362543</v>
      </c>
      <c r="C129" s="25">
        <f t="shared" si="11"/>
        <v>15545.415573064121</v>
      </c>
      <c r="D129">
        <f t="shared" si="12"/>
        <v>3234.090157809072</v>
      </c>
      <c r="E129" s="25">
        <f t="shared" si="8"/>
        <v>12311.325415255049</v>
      </c>
      <c r="F129" s="25">
        <f t="shared" si="9"/>
        <v>180194.04112099926</v>
      </c>
    </row>
    <row r="130" spans="1:6" x14ac:dyDescent="0.25">
      <c r="A130">
        <f t="shared" si="10"/>
        <v>108</v>
      </c>
      <c r="B130" s="25">
        <f t="shared" si="7"/>
        <v>180194.04112099926</v>
      </c>
      <c r="C130" s="25">
        <f t="shared" si="11"/>
        <v>15545.415573064121</v>
      </c>
      <c r="D130">
        <f t="shared" si="12"/>
        <v>3027.2598908327873</v>
      </c>
      <c r="E130" s="25">
        <f t="shared" si="8"/>
        <v>12518.155682231334</v>
      </c>
      <c r="F130" s="25">
        <f t="shared" si="9"/>
        <v>167675.88543876793</v>
      </c>
    </row>
    <row r="131" spans="1:6" x14ac:dyDescent="0.25">
      <c r="A131">
        <f t="shared" si="10"/>
        <v>109</v>
      </c>
      <c r="B131" s="25">
        <f t="shared" si="7"/>
        <v>167675.88543876793</v>
      </c>
      <c r="C131" s="25">
        <f t="shared" si="11"/>
        <v>15545.415573064121</v>
      </c>
      <c r="D131">
        <f t="shared" si="12"/>
        <v>2816.9548753713011</v>
      </c>
      <c r="E131" s="25">
        <f t="shared" si="8"/>
        <v>12728.460697692821</v>
      </c>
      <c r="F131" s="25">
        <f t="shared" si="9"/>
        <v>154947.42474107511</v>
      </c>
    </row>
    <row r="132" spans="1:6" x14ac:dyDescent="0.25">
      <c r="A132">
        <f t="shared" si="10"/>
        <v>110</v>
      </c>
      <c r="B132" s="25">
        <f t="shared" si="7"/>
        <v>154947.42474107511</v>
      </c>
      <c r="C132" s="25">
        <f t="shared" si="11"/>
        <v>15545.415573064121</v>
      </c>
      <c r="D132">
        <f t="shared" si="12"/>
        <v>2603.1167356500619</v>
      </c>
      <c r="E132" s="25">
        <f t="shared" si="8"/>
        <v>12942.298837414059</v>
      </c>
      <c r="F132" s="25">
        <f t="shared" si="9"/>
        <v>142005.12590366104</v>
      </c>
    </row>
    <row r="133" spans="1:6" x14ac:dyDescent="0.25">
      <c r="A133">
        <f t="shared" si="10"/>
        <v>111</v>
      </c>
      <c r="B133" s="25">
        <f t="shared" si="7"/>
        <v>142005.12590366104</v>
      </c>
      <c r="C133" s="25">
        <f t="shared" si="11"/>
        <v>15545.415573064121</v>
      </c>
      <c r="D133">
        <f t="shared" si="12"/>
        <v>2385.6861151815056</v>
      </c>
      <c r="E133" s="25">
        <f t="shared" si="8"/>
        <v>13159.729457882615</v>
      </c>
      <c r="F133" s="25">
        <f t="shared" si="9"/>
        <v>128845.39644577843</v>
      </c>
    </row>
    <row r="134" spans="1:6" x14ac:dyDescent="0.25">
      <c r="A134">
        <f t="shared" si="10"/>
        <v>112</v>
      </c>
      <c r="B134" s="25">
        <f t="shared" si="7"/>
        <v>128845.39644577843</v>
      </c>
      <c r="C134" s="25">
        <f t="shared" si="11"/>
        <v>15545.415573064121</v>
      </c>
      <c r="D134">
        <f t="shared" si="12"/>
        <v>2164.6026602890774</v>
      </c>
      <c r="E134" s="25">
        <f t="shared" si="8"/>
        <v>13380.812912775044</v>
      </c>
      <c r="F134" s="25">
        <f t="shared" si="9"/>
        <v>115464.58353300339</v>
      </c>
    </row>
    <row r="135" spans="1:6" x14ac:dyDescent="0.25">
      <c r="A135">
        <f t="shared" si="10"/>
        <v>113</v>
      </c>
      <c r="B135" s="25">
        <f t="shared" si="7"/>
        <v>115464.58353300339</v>
      </c>
      <c r="C135" s="25">
        <f t="shared" si="11"/>
        <v>15545.415573064121</v>
      </c>
      <c r="D135">
        <f t="shared" si="12"/>
        <v>1939.8050033544569</v>
      </c>
      <c r="E135" s="25">
        <f t="shared" si="8"/>
        <v>13605.610569709665</v>
      </c>
      <c r="F135" s="25">
        <f t="shared" si="9"/>
        <v>101858.97296329372</v>
      </c>
    </row>
    <row r="136" spans="1:6" x14ac:dyDescent="0.25">
      <c r="A136">
        <f t="shared" si="10"/>
        <v>114</v>
      </c>
      <c r="B136" s="25">
        <f t="shared" si="7"/>
        <v>101858.97296329372</v>
      </c>
      <c r="C136" s="25">
        <f t="shared" si="11"/>
        <v>15545.415573064121</v>
      </c>
      <c r="D136">
        <f t="shared" si="12"/>
        <v>1711.2307457833344</v>
      </c>
      <c r="E136" s="25">
        <f t="shared" si="8"/>
        <v>13834.184827280787</v>
      </c>
      <c r="F136" s="25">
        <f t="shared" si="9"/>
        <v>88024.78813601294</v>
      </c>
    </row>
    <row r="137" spans="1:6" x14ac:dyDescent="0.25">
      <c r="A137">
        <f t="shared" si="10"/>
        <v>115</v>
      </c>
      <c r="B137" s="25">
        <f t="shared" si="7"/>
        <v>88024.78813601294</v>
      </c>
      <c r="C137" s="25">
        <f t="shared" si="11"/>
        <v>15545.415573064121</v>
      </c>
      <c r="D137">
        <f t="shared" si="12"/>
        <v>1478.8164406850174</v>
      </c>
      <c r="E137" s="25">
        <f t="shared" si="8"/>
        <v>14066.599132379104</v>
      </c>
      <c r="F137" s="25">
        <f t="shared" si="9"/>
        <v>73958.18900363383</v>
      </c>
    </row>
    <row r="138" spans="1:6" x14ac:dyDescent="0.25">
      <c r="A138">
        <f t="shared" si="10"/>
        <v>116</v>
      </c>
      <c r="B138" s="25">
        <f t="shared" si="7"/>
        <v>73958.18900363383</v>
      </c>
      <c r="C138" s="25">
        <f t="shared" si="11"/>
        <v>15545.415573064121</v>
      </c>
      <c r="D138">
        <f t="shared" si="12"/>
        <v>1242.4975752610483</v>
      </c>
      <c r="E138" s="25">
        <f t="shared" si="8"/>
        <v>14302.917997803073</v>
      </c>
      <c r="F138" s="25">
        <f t="shared" si="9"/>
        <v>59655.271005830757</v>
      </c>
    </row>
    <row r="139" spans="1:6" x14ac:dyDescent="0.25">
      <c r="A139">
        <f t="shared" si="10"/>
        <v>117</v>
      </c>
      <c r="B139" s="25">
        <f t="shared" si="7"/>
        <v>59655.271005830757</v>
      </c>
      <c r="C139" s="25">
        <f t="shared" si="11"/>
        <v>15545.415573064121</v>
      </c>
      <c r="D139">
        <f t="shared" si="12"/>
        <v>1002.2085528979567</v>
      </c>
      <c r="E139" s="25">
        <f t="shared" si="8"/>
        <v>14543.207020166165</v>
      </c>
      <c r="F139" s="25">
        <f t="shared" si="9"/>
        <v>45112.063985664594</v>
      </c>
    </row>
    <row r="140" spans="1:6" x14ac:dyDescent="0.25">
      <c r="A140">
        <f t="shared" si="10"/>
        <v>118</v>
      </c>
      <c r="B140" s="25">
        <f t="shared" si="7"/>
        <v>45112.063985664594</v>
      </c>
      <c r="C140" s="25">
        <f t="shared" si="11"/>
        <v>15545.415573064121</v>
      </c>
      <c r="D140">
        <f t="shared" si="12"/>
        <v>757.88267495916512</v>
      </c>
      <c r="E140" s="25">
        <f t="shared" si="8"/>
        <v>14787.532898104957</v>
      </c>
      <c r="F140" s="25">
        <f t="shared" si="9"/>
        <v>30324.531087559637</v>
      </c>
    </row>
    <row r="141" spans="1:6" x14ac:dyDescent="0.25">
      <c r="A141">
        <f t="shared" si="10"/>
        <v>119</v>
      </c>
      <c r="B141" s="25">
        <f t="shared" si="7"/>
        <v>30324.531087559637</v>
      </c>
      <c r="C141" s="25">
        <f t="shared" si="11"/>
        <v>15545.415573064121</v>
      </c>
      <c r="D141">
        <f t="shared" si="12"/>
        <v>509.45212227100188</v>
      </c>
      <c r="E141" s="25">
        <f t="shared" si="8"/>
        <v>15035.963450793119</v>
      </c>
      <c r="F141" s="25">
        <f t="shared" si="9"/>
        <v>15288.567636766518</v>
      </c>
    </row>
    <row r="142" spans="1:6" x14ac:dyDescent="0.25">
      <c r="A142">
        <f t="shared" si="10"/>
        <v>120</v>
      </c>
      <c r="B142" s="25">
        <f t="shared" si="7"/>
        <v>15288.567636766518</v>
      </c>
      <c r="C142" s="25">
        <f t="shared" si="11"/>
        <v>15545.415573064121</v>
      </c>
      <c r="D142">
        <f t="shared" si="12"/>
        <v>256.84793629767751</v>
      </c>
      <c r="E142" s="25">
        <f t="shared" si="8"/>
        <v>15288.567636766444</v>
      </c>
      <c r="F142" s="25">
        <f t="shared" si="9"/>
        <v>7.4578565545380116E-11</v>
      </c>
    </row>
  </sheetData>
  <conditionalFormatting sqref="A4:B4">
    <cfRule type="expression" dxfId="1" priority="2">
      <formula>ABS($P$1-1)</formula>
    </cfRule>
  </conditionalFormatting>
  <conditionalFormatting sqref="A4">
    <cfRule type="expression" dxfId="0" priority="1">
      <formula>$P$1</formula>
    </cfRule>
  </conditionalFormatting>
  <dataValidations count="1">
    <dataValidation type="decimal" allowBlank="1" showInputMessage="1" showErrorMessage="1" sqref="B4">
      <formula1>12</formula1>
      <formula2>120</formula2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List Box 1">
              <controlPr defaultSize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Drop Down 2">
              <controlPr defaultSize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6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Option Button 3">
              <controlPr defaultSize="0" autoFill="0" autoLine="0" autoPict="0">
                <anchor moveWithCells="1">
                  <from>
                    <xdr:col>8</xdr:col>
                    <xdr:colOff>76200</xdr:colOff>
                    <xdr:row>9</xdr:row>
                    <xdr:rowOff>76200</xdr:rowOff>
                  </from>
                  <to>
                    <xdr:col>10</xdr:col>
                    <xdr:colOff>190500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Option Button 4">
              <controlPr defaultSize="0" autoFill="0" autoLine="0" autoPict="0">
                <anchor moveWithCells="1">
                  <from>
                    <xdr:col>11</xdr:col>
                    <xdr:colOff>47625</xdr:colOff>
                    <xdr:row>9</xdr:row>
                    <xdr:rowOff>76200</xdr:rowOff>
                  </from>
                  <to>
                    <xdr:col>13</xdr:col>
                    <xdr:colOff>161925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4</xdr:col>
                    <xdr:colOff>28575</xdr:colOff>
                    <xdr:row>12</xdr:row>
                    <xdr:rowOff>47625</xdr:rowOff>
                  </from>
                  <to>
                    <xdr:col>4</xdr:col>
                    <xdr:colOff>695325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0</xdr:col>
                    <xdr:colOff>76200</xdr:colOff>
                    <xdr:row>0</xdr:row>
                    <xdr:rowOff>47625</xdr:rowOff>
                  </from>
                  <to>
                    <xdr:col>1</xdr:col>
                    <xdr:colOff>133350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9</xdr:col>
                    <xdr:colOff>561975</xdr:colOff>
                    <xdr:row>6</xdr:row>
                    <xdr:rowOff>66675</xdr:rowOff>
                  </from>
                  <to>
                    <xdr:col>11</xdr:col>
                    <xdr:colOff>133350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11</xdr:col>
                    <xdr:colOff>495300</xdr:colOff>
                    <xdr:row>6</xdr:row>
                    <xdr:rowOff>66675</xdr:rowOff>
                  </from>
                  <to>
                    <xdr:col>13</xdr:col>
                    <xdr:colOff>66675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Option Button 9">
              <controlPr defaultSize="0" autoFill="0" autoLine="0" autoPict="0">
                <anchor moveWithCells="1">
                  <from>
                    <xdr:col>13</xdr:col>
                    <xdr:colOff>381000</xdr:colOff>
                    <xdr:row>9</xdr:row>
                    <xdr:rowOff>76200</xdr:rowOff>
                  </from>
                  <to>
                    <xdr:col>15</xdr:col>
                    <xdr:colOff>495300</xdr:colOff>
                    <xdr:row>11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4" sqref="B4"/>
    </sheetView>
  </sheetViews>
  <sheetFormatPr defaultRowHeight="15" x14ac:dyDescent="0.25"/>
  <cols>
    <col min="2" max="2" width="14.85546875" bestFit="1" customWidth="1"/>
    <col min="3" max="3" width="14" customWidth="1"/>
    <col min="4" max="4" width="17.7109375" customWidth="1"/>
    <col min="7" max="7" width="14.7109375" bestFit="1" customWidth="1"/>
    <col min="8" max="8" width="20.5703125" bestFit="1" customWidth="1"/>
    <col min="9" max="9" width="18.5703125" customWidth="1"/>
    <col min="10" max="10" width="20.5703125" bestFit="1" customWidth="1"/>
  </cols>
  <sheetData>
    <row r="1" spans="1:8" ht="30" x14ac:dyDescent="0.25">
      <c r="B1" s="26" t="s">
        <v>41</v>
      </c>
      <c r="C1" s="31" t="s">
        <v>42</v>
      </c>
      <c r="D1" s="31" t="s">
        <v>43</v>
      </c>
      <c r="G1" s="32" t="s">
        <v>44</v>
      </c>
      <c r="H1" s="32" t="s">
        <v>45</v>
      </c>
    </row>
    <row r="2" spans="1:8" x14ac:dyDescent="0.25">
      <c r="A2">
        <v>1</v>
      </c>
      <c r="B2" s="33" t="s">
        <v>46</v>
      </c>
      <c r="C2" s="34">
        <v>1.1900000000000001E-2</v>
      </c>
      <c r="D2" s="34">
        <v>1.1900000000000001E-2</v>
      </c>
      <c r="F2">
        <v>1</v>
      </c>
      <c r="G2" s="35" t="s">
        <v>47</v>
      </c>
      <c r="H2" s="36">
        <v>1.8E-3</v>
      </c>
    </row>
    <row r="3" spans="1:8" x14ac:dyDescent="0.25">
      <c r="A3">
        <v>2</v>
      </c>
      <c r="B3" s="33" t="s">
        <v>48</v>
      </c>
      <c r="C3" s="34">
        <v>1.1900000000000001E-2</v>
      </c>
      <c r="D3" s="34">
        <v>1.1900000000000001E-2</v>
      </c>
      <c r="F3">
        <v>2</v>
      </c>
      <c r="G3" s="35" t="s">
        <v>49</v>
      </c>
      <c r="H3" s="36">
        <v>2E-3</v>
      </c>
    </row>
    <row r="4" spans="1:8" x14ac:dyDescent="0.25">
      <c r="A4">
        <v>3</v>
      </c>
      <c r="B4" s="33" t="s">
        <v>50</v>
      </c>
      <c r="C4" s="34">
        <v>1.15E-2</v>
      </c>
      <c r="D4" s="34">
        <v>1.1900000000000001E-2</v>
      </c>
      <c r="F4">
        <v>3</v>
      </c>
      <c r="G4" s="35" t="s">
        <v>51</v>
      </c>
      <c r="H4" s="36">
        <v>1.8E-3</v>
      </c>
    </row>
    <row r="5" spans="1:8" x14ac:dyDescent="0.25">
      <c r="A5">
        <v>4</v>
      </c>
      <c r="B5" s="33" t="s">
        <v>52</v>
      </c>
      <c r="C5" s="34">
        <v>1.24E-2</v>
      </c>
      <c r="D5" s="34">
        <v>1.24E-2</v>
      </c>
      <c r="F5">
        <v>4</v>
      </c>
      <c r="G5" s="35" t="s">
        <v>53</v>
      </c>
      <c r="H5" s="36">
        <v>6.9999999999999999E-4</v>
      </c>
    </row>
    <row r="6" spans="1:8" x14ac:dyDescent="0.25">
      <c r="A6">
        <v>5</v>
      </c>
      <c r="B6" s="33" t="s">
        <v>54</v>
      </c>
      <c r="C6" s="34">
        <v>1.2200000000000001E-2</v>
      </c>
      <c r="D6" s="34">
        <v>1.24E-2</v>
      </c>
      <c r="F6">
        <v>5</v>
      </c>
      <c r="G6" s="35" t="s">
        <v>55</v>
      </c>
      <c r="H6" s="36">
        <v>1E-3</v>
      </c>
    </row>
    <row r="7" spans="1:8" x14ac:dyDescent="0.25">
      <c r="A7">
        <v>6</v>
      </c>
      <c r="B7" s="33" t="s">
        <v>56</v>
      </c>
      <c r="C7" s="34">
        <v>1.2E-2</v>
      </c>
      <c r="D7" s="34">
        <v>1.2500000000000001E-2</v>
      </c>
      <c r="F7">
        <v>6</v>
      </c>
      <c r="G7" s="35" t="s">
        <v>57</v>
      </c>
      <c r="H7" s="36">
        <v>1.5E-3</v>
      </c>
    </row>
    <row r="8" spans="1:8" x14ac:dyDescent="0.25">
      <c r="A8">
        <v>7</v>
      </c>
      <c r="B8" s="33" t="s">
        <v>58</v>
      </c>
      <c r="C8" s="34">
        <v>1.2500000000000001E-2</v>
      </c>
      <c r="D8" s="34">
        <v>1.2500000000000001E-2</v>
      </c>
      <c r="F8">
        <v>7</v>
      </c>
      <c r="G8" s="35" t="s">
        <v>59</v>
      </c>
      <c r="H8" s="36">
        <v>5.0000000000000001E-4</v>
      </c>
    </row>
    <row r="9" spans="1:8" x14ac:dyDescent="0.25">
      <c r="A9">
        <v>8</v>
      </c>
      <c r="B9" s="33" t="s">
        <v>60</v>
      </c>
      <c r="C9" s="34">
        <v>1.2500000000000001E-2</v>
      </c>
      <c r="D9" s="34">
        <v>1.2500000000000001E-2</v>
      </c>
      <c r="F9">
        <v>8</v>
      </c>
      <c r="G9" s="35" t="s">
        <v>61</v>
      </c>
      <c r="H9" s="36">
        <v>6.9999999999999999E-4</v>
      </c>
    </row>
    <row r="10" spans="1:8" x14ac:dyDescent="0.25">
      <c r="A10">
        <v>9</v>
      </c>
      <c r="B10" s="33" t="s">
        <v>62</v>
      </c>
      <c r="C10" s="34">
        <v>1.29E-2</v>
      </c>
      <c r="D10" s="34">
        <v>1.29E-2</v>
      </c>
      <c r="F10">
        <v>9</v>
      </c>
      <c r="G10" s="35" t="s">
        <v>63</v>
      </c>
      <c r="H10" s="36">
        <v>1.5E-3</v>
      </c>
    </row>
    <row r="11" spans="1:8" x14ac:dyDescent="0.25">
      <c r="A11">
        <v>10</v>
      </c>
      <c r="B11" s="33" t="s">
        <v>64</v>
      </c>
      <c r="C11" s="34">
        <v>1.29E-2</v>
      </c>
      <c r="D11" s="34">
        <v>1.29E-2</v>
      </c>
      <c r="F11">
        <v>10</v>
      </c>
      <c r="G11" s="35" t="s">
        <v>65</v>
      </c>
      <c r="H11" s="36">
        <v>2E-3</v>
      </c>
    </row>
    <row r="12" spans="1:8" x14ac:dyDescent="0.25">
      <c r="F12">
        <v>11</v>
      </c>
      <c r="G12" s="35" t="s">
        <v>66</v>
      </c>
      <c r="H12" s="36">
        <v>6.9999999999999999E-4</v>
      </c>
    </row>
    <row r="13" spans="1:8" x14ac:dyDescent="0.25">
      <c r="F13">
        <v>12</v>
      </c>
      <c r="G13" s="35" t="s">
        <v>67</v>
      </c>
      <c r="H13" s="36">
        <v>8.0000000000000004E-4</v>
      </c>
    </row>
    <row r="14" spans="1:8" x14ac:dyDescent="0.25">
      <c r="F14">
        <v>13</v>
      </c>
      <c r="G14" s="35" t="s">
        <v>68</v>
      </c>
      <c r="H14" s="36">
        <v>1.2999999999999999E-3</v>
      </c>
    </row>
    <row r="15" spans="1:8" x14ac:dyDescent="0.25">
      <c r="F15">
        <v>14</v>
      </c>
      <c r="G15" s="35" t="s">
        <v>69</v>
      </c>
      <c r="H15" s="36">
        <v>5.9999999999999995E-4</v>
      </c>
    </row>
    <row r="16" spans="1:8" x14ac:dyDescent="0.25">
      <c r="F16">
        <v>15</v>
      </c>
      <c r="G16" s="35" t="s">
        <v>70</v>
      </c>
      <c r="H16" s="36">
        <v>1.6000000000000001E-3</v>
      </c>
    </row>
    <row r="17" spans="4:11" x14ac:dyDescent="0.25">
      <c r="F17">
        <v>16</v>
      </c>
      <c r="G17" s="35" t="s">
        <v>71</v>
      </c>
      <c r="H17" s="36">
        <v>1.4E-3</v>
      </c>
    </row>
    <row r="18" spans="4:11" x14ac:dyDescent="0.25">
      <c r="F18">
        <v>17</v>
      </c>
      <c r="G18" s="35" t="s">
        <v>72</v>
      </c>
      <c r="H18" s="36">
        <v>2E-3</v>
      </c>
    </row>
    <row r="19" spans="4:11" x14ac:dyDescent="0.25">
      <c r="F19">
        <v>18</v>
      </c>
      <c r="G19" s="35" t="s">
        <v>73</v>
      </c>
      <c r="H19" s="36">
        <v>5.9999999999999995E-4</v>
      </c>
    </row>
    <row r="20" spans="4:11" x14ac:dyDescent="0.25">
      <c r="F20">
        <v>19</v>
      </c>
      <c r="G20" s="35" t="s">
        <v>74</v>
      </c>
      <c r="H20" s="36">
        <v>2E-3</v>
      </c>
    </row>
    <row r="21" spans="4:11" x14ac:dyDescent="0.25">
      <c r="F21">
        <v>20</v>
      </c>
      <c r="G21" s="35" t="s">
        <v>75</v>
      </c>
      <c r="H21" s="36">
        <v>1.5E-3</v>
      </c>
      <c r="K21" s="37"/>
    </row>
    <row r="22" spans="4:11" x14ac:dyDescent="0.25">
      <c r="F22">
        <v>21</v>
      </c>
      <c r="G22" s="35" t="s">
        <v>76</v>
      </c>
      <c r="H22" s="36">
        <v>1.8E-3</v>
      </c>
    </row>
    <row r="23" spans="4:11" x14ac:dyDescent="0.25">
      <c r="F23">
        <v>22</v>
      </c>
      <c r="G23" s="35" t="s">
        <v>77</v>
      </c>
      <c r="H23" s="36">
        <v>1.8E-3</v>
      </c>
    </row>
    <row r="24" spans="4:11" x14ac:dyDescent="0.25">
      <c r="F24">
        <v>23</v>
      </c>
      <c r="G24" s="35" t="s">
        <v>78</v>
      </c>
      <c r="H24" s="36">
        <v>1.1000000000000001E-3</v>
      </c>
    </row>
    <row r="25" spans="4:11" x14ac:dyDescent="0.25">
      <c r="D25" s="37"/>
      <c r="E25" s="37"/>
      <c r="F25">
        <v>24</v>
      </c>
      <c r="G25" s="35" t="s">
        <v>79</v>
      </c>
      <c r="H25" s="36">
        <v>6.9999999999999999E-4</v>
      </c>
    </row>
    <row r="26" spans="4:11" x14ac:dyDescent="0.25">
      <c r="F26">
        <v>25</v>
      </c>
      <c r="G26" s="35" t="s">
        <v>80</v>
      </c>
      <c r="H26" s="36">
        <v>1.9E-3</v>
      </c>
    </row>
    <row r="27" spans="4:11" x14ac:dyDescent="0.25">
      <c r="F27">
        <v>26</v>
      </c>
      <c r="G27" s="35" t="s">
        <v>81</v>
      </c>
      <c r="H27" s="36">
        <v>1.6999999999999999E-3</v>
      </c>
    </row>
    <row r="28" spans="4:11" x14ac:dyDescent="0.25">
      <c r="F28">
        <v>27</v>
      </c>
      <c r="G28" s="35" t="s">
        <v>82</v>
      </c>
      <c r="H28" s="36">
        <v>1.1999999999999999E-3</v>
      </c>
    </row>
    <row r="29" spans="4:11" x14ac:dyDescent="0.25">
      <c r="F29">
        <v>28</v>
      </c>
      <c r="G29" s="35" t="s">
        <v>83</v>
      </c>
      <c r="H29" s="36">
        <v>1.9E-3</v>
      </c>
    </row>
    <row r="30" spans="4:11" x14ac:dyDescent="0.25">
      <c r="F30">
        <v>29</v>
      </c>
      <c r="G30" s="35" t="s">
        <v>84</v>
      </c>
      <c r="H30" s="36">
        <v>4.0000000000000002E-4</v>
      </c>
    </row>
    <row r="31" spans="4:11" x14ac:dyDescent="0.25">
      <c r="F31">
        <v>30</v>
      </c>
      <c r="G31" s="35" t="s">
        <v>85</v>
      </c>
      <c r="H31" s="36">
        <v>1.2999999999999999E-3</v>
      </c>
    </row>
    <row r="32" spans="4:11" x14ac:dyDescent="0.25">
      <c r="F32">
        <v>31</v>
      </c>
      <c r="G32" s="35" t="s">
        <v>86</v>
      </c>
      <c r="H32" s="36">
        <v>1.1000000000000001E-3</v>
      </c>
    </row>
    <row r="33" spans="6:8" x14ac:dyDescent="0.25">
      <c r="F33">
        <v>32</v>
      </c>
      <c r="G33" s="35" t="s">
        <v>87</v>
      </c>
      <c r="H33" s="38">
        <v>1E-3</v>
      </c>
    </row>
    <row r="34" spans="6:8" x14ac:dyDescent="0.25">
      <c r="F34">
        <v>33</v>
      </c>
      <c r="G34" s="35" t="s">
        <v>88</v>
      </c>
      <c r="H34" s="36">
        <v>8.9999999999999998E-4</v>
      </c>
    </row>
    <row r="35" spans="6:8" x14ac:dyDescent="0.25">
      <c r="F35">
        <v>34</v>
      </c>
      <c r="G35" s="35" t="s">
        <v>89</v>
      </c>
      <c r="H35" s="36">
        <v>2.9999999999999997E-4</v>
      </c>
    </row>
    <row r="36" spans="6:8" x14ac:dyDescent="0.25">
      <c r="F36">
        <v>35</v>
      </c>
      <c r="G36" s="35" t="s">
        <v>90</v>
      </c>
      <c r="H36" s="36">
        <v>5.9999999999999995E-4</v>
      </c>
    </row>
    <row r="37" spans="6:8" x14ac:dyDescent="0.25">
      <c r="F37">
        <v>36</v>
      </c>
      <c r="G37" s="35" t="s">
        <v>91</v>
      </c>
      <c r="H37" s="36">
        <v>1.1999999999999999E-3</v>
      </c>
    </row>
    <row r="38" spans="6:8" x14ac:dyDescent="0.25">
      <c r="F38">
        <v>37</v>
      </c>
      <c r="G38" s="35" t="s">
        <v>92</v>
      </c>
      <c r="H38" s="36">
        <v>1.9E-3</v>
      </c>
    </row>
    <row r="39" spans="6:8" x14ac:dyDescent="0.25">
      <c r="F39">
        <v>38</v>
      </c>
      <c r="G39" s="35" t="s">
        <v>93</v>
      </c>
      <c r="H39" s="36">
        <v>4.0000000000000002E-4</v>
      </c>
    </row>
    <row r="40" spans="6:8" x14ac:dyDescent="0.25">
      <c r="F40">
        <v>39</v>
      </c>
      <c r="G40" s="35" t="s">
        <v>94</v>
      </c>
      <c r="H40" s="36">
        <v>1.6999999999999999E-3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workbookViewId="0">
      <selection activeCell="J17" sqref="J17:J19"/>
    </sheetView>
  </sheetViews>
  <sheetFormatPr defaultRowHeight="15" x14ac:dyDescent="0.25"/>
  <sheetData>
    <row r="2" spans="1:14" x14ac:dyDescent="0.25">
      <c r="J2" s="4"/>
    </row>
    <row r="3" spans="1:14" x14ac:dyDescent="0.25">
      <c r="J3" s="5"/>
    </row>
    <row r="4" spans="1:14" x14ac:dyDescent="0.25">
      <c r="A4" s="13">
        <v>0.5</v>
      </c>
      <c r="B4" s="14">
        <v>0.2</v>
      </c>
      <c r="C4" s="14">
        <v>0.2</v>
      </c>
      <c r="D4" s="15">
        <v>0.1</v>
      </c>
      <c r="J4" s="5"/>
    </row>
    <row r="5" spans="1:14" x14ac:dyDescent="0.25">
      <c r="J5" s="6"/>
    </row>
    <row r="11" spans="1:14" x14ac:dyDescent="0.25">
      <c r="G11" s="16">
        <v>0.2</v>
      </c>
      <c r="H11" s="17">
        <v>0.4</v>
      </c>
      <c r="I11" s="17">
        <v>0.32</v>
      </c>
      <c r="J11" s="18">
        <v>-0.5</v>
      </c>
    </row>
    <row r="12" spans="1:14" x14ac:dyDescent="0.25">
      <c r="A12" s="7">
        <v>0.5</v>
      </c>
      <c r="B12" s="8">
        <v>0.2</v>
      </c>
      <c r="C12" s="8">
        <v>0.2</v>
      </c>
      <c r="D12" s="9">
        <v>0.1</v>
      </c>
      <c r="G12" s="19">
        <v>0.4</v>
      </c>
      <c r="H12" s="20">
        <v>0.3</v>
      </c>
      <c r="I12" s="20">
        <v>0.05</v>
      </c>
      <c r="J12" s="21">
        <v>0.12</v>
      </c>
      <c r="N12">
        <f t="array" ref="N12:N15">MMULT(A12:D12,G11:J14)</f>
        <v>0.19400000000000001</v>
      </c>
    </row>
    <row r="13" spans="1:14" x14ac:dyDescent="0.25">
      <c r="G13" s="19">
        <v>0.32</v>
      </c>
      <c r="H13" s="20">
        <v>0.05</v>
      </c>
      <c r="I13" s="20">
        <v>0.25</v>
      </c>
      <c r="J13" s="21">
        <v>-0.15</v>
      </c>
      <c r="N13">
        <v>0.19400000000000001</v>
      </c>
    </row>
    <row r="14" spans="1:14" x14ac:dyDescent="0.25">
      <c r="G14" s="22">
        <v>-0.5</v>
      </c>
      <c r="H14" s="23">
        <v>0.12</v>
      </c>
      <c r="I14" s="23">
        <v>-0.15</v>
      </c>
      <c r="J14" s="24">
        <v>0.1</v>
      </c>
      <c r="N14">
        <v>0.19400000000000001</v>
      </c>
    </row>
    <row r="15" spans="1:14" x14ac:dyDescent="0.25">
      <c r="N15">
        <v>0.19400000000000001</v>
      </c>
    </row>
    <row r="17" spans="7:10" x14ac:dyDescent="0.25">
      <c r="G17" s="10">
        <f t="array" ref="G17:J17">MMULT(A12:D12,G11:J14)</f>
        <v>0.19400000000000001</v>
      </c>
      <c r="H17" s="11">
        <v>0.28200000000000003</v>
      </c>
      <c r="I17" s="11">
        <v>0.20500000000000002</v>
      </c>
      <c r="J17" s="12">
        <v>-0.246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1"/>
  <sheetViews>
    <sheetView zoomScaleNormal="100" workbookViewId="0">
      <selection activeCell="Q20" sqref="Q20:Q23"/>
    </sheetView>
  </sheetViews>
  <sheetFormatPr defaultRowHeight="15" x14ac:dyDescent="0.25"/>
  <cols>
    <col min="1" max="1" width="10.140625" bestFit="1" customWidth="1"/>
    <col min="12" max="12" width="12" bestFit="1" customWidth="1"/>
    <col min="13" max="13" width="13.140625" bestFit="1" customWidth="1"/>
    <col min="14" max="15" width="11.42578125" bestFit="1" customWidth="1"/>
    <col min="16" max="16" width="11.28515625" bestFit="1" customWidth="1"/>
  </cols>
  <sheetData>
    <row r="1" spans="1:18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M1" s="2" t="s">
        <v>4</v>
      </c>
      <c r="N1" s="2" t="s">
        <v>8</v>
      </c>
      <c r="O1" s="2" t="s">
        <v>5</v>
      </c>
      <c r="P1" s="2" t="s">
        <v>6</v>
      </c>
    </row>
    <row r="2" spans="1:18" x14ac:dyDescent="0.25">
      <c r="A2" s="1">
        <v>38797</v>
      </c>
      <c r="B2">
        <v>23755</v>
      </c>
      <c r="C2">
        <v>43</v>
      </c>
      <c r="D2">
        <v>0.56000000000000005</v>
      </c>
      <c r="E2">
        <v>8.5709999999999997</v>
      </c>
      <c r="L2" s="2" t="s">
        <v>4</v>
      </c>
      <c r="M2" s="3">
        <f>_xlfn.COVARIANCE.S($F$3:$F$391,F$3:F$391)</f>
        <v>2.2003199401873428E-4</v>
      </c>
      <c r="N2" s="3">
        <f t="shared" ref="N2:P2" si="0">_xlfn.COVARIANCE.S($F3:$F391,G$3:G$391)</f>
        <v>-4.5904258711777627E-5</v>
      </c>
      <c r="O2" s="3">
        <f t="shared" si="0"/>
        <v>-6.1452648311556045E-5</v>
      </c>
      <c r="P2" s="3">
        <f t="shared" si="0"/>
        <v>-5.8347183334876037E-5</v>
      </c>
    </row>
    <row r="3" spans="1:18" x14ac:dyDescent="0.25">
      <c r="A3" s="1">
        <v>38798</v>
      </c>
      <c r="B3">
        <v>23940</v>
      </c>
      <c r="C3">
        <v>44.5</v>
      </c>
      <c r="D3">
        <v>0.56999999999999995</v>
      </c>
      <c r="E3">
        <v>8.3569999999999993</v>
      </c>
      <c r="F3">
        <v>7.7878341401809159E-3</v>
      </c>
      <c r="G3">
        <v>3.488372093023262E-2</v>
      </c>
      <c r="H3">
        <v>1.7857142857142572E-2</v>
      </c>
      <c r="I3">
        <v>-2.4967915062419799E-2</v>
      </c>
      <c r="L3" s="2" t="s">
        <v>8</v>
      </c>
      <c r="M3" s="3">
        <f>_xlfn.COVARIANCE.S($G$3:$G$391,F$3:F$391)</f>
        <v>-4.5904258711777627E-5</v>
      </c>
      <c r="N3" s="3">
        <f t="shared" ref="N3:P3" si="1">_xlfn.COVARIANCE.S($G$3:$G$391,G$3:G$391)</f>
        <v>5.8195664058085768E-4</v>
      </c>
      <c r="O3" s="3">
        <f t="shared" si="1"/>
        <v>1.2429987938479656E-4</v>
      </c>
      <c r="P3" s="3">
        <f t="shared" si="1"/>
        <v>2.1203798218326724E-4</v>
      </c>
    </row>
    <row r="4" spans="1:18" x14ac:dyDescent="0.25">
      <c r="A4" s="1">
        <v>38799</v>
      </c>
      <c r="B4">
        <v>23520</v>
      </c>
      <c r="C4">
        <v>43.75</v>
      </c>
      <c r="D4">
        <v>0.62</v>
      </c>
      <c r="E4">
        <v>8.4290000000000003</v>
      </c>
      <c r="F4">
        <v>-1.7543859649122862E-2</v>
      </c>
      <c r="G4">
        <v>-1.6853932584269704E-2</v>
      </c>
      <c r="H4">
        <v>8.7719298245614086E-2</v>
      </c>
      <c r="I4">
        <v>8.6155318894340915E-3</v>
      </c>
      <c r="L4" s="2" t="s">
        <v>5</v>
      </c>
      <c r="M4" s="3">
        <f>_xlfn.COVARIANCE.S($H$3:$H$391,F$3:F$391)</f>
        <v>-6.1452648311556045E-5</v>
      </c>
      <c r="N4" s="3">
        <f t="shared" ref="N4:P4" si="2">_xlfn.COVARIANCE.S($H$3:$H$391,G$3:G$391)</f>
        <v>1.2429987938479656E-4</v>
      </c>
      <c r="O4" s="3">
        <f>_xlfn.COVARIANCE.S($H$3:$H$391,H$3:H$391)</f>
        <v>9.8328506315593987E-4</v>
      </c>
      <c r="P4" s="3">
        <f t="shared" si="2"/>
        <v>4.098638340378195E-4</v>
      </c>
    </row>
    <row r="5" spans="1:18" x14ac:dyDescent="0.25">
      <c r="A5" s="1">
        <v>38800</v>
      </c>
      <c r="B5">
        <v>23520</v>
      </c>
      <c r="C5">
        <v>45.25</v>
      </c>
      <c r="D5">
        <v>0.72</v>
      </c>
      <c r="E5">
        <v>8</v>
      </c>
      <c r="F5">
        <v>0</v>
      </c>
      <c r="G5">
        <v>3.4285714285714253E-2</v>
      </c>
      <c r="H5">
        <v>0.16129032258064502</v>
      </c>
      <c r="I5">
        <v>-5.089571716692376E-2</v>
      </c>
      <c r="L5" s="2" t="s">
        <v>6</v>
      </c>
      <c r="M5" s="3">
        <f>_xlfn.COVARIANCE.S($I$3:$I$391,F$3:F$391)</f>
        <v>-5.8347183334876037E-5</v>
      </c>
      <c r="N5" s="3">
        <f t="shared" ref="N5:P5" si="3">_xlfn.COVARIANCE.S($I$3:$I$391,G$3:G$391)</f>
        <v>2.1203798218326724E-4</v>
      </c>
      <c r="O5" s="3">
        <f t="shared" si="3"/>
        <v>4.098638340378195E-4</v>
      </c>
      <c r="P5" s="3">
        <f t="shared" si="3"/>
        <v>8.3272251293693147E-4</v>
      </c>
    </row>
    <row r="6" spans="1:18" x14ac:dyDescent="0.25">
      <c r="A6" s="1">
        <v>38803</v>
      </c>
      <c r="B6">
        <v>24350</v>
      </c>
      <c r="C6">
        <v>43.75</v>
      </c>
      <c r="D6">
        <v>0.73</v>
      </c>
      <c r="E6">
        <v>7.9290000000000003</v>
      </c>
      <c r="F6">
        <v>3.5289115646258473E-2</v>
      </c>
      <c r="G6">
        <v>-3.3149171270718258E-2</v>
      </c>
      <c r="H6">
        <v>1.388888888888884E-2</v>
      </c>
      <c r="I6">
        <v>-8.8749999999999662E-3</v>
      </c>
    </row>
    <row r="7" spans="1:18" x14ac:dyDescent="0.25">
      <c r="A7" s="1">
        <v>38804</v>
      </c>
      <c r="B7">
        <v>24562</v>
      </c>
      <c r="C7">
        <v>44</v>
      </c>
      <c r="D7">
        <v>0.65</v>
      </c>
      <c r="E7">
        <v>7.8570000000000002</v>
      </c>
      <c r="F7">
        <v>8.7063655030801268E-3</v>
      </c>
      <c r="G7">
        <v>5.7142857142857828E-3</v>
      </c>
      <c r="H7">
        <v>-0.1095890410958904</v>
      </c>
      <c r="I7">
        <v>-9.0805902383654935E-3</v>
      </c>
      <c r="L7" s="2" t="s">
        <v>4</v>
      </c>
      <c r="M7" s="2" t="s">
        <v>8</v>
      </c>
      <c r="N7" s="2" t="s">
        <v>5</v>
      </c>
      <c r="O7" s="2" t="s">
        <v>6</v>
      </c>
    </row>
    <row r="8" spans="1:18" x14ac:dyDescent="0.25">
      <c r="A8" s="1">
        <v>38805</v>
      </c>
      <c r="B8">
        <v>24562</v>
      </c>
      <c r="C8">
        <v>43.5</v>
      </c>
      <c r="D8">
        <v>0.68</v>
      </c>
      <c r="E8">
        <v>7.7859999999999996</v>
      </c>
      <c r="F8">
        <v>0</v>
      </c>
      <c r="G8">
        <v>-1.1363636363636354E-2</v>
      </c>
      <c r="H8">
        <v>4.6153846153846212E-2</v>
      </c>
      <c r="I8">
        <v>-9.0365279368717077E-3</v>
      </c>
      <c r="K8" t="s">
        <v>9</v>
      </c>
      <c r="L8">
        <v>0.2</v>
      </c>
      <c r="M8">
        <v>0.4</v>
      </c>
      <c r="N8">
        <v>0.3</v>
      </c>
      <c r="O8">
        <v>0.1</v>
      </c>
      <c r="R8">
        <f>AVERAGE(L2:OJ2)</f>
        <v>1.3581975915131142E-5</v>
      </c>
    </row>
    <row r="9" spans="1:18" x14ac:dyDescent="0.25">
      <c r="A9" s="1">
        <v>38806</v>
      </c>
      <c r="B9">
        <v>24562</v>
      </c>
      <c r="C9">
        <v>43</v>
      </c>
      <c r="D9">
        <v>0.72</v>
      </c>
      <c r="E9">
        <v>7.9290000000000003</v>
      </c>
      <c r="F9">
        <v>0</v>
      </c>
      <c r="G9">
        <v>-1.1494252873563204E-2</v>
      </c>
      <c r="H9">
        <v>5.8823529411764497E-2</v>
      </c>
      <c r="I9">
        <v>1.8366298484459476E-2</v>
      </c>
      <c r="K9" t="s">
        <v>10</v>
      </c>
      <c r="L9">
        <f>AVERAGE(F3:F391)</f>
        <v>5.5209834950048736E-4</v>
      </c>
      <c r="M9">
        <f t="shared" ref="M9:O9" si="4">AVERAGE(G3:G391)</f>
        <v>2.3668580830130928E-3</v>
      </c>
      <c r="N9">
        <f t="shared" si="4"/>
        <v>2.8995747795690385E-3</v>
      </c>
      <c r="O9">
        <f t="shared" si="4"/>
        <v>2.5189945246190213E-4</v>
      </c>
      <c r="R9">
        <f>AVERAGE(L3:OJ3)</f>
        <v>2.1809756085928596E-4</v>
      </c>
    </row>
    <row r="10" spans="1:18" x14ac:dyDescent="0.25">
      <c r="A10" s="1">
        <v>38807</v>
      </c>
      <c r="B10">
        <v>25000</v>
      </c>
      <c r="C10">
        <v>42.75</v>
      </c>
      <c r="D10">
        <v>0.72</v>
      </c>
      <c r="E10">
        <v>8</v>
      </c>
      <c r="F10">
        <v>1.7832424069701203E-2</v>
      </c>
      <c r="G10">
        <v>-5.8139534883721034E-3</v>
      </c>
      <c r="H10">
        <v>0</v>
      </c>
      <c r="I10">
        <v>8.954470929499303E-3</v>
      </c>
      <c r="R10">
        <f>AVERAGE(L4:OJ4)</f>
        <v>3.6399903206675002E-4</v>
      </c>
    </row>
    <row r="11" spans="1:18" x14ac:dyDescent="0.25">
      <c r="A11" s="1">
        <v>38810</v>
      </c>
      <c r="B11">
        <v>25000</v>
      </c>
      <c r="C11">
        <v>42.75</v>
      </c>
      <c r="D11">
        <v>0.73</v>
      </c>
      <c r="E11">
        <v>8.4290000000000003</v>
      </c>
      <c r="F11">
        <v>0</v>
      </c>
      <c r="G11">
        <v>0</v>
      </c>
      <c r="H11">
        <v>1.388888888888884E-2</v>
      </c>
      <c r="I11">
        <v>5.3625000000000034E-2</v>
      </c>
      <c r="R11">
        <f>AVERAGE(L5:OJ5)</f>
        <v>3.4906928645578555E-4</v>
      </c>
    </row>
    <row r="12" spans="1:18" x14ac:dyDescent="0.25">
      <c r="A12" s="1">
        <v>38811</v>
      </c>
      <c r="B12">
        <v>25000</v>
      </c>
      <c r="C12">
        <v>43</v>
      </c>
      <c r="D12">
        <v>0.7</v>
      </c>
      <c r="E12">
        <v>8.5709999999999997</v>
      </c>
      <c r="F12">
        <v>0</v>
      </c>
      <c r="G12">
        <v>5.8479532163742132E-3</v>
      </c>
      <c r="H12">
        <v>-4.1095890410958957E-2</v>
      </c>
      <c r="I12">
        <v>1.6846601020287011E-2</v>
      </c>
      <c r="K12" t="s">
        <v>11</v>
      </c>
      <c r="L12">
        <f t="array" ref="L12">MMULT(L8:O8,TRANSPOSE(L9:O9))</f>
        <v>1.9522252822222364E-3</v>
      </c>
    </row>
    <row r="13" spans="1:18" x14ac:dyDescent="0.25">
      <c r="A13" s="1">
        <v>38812</v>
      </c>
      <c r="B13">
        <v>25000</v>
      </c>
      <c r="C13">
        <v>42.5</v>
      </c>
      <c r="D13">
        <v>0.67</v>
      </c>
      <c r="E13">
        <v>8.5</v>
      </c>
      <c r="F13">
        <v>0</v>
      </c>
      <c r="G13">
        <v>-1.1627906976744207E-2</v>
      </c>
      <c r="H13">
        <v>-4.2857142857142705E-2</v>
      </c>
      <c r="I13">
        <v>-8.2837475207093725E-3</v>
      </c>
      <c r="K13" t="s">
        <v>13</v>
      </c>
      <c r="L13">
        <f t="array" ref="L13:O13">MMULT(L8:O8,M2:P5)</f>
        <v>1.3741824920813905E-6</v>
      </c>
      <c r="M13">
        <v>2.8209556652375326E-4</v>
      </c>
      <c r="N13">
        <v>3.7340132444217136E-4</v>
      </c>
      <c r="O13">
        <v>2.7937715771137069E-4</v>
      </c>
    </row>
    <row r="14" spans="1:18" x14ac:dyDescent="0.25">
      <c r="A14" s="1">
        <v>38813</v>
      </c>
      <c r="B14">
        <v>25000</v>
      </c>
      <c r="C14">
        <v>43</v>
      </c>
      <c r="D14">
        <v>0.69</v>
      </c>
      <c r="E14">
        <v>8.3569999999999993</v>
      </c>
      <c r="F14">
        <v>0</v>
      </c>
      <c r="G14">
        <v>1.1764705882352899E-2</v>
      </c>
      <c r="H14">
        <v>2.9850746268656581E-2</v>
      </c>
      <c r="I14">
        <v>-1.6823529411764793E-2</v>
      </c>
    </row>
    <row r="15" spans="1:18" x14ac:dyDescent="0.25">
      <c r="A15" s="1">
        <v>38814</v>
      </c>
      <c r="B15">
        <v>25000</v>
      </c>
      <c r="C15">
        <v>43.5</v>
      </c>
      <c r="D15">
        <v>0.7</v>
      </c>
      <c r="E15">
        <v>8.4290000000000003</v>
      </c>
      <c r="F15">
        <v>0</v>
      </c>
      <c r="G15">
        <v>1.1627906976744207E-2</v>
      </c>
      <c r="H15">
        <v>1.449275362318847E-2</v>
      </c>
      <c r="I15">
        <v>8.6155318894340915E-3</v>
      </c>
      <c r="K15" t="s">
        <v>12</v>
      </c>
      <c r="L15">
        <f t="array" ref="L15">MMULT(L13:O13,TRANSPOSE(L8:O8))</f>
        <v>2.5307117621170609E-4</v>
      </c>
      <c r="M15" t="s">
        <v>14</v>
      </c>
      <c r="N15">
        <f>L15^0.5</f>
        <v>1.5908210968292636E-2</v>
      </c>
    </row>
    <row r="16" spans="1:18" x14ac:dyDescent="0.25">
      <c r="A16" s="1">
        <v>38817</v>
      </c>
      <c r="B16">
        <v>25000</v>
      </c>
      <c r="C16">
        <v>43</v>
      </c>
      <c r="D16">
        <v>0.66</v>
      </c>
      <c r="E16">
        <v>8.0709999999999997</v>
      </c>
      <c r="F16">
        <v>0</v>
      </c>
      <c r="G16">
        <v>-1.1494252873563204E-2</v>
      </c>
      <c r="H16">
        <v>-5.7142857142857051E-2</v>
      </c>
      <c r="I16">
        <v>-4.2472416656780254E-2</v>
      </c>
      <c r="K16" t="s">
        <v>12</v>
      </c>
      <c r="L16">
        <f t="array" ref="L16">MMULT(MMULT(L8:O8,M2:P5),TRANSPOSE(L8:O8))</f>
        <v>2.5307117621170609E-4</v>
      </c>
    </row>
    <row r="17" spans="1:17" x14ac:dyDescent="0.25">
      <c r="A17" s="1">
        <v>38818</v>
      </c>
      <c r="B17">
        <v>25000</v>
      </c>
      <c r="C17">
        <v>42.25</v>
      </c>
      <c r="D17">
        <v>0.68</v>
      </c>
      <c r="E17">
        <v>7.9290000000000003</v>
      </c>
      <c r="F17">
        <v>0</v>
      </c>
      <c r="G17">
        <v>-1.744186046511631E-2</v>
      </c>
      <c r="H17">
        <v>3.0303030303030276E-2</v>
      </c>
      <c r="I17">
        <v>-1.7593854540948972E-2</v>
      </c>
    </row>
    <row r="18" spans="1:17" x14ac:dyDescent="0.25">
      <c r="A18" s="1">
        <v>38819</v>
      </c>
      <c r="B18">
        <v>25000</v>
      </c>
      <c r="C18">
        <v>41.5</v>
      </c>
      <c r="D18">
        <v>0.67</v>
      </c>
      <c r="E18">
        <v>7.7140000000000004</v>
      </c>
      <c r="F18">
        <v>0</v>
      </c>
      <c r="G18">
        <v>-1.7751479289940808E-2</v>
      </c>
      <c r="H18">
        <v>-1.4705882352941235E-2</v>
      </c>
      <c r="I18">
        <v>-2.711565140623029E-2</v>
      </c>
    </row>
    <row r="19" spans="1:17" x14ac:dyDescent="0.25">
      <c r="A19" s="1">
        <v>38820</v>
      </c>
      <c r="B19">
        <v>25000</v>
      </c>
      <c r="C19">
        <v>41.5</v>
      </c>
      <c r="D19">
        <v>0.65</v>
      </c>
      <c r="E19">
        <v>7.6429999999999998</v>
      </c>
      <c r="F19">
        <v>0</v>
      </c>
      <c r="G19">
        <v>0</v>
      </c>
      <c r="H19">
        <v>-2.9850746268656692E-2</v>
      </c>
      <c r="I19">
        <v>-9.2040445942442872E-3</v>
      </c>
      <c r="L19">
        <f t="array" ref="L19">AVERAGE(LARGE(F3:F391,{1;2;3}))</f>
        <v>7.2515002582048751E-2</v>
      </c>
    </row>
    <row r="20" spans="1:17" x14ac:dyDescent="0.25">
      <c r="A20" s="1">
        <v>38821</v>
      </c>
      <c r="B20">
        <v>25000</v>
      </c>
      <c r="C20">
        <v>41.25</v>
      </c>
      <c r="D20">
        <v>0.66</v>
      </c>
      <c r="E20">
        <v>7.7140000000000004</v>
      </c>
      <c r="F20">
        <v>0</v>
      </c>
      <c r="G20">
        <v>-6.0240963855421326E-3</v>
      </c>
      <c r="H20">
        <v>1.538461538461533E-2</v>
      </c>
      <c r="I20">
        <v>9.2895459897945898E-3</v>
      </c>
      <c r="N20">
        <v>1</v>
      </c>
      <c r="O20">
        <f>LARGE($F$3:$F$391,N20)</f>
        <v>8.737221445907184E-2</v>
      </c>
      <c r="Q20">
        <f t="array" ref="Q20:Q22">LARGE(F3:F391,N20:N22)</f>
        <v>8.737221445907184E-2</v>
      </c>
    </row>
    <row r="21" spans="1:17" x14ac:dyDescent="0.25">
      <c r="A21" s="1">
        <v>38824</v>
      </c>
      <c r="B21">
        <v>25000</v>
      </c>
      <c r="C21">
        <v>41.5</v>
      </c>
      <c r="D21">
        <v>0.68</v>
      </c>
      <c r="E21">
        <v>7.6429999999999998</v>
      </c>
      <c r="F21">
        <v>0</v>
      </c>
      <c r="G21">
        <v>6.0606060606060996E-3</v>
      </c>
      <c r="H21">
        <v>3.0303030303030276E-2</v>
      </c>
      <c r="I21">
        <v>-9.2040445942442872E-3</v>
      </c>
      <c r="N21">
        <v>2</v>
      </c>
      <c r="O21">
        <f t="shared" ref="O21:O22" si="5">LARGE($F$3:$F$391,N21)</f>
        <v>6.6400000000000015E-2</v>
      </c>
      <c r="Q21">
        <v>6.6400000000000015E-2</v>
      </c>
    </row>
    <row r="22" spans="1:17" x14ac:dyDescent="0.25">
      <c r="A22" s="1">
        <v>38825</v>
      </c>
      <c r="B22">
        <v>26660</v>
      </c>
      <c r="C22">
        <v>41.25</v>
      </c>
      <c r="D22">
        <v>0.71</v>
      </c>
      <c r="E22">
        <v>7.8570000000000002</v>
      </c>
      <c r="F22">
        <v>6.6400000000000015E-2</v>
      </c>
      <c r="G22">
        <v>-6.0240963855421326E-3</v>
      </c>
      <c r="H22">
        <v>4.4117647058823373E-2</v>
      </c>
      <c r="I22">
        <v>2.7999476645296451E-2</v>
      </c>
      <c r="N22">
        <v>3</v>
      </c>
      <c r="O22">
        <f>LARGE($F$3:$F$391,N22)</f>
        <v>6.3772793287074414E-2</v>
      </c>
      <c r="Q22">
        <v>6.3772793287074414E-2</v>
      </c>
    </row>
    <row r="23" spans="1:17" x14ac:dyDescent="0.25">
      <c r="A23" s="1">
        <v>38826</v>
      </c>
      <c r="B23">
        <v>26732</v>
      </c>
      <c r="C23">
        <v>42</v>
      </c>
      <c r="D23">
        <v>0.7</v>
      </c>
      <c r="E23">
        <v>8.1430000000000007</v>
      </c>
      <c r="F23">
        <v>2.7006751687921327E-3</v>
      </c>
      <c r="G23">
        <v>1.8181818181818077E-2</v>
      </c>
      <c r="H23">
        <v>-1.4084507042253502E-2</v>
      </c>
      <c r="I23">
        <v>3.6400661830215064E-2</v>
      </c>
      <c r="O23">
        <f>AVERAGE(O20:O22)</f>
        <v>7.2515002582048751E-2</v>
      </c>
    </row>
    <row r="24" spans="1:17" x14ac:dyDescent="0.25">
      <c r="A24" s="1">
        <v>38827</v>
      </c>
      <c r="B24">
        <v>27580</v>
      </c>
      <c r="C24">
        <v>41.75</v>
      </c>
      <c r="D24">
        <v>0.71</v>
      </c>
      <c r="E24">
        <v>8</v>
      </c>
      <c r="F24">
        <v>3.1722280412988191E-2</v>
      </c>
      <c r="G24">
        <v>-5.9523809523809312E-3</v>
      </c>
      <c r="H24">
        <v>1.4285714285714235E-2</v>
      </c>
      <c r="I24">
        <v>-1.7561095419378669E-2</v>
      </c>
    </row>
    <row r="25" spans="1:17" x14ac:dyDescent="0.25">
      <c r="A25" s="1">
        <v>38828</v>
      </c>
      <c r="B25">
        <v>27580</v>
      </c>
      <c r="C25">
        <v>45</v>
      </c>
      <c r="D25">
        <v>0.71</v>
      </c>
      <c r="E25">
        <v>8.3569999999999993</v>
      </c>
      <c r="F25">
        <v>0</v>
      </c>
      <c r="G25">
        <v>7.7844311377245567E-2</v>
      </c>
      <c r="H25">
        <v>0</v>
      </c>
      <c r="I25">
        <v>4.4624999999999915E-2</v>
      </c>
    </row>
    <row r="26" spans="1:17" x14ac:dyDescent="0.25">
      <c r="A26" s="1">
        <v>38831</v>
      </c>
      <c r="B26">
        <v>26591</v>
      </c>
      <c r="C26">
        <v>47.25</v>
      </c>
      <c r="D26">
        <v>0.7</v>
      </c>
      <c r="E26">
        <v>8.4290000000000003</v>
      </c>
      <c r="F26">
        <v>-3.5859318346628033E-2</v>
      </c>
      <c r="G26">
        <v>5.0000000000000044E-2</v>
      </c>
      <c r="H26">
        <v>-1.4084507042253502E-2</v>
      </c>
      <c r="I26">
        <v>8.6155318894340915E-3</v>
      </c>
    </row>
    <row r="27" spans="1:17" x14ac:dyDescent="0.25">
      <c r="A27" s="1">
        <v>38832</v>
      </c>
      <c r="B27">
        <v>26772</v>
      </c>
      <c r="C27">
        <v>48</v>
      </c>
      <c r="D27">
        <v>0.7</v>
      </c>
      <c r="E27">
        <v>8.3569999999999993</v>
      </c>
      <c r="F27">
        <v>6.8068143356774247E-3</v>
      </c>
      <c r="G27">
        <v>1.5873015873015817E-2</v>
      </c>
      <c r="H27">
        <v>0</v>
      </c>
      <c r="I27">
        <v>-8.5419385454977848E-3</v>
      </c>
    </row>
    <row r="28" spans="1:17" x14ac:dyDescent="0.25">
      <c r="A28" s="1">
        <v>38833</v>
      </c>
      <c r="B28">
        <v>26772</v>
      </c>
      <c r="C28">
        <v>48</v>
      </c>
      <c r="D28">
        <v>0.7</v>
      </c>
      <c r="E28">
        <v>8.2140000000000004</v>
      </c>
      <c r="F28">
        <v>0</v>
      </c>
      <c r="G28">
        <v>0</v>
      </c>
      <c r="H28">
        <v>0</v>
      </c>
      <c r="I28">
        <v>-1.7111403613736864E-2</v>
      </c>
    </row>
    <row r="29" spans="1:17" x14ac:dyDescent="0.25">
      <c r="A29" s="1">
        <v>38834</v>
      </c>
      <c r="B29">
        <v>26772</v>
      </c>
      <c r="C29">
        <v>52</v>
      </c>
      <c r="D29">
        <v>0.67</v>
      </c>
      <c r="E29">
        <v>8</v>
      </c>
      <c r="F29">
        <v>0</v>
      </c>
      <c r="G29">
        <v>8.3333333333333259E-2</v>
      </c>
      <c r="H29">
        <v>-4.2857142857142705E-2</v>
      </c>
      <c r="I29">
        <v>-2.6053080107134252E-2</v>
      </c>
    </row>
    <row r="30" spans="1:17" x14ac:dyDescent="0.25">
      <c r="A30" s="1">
        <v>38838</v>
      </c>
      <c r="B30">
        <v>26772</v>
      </c>
      <c r="C30">
        <v>53</v>
      </c>
      <c r="D30">
        <v>0.67</v>
      </c>
      <c r="E30">
        <v>8</v>
      </c>
      <c r="F30">
        <v>0</v>
      </c>
      <c r="G30">
        <v>1.9230769230769162E-2</v>
      </c>
      <c r="H30">
        <v>0</v>
      </c>
      <c r="I30">
        <v>0</v>
      </c>
    </row>
    <row r="31" spans="1:17" x14ac:dyDescent="0.25">
      <c r="A31" s="1">
        <v>38839</v>
      </c>
      <c r="B31">
        <v>28095</v>
      </c>
      <c r="C31">
        <v>51.5</v>
      </c>
      <c r="D31">
        <v>0.67</v>
      </c>
      <c r="E31">
        <v>8.0709999999999997</v>
      </c>
      <c r="F31">
        <v>4.9417301658449153E-2</v>
      </c>
      <c r="G31">
        <v>-2.8301886792452824E-2</v>
      </c>
      <c r="H31">
        <v>0</v>
      </c>
      <c r="I31">
        <v>8.8749999999999662E-3</v>
      </c>
    </row>
    <row r="32" spans="1:17" x14ac:dyDescent="0.25">
      <c r="A32" s="1">
        <v>38840</v>
      </c>
      <c r="B32">
        <v>28550</v>
      </c>
      <c r="C32">
        <v>51.5</v>
      </c>
      <c r="D32">
        <v>0.67</v>
      </c>
      <c r="E32">
        <v>8.1430000000000007</v>
      </c>
      <c r="F32">
        <v>1.619505250044484E-2</v>
      </c>
      <c r="G32">
        <v>0</v>
      </c>
      <c r="H32">
        <v>0</v>
      </c>
      <c r="I32">
        <v>8.9208276545658105E-3</v>
      </c>
    </row>
    <row r="33" spans="1:9" x14ac:dyDescent="0.25">
      <c r="A33" s="1">
        <v>38841</v>
      </c>
      <c r="B33">
        <v>28550</v>
      </c>
      <c r="C33">
        <v>51.5</v>
      </c>
      <c r="D33">
        <v>0.66</v>
      </c>
      <c r="E33">
        <v>7.9290000000000003</v>
      </c>
      <c r="F33">
        <v>0</v>
      </c>
      <c r="G33">
        <v>0</v>
      </c>
      <c r="H33">
        <v>-1.4925373134328401E-2</v>
      </c>
      <c r="I33">
        <v>-2.6280240697531654E-2</v>
      </c>
    </row>
    <row r="34" spans="1:9" x14ac:dyDescent="0.25">
      <c r="A34" s="1">
        <v>38842</v>
      </c>
      <c r="B34">
        <v>29100</v>
      </c>
      <c r="C34">
        <v>52</v>
      </c>
      <c r="D34">
        <v>0.68</v>
      </c>
      <c r="E34">
        <v>7.7859999999999996</v>
      </c>
      <c r="F34">
        <v>1.9264448336252293E-2</v>
      </c>
      <c r="G34">
        <v>9.7087378640776656E-3</v>
      </c>
      <c r="H34">
        <v>3.0303030303030276E-2</v>
      </c>
      <c r="I34">
        <v>-1.8035061167864908E-2</v>
      </c>
    </row>
    <row r="35" spans="1:9" x14ac:dyDescent="0.25">
      <c r="A35" s="1">
        <v>38845</v>
      </c>
      <c r="B35">
        <v>28890</v>
      </c>
      <c r="C35">
        <v>52.5</v>
      </c>
      <c r="D35">
        <v>0.68</v>
      </c>
      <c r="E35">
        <v>7.9290000000000003</v>
      </c>
      <c r="F35">
        <v>-7.2164948453607991E-3</v>
      </c>
      <c r="G35">
        <v>9.6153846153845812E-3</v>
      </c>
      <c r="H35">
        <v>0</v>
      </c>
      <c r="I35">
        <v>1.8366298484459476E-2</v>
      </c>
    </row>
    <row r="36" spans="1:9" x14ac:dyDescent="0.25">
      <c r="A36" s="1">
        <v>38846</v>
      </c>
      <c r="B36">
        <v>29310</v>
      </c>
      <c r="C36">
        <v>52</v>
      </c>
      <c r="D36">
        <v>0.68</v>
      </c>
      <c r="E36">
        <v>7.9290000000000003</v>
      </c>
      <c r="F36">
        <v>1.4537902388369606E-2</v>
      </c>
      <c r="G36">
        <v>-9.52380952380949E-3</v>
      </c>
      <c r="H36">
        <v>0</v>
      </c>
      <c r="I36">
        <v>0</v>
      </c>
    </row>
    <row r="37" spans="1:9" x14ac:dyDescent="0.25">
      <c r="A37" s="1">
        <v>38847</v>
      </c>
      <c r="B37">
        <v>30710</v>
      </c>
      <c r="C37">
        <v>52.5</v>
      </c>
      <c r="D37">
        <v>0.66</v>
      </c>
      <c r="E37">
        <v>7.5709999999999997</v>
      </c>
      <c r="F37">
        <v>4.7765267826680224E-2</v>
      </c>
      <c r="G37">
        <v>9.6153846153845812E-3</v>
      </c>
      <c r="H37">
        <v>-2.9411764705882359E-2</v>
      </c>
      <c r="I37">
        <v>-4.5150712574095198E-2</v>
      </c>
    </row>
    <row r="38" spans="1:9" x14ac:dyDescent="0.25">
      <c r="A38" s="1">
        <v>38848</v>
      </c>
      <c r="B38">
        <v>31850</v>
      </c>
      <c r="C38">
        <v>52.5</v>
      </c>
      <c r="D38">
        <v>0.65</v>
      </c>
      <c r="E38">
        <v>7.5709999999999997</v>
      </c>
      <c r="F38">
        <v>3.7121458808205832E-2</v>
      </c>
      <c r="G38">
        <v>0</v>
      </c>
      <c r="H38">
        <v>-1.5151515151515138E-2</v>
      </c>
      <c r="I38">
        <v>0</v>
      </c>
    </row>
    <row r="39" spans="1:9" x14ac:dyDescent="0.25">
      <c r="A39" s="1">
        <v>38849</v>
      </c>
      <c r="B39">
        <v>32570</v>
      </c>
      <c r="C39">
        <v>51.5</v>
      </c>
      <c r="D39">
        <v>0.64</v>
      </c>
      <c r="E39">
        <v>7.2859999999999996</v>
      </c>
      <c r="F39">
        <v>2.2605965463108335E-2</v>
      </c>
      <c r="G39">
        <v>-1.9047619047619091E-2</v>
      </c>
      <c r="H39">
        <v>-1.5384615384615441E-2</v>
      </c>
      <c r="I39">
        <v>-3.7643640206049378E-2</v>
      </c>
    </row>
    <row r="40" spans="1:9" x14ac:dyDescent="0.25">
      <c r="A40" s="1">
        <v>38852</v>
      </c>
      <c r="B40">
        <v>32700</v>
      </c>
      <c r="C40">
        <v>50.75</v>
      </c>
      <c r="D40">
        <v>0.57999999999999996</v>
      </c>
      <c r="E40">
        <v>7.3570000000000002</v>
      </c>
      <c r="F40">
        <v>3.991403131716309E-3</v>
      </c>
      <c r="G40">
        <v>-1.4563106796116498E-2</v>
      </c>
      <c r="H40">
        <v>-9.3750000000000111E-2</v>
      </c>
      <c r="I40">
        <v>9.74471589349446E-3</v>
      </c>
    </row>
    <row r="41" spans="1:9" x14ac:dyDescent="0.25">
      <c r="A41" s="1">
        <v>38853</v>
      </c>
      <c r="B41">
        <v>31933</v>
      </c>
      <c r="C41">
        <v>51</v>
      </c>
      <c r="D41">
        <v>0.6</v>
      </c>
      <c r="E41">
        <v>7.4290000000000003</v>
      </c>
      <c r="F41">
        <v>-2.3455657492354787E-2</v>
      </c>
      <c r="G41">
        <v>4.9261083743843415E-3</v>
      </c>
      <c r="H41">
        <v>3.4482758620689724E-2</v>
      </c>
      <c r="I41">
        <v>9.786597798015606E-3</v>
      </c>
    </row>
    <row r="42" spans="1:9" x14ac:dyDescent="0.25">
      <c r="A42" s="1">
        <v>38854</v>
      </c>
      <c r="B42">
        <v>32580</v>
      </c>
      <c r="C42">
        <v>49</v>
      </c>
      <c r="D42">
        <v>0.57999999999999996</v>
      </c>
      <c r="E42">
        <v>7.5709999999999997</v>
      </c>
      <c r="F42">
        <v>2.0261171828515945E-2</v>
      </c>
      <c r="G42">
        <v>-3.9215686274509776E-2</v>
      </c>
      <c r="H42">
        <v>-3.3333333333333326E-2</v>
      </c>
      <c r="I42">
        <v>1.9114281868353622E-2</v>
      </c>
    </row>
    <row r="43" spans="1:9" x14ac:dyDescent="0.25">
      <c r="A43" s="1">
        <v>38855</v>
      </c>
      <c r="B43">
        <v>32700</v>
      </c>
      <c r="C43">
        <v>49.75</v>
      </c>
      <c r="D43">
        <v>0.56000000000000005</v>
      </c>
      <c r="E43">
        <v>7.4290000000000003</v>
      </c>
      <c r="F43">
        <v>3.6832412523020164E-3</v>
      </c>
      <c r="G43">
        <v>1.5306122448979664E-2</v>
      </c>
      <c r="H43">
        <v>-3.4482758620689502E-2</v>
      </c>
      <c r="I43">
        <v>-1.8755778628978925E-2</v>
      </c>
    </row>
    <row r="44" spans="1:9" x14ac:dyDescent="0.25">
      <c r="A44" s="1">
        <v>38859</v>
      </c>
      <c r="B44">
        <v>30985</v>
      </c>
      <c r="C44">
        <v>47.75</v>
      </c>
      <c r="D44">
        <v>0.54500000000000004</v>
      </c>
      <c r="E44">
        <v>7.0180000000000007</v>
      </c>
      <c r="F44">
        <v>-5.2446483180428105E-2</v>
      </c>
      <c r="G44">
        <v>-4.020100502512558E-2</v>
      </c>
      <c r="H44">
        <v>-2.6785714285714302E-2</v>
      </c>
      <c r="I44">
        <v>-5.5323731323192793E-2</v>
      </c>
    </row>
    <row r="45" spans="1:9" x14ac:dyDescent="0.25">
      <c r="A45" s="1">
        <v>38860</v>
      </c>
      <c r="B45">
        <v>30985</v>
      </c>
      <c r="C45">
        <v>45.75</v>
      </c>
      <c r="D45">
        <v>0.53</v>
      </c>
      <c r="E45">
        <v>6.6070000000000002</v>
      </c>
      <c r="F45">
        <v>0</v>
      </c>
      <c r="G45">
        <v>-4.1884816753926746E-2</v>
      </c>
      <c r="H45">
        <v>-2.7522935779816571E-2</v>
      </c>
      <c r="I45">
        <v>-5.8563693359931612E-2</v>
      </c>
    </row>
    <row r="46" spans="1:9" x14ac:dyDescent="0.25">
      <c r="A46" s="1">
        <v>38861</v>
      </c>
      <c r="B46">
        <v>32961</v>
      </c>
      <c r="C46">
        <v>45.25</v>
      </c>
      <c r="D46">
        <v>0.49</v>
      </c>
      <c r="E46">
        <v>6.1790000000000003</v>
      </c>
      <c r="F46">
        <v>6.3772793287074414E-2</v>
      </c>
      <c r="G46">
        <v>-1.0928961748633892E-2</v>
      </c>
      <c r="H46">
        <v>-7.5471698113207641E-2</v>
      </c>
      <c r="I46">
        <v>-6.4779779022249073E-2</v>
      </c>
    </row>
    <row r="47" spans="1:9" x14ac:dyDescent="0.25">
      <c r="A47" s="1">
        <v>38862</v>
      </c>
      <c r="B47">
        <v>32961</v>
      </c>
      <c r="C47">
        <v>45.25</v>
      </c>
      <c r="D47">
        <v>0.52</v>
      </c>
      <c r="E47">
        <v>6.2859999999999996</v>
      </c>
      <c r="F47">
        <v>0</v>
      </c>
      <c r="G47">
        <v>0</v>
      </c>
      <c r="H47">
        <v>6.1224489795918435E-2</v>
      </c>
      <c r="I47">
        <v>1.7316717915520252E-2</v>
      </c>
    </row>
    <row r="48" spans="1:9" x14ac:dyDescent="0.25">
      <c r="A48" s="1">
        <v>38863</v>
      </c>
      <c r="B48">
        <v>32961</v>
      </c>
      <c r="C48">
        <v>50.25</v>
      </c>
      <c r="D48">
        <v>0.55000000000000004</v>
      </c>
      <c r="E48">
        <v>6.75</v>
      </c>
      <c r="F48">
        <v>0</v>
      </c>
      <c r="G48">
        <v>0.11049723756906071</v>
      </c>
      <c r="H48">
        <v>5.7692307692307709E-2</v>
      </c>
      <c r="I48">
        <v>7.3814826598791017E-2</v>
      </c>
    </row>
    <row r="49" spans="1:9" x14ac:dyDescent="0.25">
      <c r="A49" s="1">
        <v>38866</v>
      </c>
      <c r="B49">
        <v>31138</v>
      </c>
      <c r="C49">
        <v>49</v>
      </c>
      <c r="D49">
        <v>0.56000000000000005</v>
      </c>
      <c r="E49">
        <v>6.7859999999999996</v>
      </c>
      <c r="F49">
        <v>-5.5307787991869195E-2</v>
      </c>
      <c r="G49">
        <v>-2.4875621890547261E-2</v>
      </c>
      <c r="H49">
        <v>1.8181818181818299E-2</v>
      </c>
      <c r="I49">
        <v>5.33333333333319E-3</v>
      </c>
    </row>
    <row r="50" spans="1:9" x14ac:dyDescent="0.25">
      <c r="A50" s="1">
        <v>38867</v>
      </c>
      <c r="B50">
        <v>31138</v>
      </c>
      <c r="C50">
        <v>49.75</v>
      </c>
      <c r="D50">
        <v>0.52</v>
      </c>
      <c r="E50">
        <v>6.5359999999999996</v>
      </c>
      <c r="F50">
        <v>0</v>
      </c>
      <c r="G50">
        <v>1.5306122448979664E-2</v>
      </c>
      <c r="H50">
        <v>-7.1428571428571508E-2</v>
      </c>
      <c r="I50">
        <v>-3.684055408193343E-2</v>
      </c>
    </row>
    <row r="51" spans="1:9" x14ac:dyDescent="0.25">
      <c r="A51" s="1">
        <v>38868</v>
      </c>
      <c r="B51">
        <v>31138</v>
      </c>
      <c r="C51">
        <v>49.5</v>
      </c>
      <c r="D51">
        <v>0.54</v>
      </c>
      <c r="E51">
        <v>6.5709999999999997</v>
      </c>
      <c r="F51">
        <v>0</v>
      </c>
      <c r="G51">
        <v>-5.0251256281407253E-3</v>
      </c>
      <c r="H51">
        <v>3.8461538461538547E-2</v>
      </c>
      <c r="I51">
        <v>5.3549571603428436E-3</v>
      </c>
    </row>
    <row r="52" spans="1:9" x14ac:dyDescent="0.25">
      <c r="A52" s="1">
        <v>38869</v>
      </c>
      <c r="B52">
        <v>31600</v>
      </c>
      <c r="C52">
        <v>48.75</v>
      </c>
      <c r="D52">
        <v>0.56999999999999995</v>
      </c>
      <c r="E52">
        <v>6.7140000000000004</v>
      </c>
      <c r="F52">
        <v>1.483717644036231E-2</v>
      </c>
      <c r="G52">
        <v>-1.5151515151515138E-2</v>
      </c>
      <c r="H52">
        <v>5.5555555555555358E-2</v>
      </c>
      <c r="I52">
        <v>2.1762288844924704E-2</v>
      </c>
    </row>
    <row r="53" spans="1:9" x14ac:dyDescent="0.25">
      <c r="A53" s="1">
        <v>38870</v>
      </c>
      <c r="B53">
        <v>31600</v>
      </c>
      <c r="C53">
        <v>48</v>
      </c>
      <c r="D53">
        <v>0.56000000000000005</v>
      </c>
      <c r="E53">
        <v>6.8929999999999998</v>
      </c>
      <c r="F53">
        <v>0</v>
      </c>
      <c r="G53">
        <v>-1.538461538461533E-2</v>
      </c>
      <c r="H53">
        <v>-1.754385964912264E-2</v>
      </c>
      <c r="I53">
        <v>2.6660708966338875E-2</v>
      </c>
    </row>
    <row r="54" spans="1:9" x14ac:dyDescent="0.25">
      <c r="A54" s="1">
        <v>38873</v>
      </c>
      <c r="B54">
        <v>31840</v>
      </c>
      <c r="C54">
        <v>47.75</v>
      </c>
      <c r="D54">
        <v>0.54</v>
      </c>
      <c r="E54">
        <v>6.5359999999999996</v>
      </c>
      <c r="F54">
        <v>7.5949367088608E-3</v>
      </c>
      <c r="G54">
        <v>-5.2083333333333703E-3</v>
      </c>
      <c r="H54">
        <v>-3.5714285714285698E-2</v>
      </c>
      <c r="I54">
        <v>-5.1791672711446468E-2</v>
      </c>
    </row>
    <row r="55" spans="1:9" x14ac:dyDescent="0.25">
      <c r="A55" s="1">
        <v>38874</v>
      </c>
      <c r="B55">
        <v>31075</v>
      </c>
      <c r="C55">
        <v>47.25</v>
      </c>
      <c r="D55">
        <v>0.55000000000000004</v>
      </c>
      <c r="E55">
        <v>6.3570000000000002</v>
      </c>
      <c r="F55">
        <v>-2.4026381909547756E-2</v>
      </c>
      <c r="G55">
        <v>-1.0471204188481686E-2</v>
      </c>
      <c r="H55">
        <v>1.8518518518518601E-2</v>
      </c>
      <c r="I55">
        <v>-2.7386780905752639E-2</v>
      </c>
    </row>
    <row r="56" spans="1:9" x14ac:dyDescent="0.25">
      <c r="A56" s="1">
        <v>38875</v>
      </c>
      <c r="B56">
        <v>30850</v>
      </c>
      <c r="C56">
        <v>46.5</v>
      </c>
      <c r="D56">
        <v>0.53</v>
      </c>
      <c r="E56">
        <v>6.25</v>
      </c>
      <c r="F56">
        <v>-7.2405470635559244E-3</v>
      </c>
      <c r="G56">
        <v>-1.5873015873015928E-2</v>
      </c>
      <c r="H56">
        <v>-3.6363636363636376E-2</v>
      </c>
      <c r="I56">
        <v>-1.6831838917728548E-2</v>
      </c>
    </row>
    <row r="57" spans="1:9" x14ac:dyDescent="0.25">
      <c r="A57" s="1">
        <v>38876</v>
      </c>
      <c r="B57">
        <v>30440</v>
      </c>
      <c r="C57">
        <v>44.25</v>
      </c>
      <c r="D57">
        <v>0.53</v>
      </c>
      <c r="E57">
        <v>5.8929999999999998</v>
      </c>
      <c r="F57">
        <v>-1.3290113452188002E-2</v>
      </c>
      <c r="G57">
        <v>-4.8387096774193505E-2</v>
      </c>
      <c r="H57">
        <v>0</v>
      </c>
      <c r="I57">
        <v>-5.712000000000006E-2</v>
      </c>
    </row>
    <row r="58" spans="1:9" x14ac:dyDescent="0.25">
      <c r="A58" s="1">
        <v>38877</v>
      </c>
      <c r="B58">
        <v>30010</v>
      </c>
      <c r="C58">
        <v>45.75</v>
      </c>
      <c r="D58">
        <v>0.52</v>
      </c>
      <c r="E58">
        <v>5.6429999999999998</v>
      </c>
      <c r="F58">
        <v>-1.4126149802890953E-2</v>
      </c>
      <c r="G58">
        <v>3.3898305084745672E-2</v>
      </c>
      <c r="H58">
        <v>-1.8867924528301883E-2</v>
      </c>
      <c r="I58">
        <v>-4.2423213982691332E-2</v>
      </c>
    </row>
    <row r="59" spans="1:9" x14ac:dyDescent="0.25">
      <c r="A59" s="1">
        <v>38880</v>
      </c>
      <c r="B59">
        <v>29775</v>
      </c>
      <c r="C59">
        <v>44.25</v>
      </c>
      <c r="D59">
        <v>0.52</v>
      </c>
      <c r="E59">
        <v>5.5709999999999997</v>
      </c>
      <c r="F59">
        <v>-7.8307230923025939E-3</v>
      </c>
      <c r="G59">
        <v>-3.2786885245901676E-2</v>
      </c>
      <c r="H59">
        <v>0</v>
      </c>
      <c r="I59">
        <v>-1.2759170653907526E-2</v>
      </c>
    </row>
    <row r="60" spans="1:9" x14ac:dyDescent="0.25">
      <c r="A60" s="1">
        <v>38881</v>
      </c>
      <c r="B60">
        <v>29480</v>
      </c>
      <c r="C60">
        <v>41.5</v>
      </c>
      <c r="D60">
        <v>0.5</v>
      </c>
      <c r="E60">
        <v>5.1790000000000003</v>
      </c>
      <c r="F60">
        <v>-9.9076406381192195E-3</v>
      </c>
      <c r="G60">
        <v>-6.2146892655367214E-2</v>
      </c>
      <c r="H60">
        <v>-3.8461538461538547E-2</v>
      </c>
      <c r="I60">
        <v>-7.0364387004128393E-2</v>
      </c>
    </row>
    <row r="61" spans="1:9" x14ac:dyDescent="0.25">
      <c r="A61" s="1">
        <v>38882</v>
      </c>
      <c r="B61">
        <v>29570</v>
      </c>
      <c r="C61">
        <v>40.5</v>
      </c>
      <c r="D61">
        <v>0.51</v>
      </c>
      <c r="E61">
        <v>5.2140000000000004</v>
      </c>
      <c r="F61">
        <v>3.0529172320217235E-3</v>
      </c>
      <c r="G61">
        <v>-2.4096385542168641E-2</v>
      </c>
      <c r="H61">
        <v>2.0000000000000018E-2</v>
      </c>
      <c r="I61">
        <v>6.7580614018150076E-3</v>
      </c>
    </row>
    <row r="62" spans="1:9" x14ac:dyDescent="0.25">
      <c r="A62" s="1">
        <v>38883</v>
      </c>
      <c r="B62">
        <v>28970</v>
      </c>
      <c r="C62">
        <v>40.25</v>
      </c>
      <c r="D62">
        <v>0.52</v>
      </c>
      <c r="E62">
        <v>5.2140000000000004</v>
      </c>
      <c r="F62">
        <v>-2.0290835306053467E-2</v>
      </c>
      <c r="G62">
        <v>-6.1728395061728669E-3</v>
      </c>
      <c r="H62">
        <v>1.9607843137254832E-2</v>
      </c>
      <c r="I62">
        <v>0</v>
      </c>
    </row>
    <row r="63" spans="1:9" x14ac:dyDescent="0.25">
      <c r="A63" s="1">
        <v>38884</v>
      </c>
      <c r="B63">
        <v>28970</v>
      </c>
      <c r="C63">
        <v>40.5</v>
      </c>
      <c r="D63">
        <v>0.51</v>
      </c>
      <c r="E63">
        <v>5.2859999999999996</v>
      </c>
      <c r="F63">
        <v>0</v>
      </c>
      <c r="G63">
        <v>6.2111801242235032E-3</v>
      </c>
      <c r="H63">
        <v>-1.9230769230769273E-2</v>
      </c>
      <c r="I63">
        <v>1.3808975834292081E-2</v>
      </c>
    </row>
    <row r="64" spans="1:9" x14ac:dyDescent="0.25">
      <c r="A64" s="1">
        <v>38887</v>
      </c>
      <c r="B64">
        <v>29100</v>
      </c>
      <c r="C64">
        <v>40.5</v>
      </c>
      <c r="D64">
        <v>0.51</v>
      </c>
      <c r="E64">
        <v>5.5359999999999996</v>
      </c>
      <c r="F64">
        <v>4.4874007594062348E-3</v>
      </c>
      <c r="G64">
        <v>0</v>
      </c>
      <c r="H64">
        <v>0</v>
      </c>
      <c r="I64">
        <v>4.7294740824820325E-2</v>
      </c>
    </row>
    <row r="65" spans="1:9" x14ac:dyDescent="0.25">
      <c r="A65" s="1">
        <v>38888</v>
      </c>
      <c r="B65">
        <v>29470</v>
      </c>
      <c r="C65">
        <v>40</v>
      </c>
      <c r="D65">
        <v>0.52</v>
      </c>
      <c r="E65">
        <v>5.4640000000000004</v>
      </c>
      <c r="F65">
        <v>1.271477663230236E-2</v>
      </c>
      <c r="G65">
        <v>-1.2345679012345734E-2</v>
      </c>
      <c r="H65">
        <v>1.9607843137254832E-2</v>
      </c>
      <c r="I65">
        <v>-1.300578034682065E-2</v>
      </c>
    </row>
    <row r="66" spans="1:9" x14ac:dyDescent="0.25">
      <c r="A66" s="1">
        <v>38889</v>
      </c>
      <c r="B66">
        <v>29470</v>
      </c>
      <c r="C66">
        <v>39.5</v>
      </c>
      <c r="D66">
        <v>0.51</v>
      </c>
      <c r="E66">
        <v>5.3929999999999998</v>
      </c>
      <c r="F66">
        <v>0</v>
      </c>
      <c r="G66">
        <v>-1.2499999999999956E-2</v>
      </c>
      <c r="H66">
        <v>-1.9230769230769273E-2</v>
      </c>
      <c r="I66">
        <v>-1.2994143484626797E-2</v>
      </c>
    </row>
    <row r="67" spans="1:9" x14ac:dyDescent="0.25">
      <c r="A67" s="1">
        <v>38890</v>
      </c>
      <c r="B67">
        <v>31125</v>
      </c>
      <c r="C67">
        <v>39.5</v>
      </c>
      <c r="D67">
        <v>0.5</v>
      </c>
      <c r="E67">
        <v>5.3929999999999998</v>
      </c>
      <c r="F67">
        <v>5.6158805564981318E-2</v>
      </c>
      <c r="G67">
        <v>0</v>
      </c>
      <c r="H67">
        <v>-1.9607843137254943E-2</v>
      </c>
      <c r="I67">
        <v>0</v>
      </c>
    </row>
    <row r="68" spans="1:9" x14ac:dyDescent="0.25">
      <c r="A68" s="1">
        <v>38891</v>
      </c>
      <c r="B68">
        <v>31300</v>
      </c>
      <c r="C68">
        <v>39.75</v>
      </c>
      <c r="D68">
        <v>0.49</v>
      </c>
      <c r="E68">
        <v>5.1429999999999998</v>
      </c>
      <c r="F68">
        <v>5.6224899598393829E-3</v>
      </c>
      <c r="G68">
        <v>6.3291139240506666E-3</v>
      </c>
      <c r="H68">
        <v>-2.0000000000000018E-2</v>
      </c>
      <c r="I68">
        <v>-4.6356387910253982E-2</v>
      </c>
    </row>
    <row r="69" spans="1:9" x14ac:dyDescent="0.25">
      <c r="A69" s="1">
        <v>38894</v>
      </c>
      <c r="B69">
        <v>31040</v>
      </c>
      <c r="C69">
        <v>39</v>
      </c>
      <c r="D69">
        <v>0.48</v>
      </c>
      <c r="E69">
        <v>4.7859999999999996</v>
      </c>
      <c r="F69">
        <v>-8.3067092651757379E-3</v>
      </c>
      <c r="G69">
        <v>-1.8867924528301883E-2</v>
      </c>
      <c r="H69">
        <v>-2.0408163265306145E-2</v>
      </c>
      <c r="I69">
        <v>-6.9414738479486759E-2</v>
      </c>
    </row>
    <row r="70" spans="1:9" x14ac:dyDescent="0.25">
      <c r="A70" s="1">
        <v>38895</v>
      </c>
      <c r="B70">
        <v>30760</v>
      </c>
      <c r="C70">
        <v>39.25</v>
      </c>
      <c r="D70">
        <v>0.48</v>
      </c>
      <c r="E70">
        <v>4.8929999999999998</v>
      </c>
      <c r="F70">
        <v>-9.0206185567009989E-3</v>
      </c>
      <c r="G70">
        <v>6.4102564102563875E-3</v>
      </c>
      <c r="H70">
        <v>0</v>
      </c>
      <c r="I70">
        <v>2.2356874216464817E-2</v>
      </c>
    </row>
    <row r="71" spans="1:9" x14ac:dyDescent="0.25">
      <c r="A71" s="1">
        <v>38896</v>
      </c>
      <c r="B71">
        <v>30760</v>
      </c>
      <c r="C71">
        <v>42.5</v>
      </c>
      <c r="D71">
        <v>0.49</v>
      </c>
      <c r="E71">
        <v>5.1070000000000002</v>
      </c>
      <c r="F71">
        <v>0</v>
      </c>
      <c r="G71">
        <v>8.2802547770700619E-2</v>
      </c>
      <c r="H71">
        <v>2.0833333333333259E-2</v>
      </c>
      <c r="I71">
        <v>4.3735949315348632E-2</v>
      </c>
    </row>
    <row r="72" spans="1:9" x14ac:dyDescent="0.25">
      <c r="A72" s="1">
        <v>38897</v>
      </c>
      <c r="B72">
        <v>30760</v>
      </c>
      <c r="C72">
        <v>46</v>
      </c>
      <c r="D72">
        <v>0.5</v>
      </c>
      <c r="E72">
        <v>5.25</v>
      </c>
      <c r="F72">
        <v>0</v>
      </c>
      <c r="G72">
        <v>8.2352941176470518E-2</v>
      </c>
      <c r="H72">
        <v>2.0408163265306145E-2</v>
      </c>
      <c r="I72">
        <v>2.8000783238691929E-2</v>
      </c>
    </row>
    <row r="73" spans="1:9" x14ac:dyDescent="0.25">
      <c r="A73" s="1">
        <v>38898</v>
      </c>
      <c r="B73">
        <v>30100</v>
      </c>
      <c r="C73">
        <v>46.25</v>
      </c>
      <c r="D73">
        <v>0.52</v>
      </c>
      <c r="E73">
        <v>5.5709999999999997</v>
      </c>
      <c r="F73">
        <v>-2.1456436931079348E-2</v>
      </c>
      <c r="G73">
        <v>5.4347826086955653E-3</v>
      </c>
      <c r="H73">
        <v>4.0000000000000036E-2</v>
      </c>
      <c r="I73">
        <v>6.1142857142857165E-2</v>
      </c>
    </row>
    <row r="74" spans="1:9" x14ac:dyDescent="0.25">
      <c r="A74" s="1">
        <v>38901</v>
      </c>
      <c r="B74">
        <v>30100</v>
      </c>
      <c r="C74">
        <v>45.25</v>
      </c>
      <c r="D74">
        <v>0.51</v>
      </c>
      <c r="E74">
        <v>5.6429999999999998</v>
      </c>
      <c r="F74">
        <v>0</v>
      </c>
      <c r="G74">
        <v>-2.1621621621621623E-2</v>
      </c>
      <c r="H74">
        <v>-1.9230769230769273E-2</v>
      </c>
      <c r="I74">
        <v>1.292407108239102E-2</v>
      </c>
    </row>
    <row r="75" spans="1:9" x14ac:dyDescent="0.25">
      <c r="A75" s="1">
        <v>38902</v>
      </c>
      <c r="B75">
        <v>30940</v>
      </c>
      <c r="C75">
        <v>45.75</v>
      </c>
      <c r="D75">
        <v>0.51</v>
      </c>
      <c r="E75">
        <v>5.9290000000000003</v>
      </c>
      <c r="F75">
        <v>2.7906976744185963E-2</v>
      </c>
      <c r="G75">
        <v>1.1049723756906049E-2</v>
      </c>
      <c r="H75">
        <v>0</v>
      </c>
      <c r="I75">
        <v>5.0682261208577106E-2</v>
      </c>
    </row>
    <row r="76" spans="1:9" x14ac:dyDescent="0.25">
      <c r="A76" s="1">
        <v>38903</v>
      </c>
      <c r="B76">
        <v>30750</v>
      </c>
      <c r="C76">
        <v>43.75</v>
      </c>
      <c r="D76">
        <v>0.5</v>
      </c>
      <c r="E76">
        <v>5.6790000000000003</v>
      </c>
      <c r="F76">
        <v>-6.1409179056237662E-3</v>
      </c>
      <c r="G76">
        <v>-4.3715846994535568E-2</v>
      </c>
      <c r="H76">
        <v>-1.9607843137254943E-2</v>
      </c>
      <c r="I76">
        <v>-4.2165626581211035E-2</v>
      </c>
    </row>
    <row r="77" spans="1:9" x14ac:dyDescent="0.25">
      <c r="A77" s="1">
        <v>38905</v>
      </c>
      <c r="B77">
        <v>31590</v>
      </c>
      <c r="C77">
        <v>42.5</v>
      </c>
      <c r="D77">
        <v>0.52</v>
      </c>
      <c r="E77">
        <v>6.2140000000000004</v>
      </c>
      <c r="F77">
        <v>2.7317073170731732E-2</v>
      </c>
      <c r="G77">
        <v>-2.8571428571428581E-2</v>
      </c>
      <c r="H77">
        <v>4.0000000000000036E-2</v>
      </c>
      <c r="I77">
        <v>9.4206726536361973E-2</v>
      </c>
    </row>
    <row r="78" spans="1:9" x14ac:dyDescent="0.25">
      <c r="A78" s="1">
        <v>38908</v>
      </c>
      <c r="B78">
        <v>31080</v>
      </c>
      <c r="C78">
        <v>40.5</v>
      </c>
      <c r="D78">
        <v>0.52</v>
      </c>
      <c r="E78">
        <v>6.0359999999999996</v>
      </c>
      <c r="F78">
        <v>-1.614434947768284E-2</v>
      </c>
      <c r="G78">
        <v>-4.705882352941182E-2</v>
      </c>
      <c r="H78">
        <v>0</v>
      </c>
      <c r="I78">
        <v>-2.8644995172191989E-2</v>
      </c>
    </row>
    <row r="79" spans="1:9" x14ac:dyDescent="0.25">
      <c r="A79" s="1">
        <v>38909</v>
      </c>
      <c r="B79">
        <v>30880</v>
      </c>
      <c r="C79">
        <v>42.5</v>
      </c>
      <c r="D79">
        <v>0.51</v>
      </c>
      <c r="E79">
        <v>6.1429999999999998</v>
      </c>
      <c r="F79">
        <v>-6.4350064350063851E-3</v>
      </c>
      <c r="G79">
        <v>4.9382716049382713E-2</v>
      </c>
      <c r="H79">
        <v>-1.9230769230769273E-2</v>
      </c>
      <c r="I79">
        <v>1.7726971504307576E-2</v>
      </c>
    </row>
    <row r="80" spans="1:9" x14ac:dyDescent="0.25">
      <c r="A80" s="1">
        <v>38910</v>
      </c>
      <c r="B80">
        <v>30880</v>
      </c>
      <c r="C80">
        <v>43.25</v>
      </c>
      <c r="D80">
        <v>0.51</v>
      </c>
      <c r="E80">
        <v>6.0359999999999996</v>
      </c>
      <c r="F80">
        <v>0</v>
      </c>
      <c r="G80">
        <v>1.7647058823529349E-2</v>
      </c>
      <c r="H80">
        <v>0</v>
      </c>
      <c r="I80">
        <v>-1.7418199576754057E-2</v>
      </c>
    </row>
    <row r="81" spans="1:9" x14ac:dyDescent="0.25">
      <c r="A81" s="1">
        <v>38911</v>
      </c>
      <c r="B81">
        <v>32825</v>
      </c>
      <c r="C81">
        <v>41.25</v>
      </c>
      <c r="D81">
        <v>0.49</v>
      </c>
      <c r="E81">
        <v>5.8209999999999997</v>
      </c>
      <c r="F81">
        <v>6.2985751295336678E-2</v>
      </c>
      <c r="G81">
        <v>-4.6242774566473965E-2</v>
      </c>
      <c r="H81">
        <v>-3.9215686274509887E-2</v>
      </c>
      <c r="I81">
        <v>-3.5619615639496338E-2</v>
      </c>
    </row>
    <row r="82" spans="1:9" x14ac:dyDescent="0.25">
      <c r="A82" s="1">
        <v>38912</v>
      </c>
      <c r="B82">
        <v>33300</v>
      </c>
      <c r="C82">
        <v>42.75</v>
      </c>
      <c r="D82">
        <v>0.48</v>
      </c>
      <c r="E82">
        <v>5.3929999999999998</v>
      </c>
      <c r="F82">
        <v>1.4470677837014501E-2</v>
      </c>
      <c r="G82">
        <v>3.6363636363636376E-2</v>
      </c>
      <c r="H82">
        <v>-2.0408163265306145E-2</v>
      </c>
      <c r="I82">
        <v>-7.3526885414877174E-2</v>
      </c>
    </row>
    <row r="83" spans="1:9" x14ac:dyDescent="0.25">
      <c r="A83" s="1">
        <v>38915</v>
      </c>
      <c r="B83">
        <v>33300</v>
      </c>
      <c r="C83">
        <v>40.25</v>
      </c>
      <c r="D83">
        <v>0.47</v>
      </c>
      <c r="E83">
        <v>5.1790000000000003</v>
      </c>
      <c r="F83">
        <v>0</v>
      </c>
      <c r="G83">
        <v>-5.8479532163742687E-2</v>
      </c>
      <c r="H83">
        <v>-2.083333333333337E-2</v>
      </c>
      <c r="I83">
        <v>-3.9681068051177326E-2</v>
      </c>
    </row>
    <row r="84" spans="1:9" x14ac:dyDescent="0.25">
      <c r="A84" s="1">
        <v>38916</v>
      </c>
      <c r="B84">
        <v>32860</v>
      </c>
      <c r="C84">
        <v>41.75</v>
      </c>
      <c r="D84">
        <v>0.48</v>
      </c>
      <c r="E84">
        <v>5.4640000000000004</v>
      </c>
      <c r="F84">
        <v>-1.3213213213213226E-2</v>
      </c>
      <c r="G84">
        <v>3.7267080745341685E-2</v>
      </c>
      <c r="H84">
        <v>2.1276595744680771E-2</v>
      </c>
      <c r="I84">
        <v>5.5029928557636554E-2</v>
      </c>
    </row>
    <row r="85" spans="1:9" x14ac:dyDescent="0.25">
      <c r="A85" s="1">
        <v>38917</v>
      </c>
      <c r="B85">
        <v>31765</v>
      </c>
      <c r="C85">
        <v>41.5</v>
      </c>
      <c r="D85">
        <v>0.48</v>
      </c>
      <c r="E85">
        <v>5.3570000000000002</v>
      </c>
      <c r="F85">
        <v>-3.3323189287888022E-2</v>
      </c>
      <c r="G85">
        <v>-5.9880239520958556E-3</v>
      </c>
      <c r="H85">
        <v>0</v>
      </c>
      <c r="I85">
        <v>-1.9582723279648606E-2</v>
      </c>
    </row>
    <row r="86" spans="1:9" x14ac:dyDescent="0.25">
      <c r="A86" s="1">
        <v>38918</v>
      </c>
      <c r="B86">
        <v>31765</v>
      </c>
      <c r="C86">
        <v>43.5</v>
      </c>
      <c r="D86">
        <v>0.49</v>
      </c>
      <c r="E86">
        <v>5.75</v>
      </c>
      <c r="F86">
        <v>0</v>
      </c>
      <c r="G86">
        <v>4.8192771084337283E-2</v>
      </c>
      <c r="H86">
        <v>2.0833333333333259E-2</v>
      </c>
      <c r="I86">
        <v>7.336195631883502E-2</v>
      </c>
    </row>
    <row r="87" spans="1:9" x14ac:dyDescent="0.25">
      <c r="A87" s="1">
        <v>38919</v>
      </c>
      <c r="B87">
        <v>31310</v>
      </c>
      <c r="C87">
        <v>43</v>
      </c>
      <c r="D87">
        <v>0.49</v>
      </c>
      <c r="E87">
        <v>5.5709999999999997</v>
      </c>
      <c r="F87">
        <v>-1.432394144498661E-2</v>
      </c>
      <c r="G87">
        <v>-1.1494252873563204E-2</v>
      </c>
      <c r="H87">
        <v>0</v>
      </c>
      <c r="I87">
        <v>-3.1130434782608796E-2</v>
      </c>
    </row>
    <row r="88" spans="1:9" x14ac:dyDescent="0.25">
      <c r="A88" s="1">
        <v>38922</v>
      </c>
      <c r="B88">
        <v>30705</v>
      </c>
      <c r="C88">
        <v>42.75</v>
      </c>
      <c r="D88">
        <v>0.49</v>
      </c>
      <c r="E88">
        <v>5.5</v>
      </c>
      <c r="F88">
        <v>-1.9322900031938706E-2</v>
      </c>
      <c r="G88">
        <v>-5.8139534883721034E-3</v>
      </c>
      <c r="H88">
        <v>0</v>
      </c>
      <c r="I88">
        <v>-1.2744570095135521E-2</v>
      </c>
    </row>
    <row r="89" spans="1:9" x14ac:dyDescent="0.25">
      <c r="A89" s="1">
        <v>38923</v>
      </c>
      <c r="B89">
        <v>30630</v>
      </c>
      <c r="C89">
        <v>42.75</v>
      </c>
      <c r="D89">
        <v>0.49</v>
      </c>
      <c r="E89">
        <v>5.5359999999999996</v>
      </c>
      <c r="F89">
        <v>-2.4425989252564451E-3</v>
      </c>
      <c r="G89">
        <v>0</v>
      </c>
      <c r="H89">
        <v>0</v>
      </c>
      <c r="I89">
        <v>6.54545454545441E-3</v>
      </c>
    </row>
    <row r="90" spans="1:9" x14ac:dyDescent="0.25">
      <c r="A90" s="1">
        <v>38924</v>
      </c>
      <c r="B90">
        <v>30290</v>
      </c>
      <c r="C90">
        <v>44.5</v>
      </c>
      <c r="D90">
        <v>0.5</v>
      </c>
      <c r="E90">
        <v>5.7859999999999996</v>
      </c>
      <c r="F90">
        <v>-1.1100228534116852E-2</v>
      </c>
      <c r="G90">
        <v>4.0935672514619936E-2</v>
      </c>
      <c r="H90">
        <v>2.0408163265306145E-2</v>
      </c>
      <c r="I90">
        <v>4.5158959537572319E-2</v>
      </c>
    </row>
    <row r="91" spans="1:9" x14ac:dyDescent="0.25">
      <c r="A91" s="1">
        <v>38925</v>
      </c>
      <c r="B91">
        <v>30172</v>
      </c>
      <c r="C91">
        <v>47.25</v>
      </c>
      <c r="D91">
        <v>0.49</v>
      </c>
      <c r="E91">
        <v>5.9290000000000003</v>
      </c>
      <c r="F91">
        <v>-3.8956751403103063E-3</v>
      </c>
      <c r="G91">
        <v>6.1797752808988804E-2</v>
      </c>
      <c r="H91">
        <v>-2.0000000000000018E-2</v>
      </c>
      <c r="I91">
        <v>2.4714828897338448E-2</v>
      </c>
    </row>
    <row r="92" spans="1:9" x14ac:dyDescent="0.25">
      <c r="A92" s="1">
        <v>38926</v>
      </c>
      <c r="B92">
        <v>30172</v>
      </c>
      <c r="C92">
        <v>46.5</v>
      </c>
      <c r="D92">
        <v>0.52</v>
      </c>
      <c r="E92">
        <v>5.6790000000000003</v>
      </c>
      <c r="F92">
        <v>0</v>
      </c>
      <c r="G92">
        <v>-1.5873015873015928E-2</v>
      </c>
      <c r="H92">
        <v>6.1224489795918435E-2</v>
      </c>
      <c r="I92">
        <v>-4.2165626581211035E-2</v>
      </c>
    </row>
    <row r="93" spans="1:9" x14ac:dyDescent="0.25">
      <c r="A93" s="1">
        <v>38929</v>
      </c>
      <c r="B93">
        <v>30172</v>
      </c>
      <c r="C93">
        <v>47.25</v>
      </c>
      <c r="D93">
        <v>0.5</v>
      </c>
      <c r="E93">
        <v>5.7140000000000004</v>
      </c>
      <c r="F93">
        <v>0</v>
      </c>
      <c r="G93">
        <v>1.6129032258064502E-2</v>
      </c>
      <c r="H93">
        <v>-3.8461538461538547E-2</v>
      </c>
      <c r="I93">
        <v>6.1630568762105487E-3</v>
      </c>
    </row>
    <row r="94" spans="1:9" x14ac:dyDescent="0.25">
      <c r="A94" s="1">
        <v>38930</v>
      </c>
      <c r="B94">
        <v>30172</v>
      </c>
      <c r="C94">
        <v>49.25</v>
      </c>
      <c r="D94">
        <v>0.51</v>
      </c>
      <c r="E94">
        <v>5.7140000000000004</v>
      </c>
      <c r="F94">
        <v>0</v>
      </c>
      <c r="G94">
        <v>4.2328042328042326E-2</v>
      </c>
      <c r="H94">
        <v>2.0000000000000018E-2</v>
      </c>
      <c r="I94">
        <v>0</v>
      </c>
    </row>
    <row r="95" spans="1:9" x14ac:dyDescent="0.25">
      <c r="A95" s="1">
        <v>38931</v>
      </c>
      <c r="B95">
        <v>31412</v>
      </c>
      <c r="C95">
        <v>49.5</v>
      </c>
      <c r="D95">
        <v>0.51</v>
      </c>
      <c r="E95">
        <v>5.7140000000000004</v>
      </c>
      <c r="F95">
        <v>4.1097706482831731E-2</v>
      </c>
      <c r="G95">
        <v>5.0761421319795996E-3</v>
      </c>
      <c r="H95">
        <v>0</v>
      </c>
      <c r="I95">
        <v>0</v>
      </c>
    </row>
    <row r="96" spans="1:9" x14ac:dyDescent="0.25">
      <c r="A96" s="1">
        <v>38932</v>
      </c>
      <c r="B96">
        <v>31412</v>
      </c>
      <c r="C96">
        <v>48.75</v>
      </c>
      <c r="D96">
        <v>0.51</v>
      </c>
      <c r="E96">
        <v>5.5709999999999997</v>
      </c>
      <c r="F96">
        <v>0</v>
      </c>
      <c r="G96">
        <v>-1.5151515151515138E-2</v>
      </c>
      <c r="H96">
        <v>0</v>
      </c>
      <c r="I96">
        <v>-2.502625131256575E-2</v>
      </c>
    </row>
    <row r="97" spans="1:9" x14ac:dyDescent="0.25">
      <c r="A97" s="1">
        <v>38933</v>
      </c>
      <c r="B97">
        <v>30950</v>
      </c>
      <c r="C97">
        <v>49.25</v>
      </c>
      <c r="D97">
        <v>0.5</v>
      </c>
      <c r="E97">
        <v>5.8209999999999997</v>
      </c>
      <c r="F97">
        <v>-1.470775499808985E-2</v>
      </c>
      <c r="G97">
        <v>1.025641025641022E-2</v>
      </c>
      <c r="H97">
        <v>-1.9607843137254943E-2</v>
      </c>
      <c r="I97">
        <v>4.4875246813857572E-2</v>
      </c>
    </row>
    <row r="98" spans="1:9" x14ac:dyDescent="0.25">
      <c r="A98" s="1">
        <v>38936</v>
      </c>
      <c r="B98">
        <v>30561</v>
      </c>
      <c r="C98">
        <v>48.25</v>
      </c>
      <c r="D98">
        <v>0.51</v>
      </c>
      <c r="E98">
        <v>5.7859999999999996</v>
      </c>
      <c r="F98">
        <v>-1.256865912762517E-2</v>
      </c>
      <c r="G98">
        <v>-2.0304568527918732E-2</v>
      </c>
      <c r="H98">
        <v>2.0000000000000018E-2</v>
      </c>
      <c r="I98">
        <v>-6.0127125923381541E-3</v>
      </c>
    </row>
    <row r="99" spans="1:9" x14ac:dyDescent="0.25">
      <c r="A99" s="1">
        <v>38938</v>
      </c>
      <c r="B99">
        <v>29854.26</v>
      </c>
      <c r="C99">
        <v>50</v>
      </c>
      <c r="D99">
        <v>0.52</v>
      </c>
      <c r="E99">
        <v>6.25</v>
      </c>
      <c r="F99">
        <v>-2.312555217433987E-2</v>
      </c>
      <c r="G99">
        <v>3.6269430051813378E-2</v>
      </c>
      <c r="H99">
        <v>1.9607843137254832E-2</v>
      </c>
      <c r="I99">
        <v>8.0193570687867366E-2</v>
      </c>
    </row>
    <row r="100" spans="1:9" x14ac:dyDescent="0.25">
      <c r="A100" s="1">
        <v>38939</v>
      </c>
      <c r="B100">
        <v>30166</v>
      </c>
      <c r="C100">
        <v>49.5</v>
      </c>
      <c r="D100">
        <v>0.52</v>
      </c>
      <c r="E100">
        <v>6.3209999999999997</v>
      </c>
      <c r="F100">
        <v>1.0442060865015534E-2</v>
      </c>
      <c r="G100">
        <v>-1.0000000000000009E-2</v>
      </c>
      <c r="H100">
        <v>0</v>
      </c>
      <c r="I100">
        <v>1.1360000000000037E-2</v>
      </c>
    </row>
    <row r="101" spans="1:9" x14ac:dyDescent="0.25">
      <c r="A101" s="1">
        <v>38940</v>
      </c>
      <c r="B101">
        <v>29890</v>
      </c>
      <c r="C101">
        <v>51</v>
      </c>
      <c r="D101">
        <v>0.52</v>
      </c>
      <c r="E101">
        <v>6.2140000000000004</v>
      </c>
      <c r="F101">
        <v>-9.1493734668169902E-3</v>
      </c>
      <c r="G101">
        <v>3.0303030303030276E-2</v>
      </c>
      <c r="H101">
        <v>0</v>
      </c>
      <c r="I101">
        <v>-1.6927701313083299E-2</v>
      </c>
    </row>
    <row r="102" spans="1:9" x14ac:dyDescent="0.25">
      <c r="A102" s="1">
        <v>38943</v>
      </c>
      <c r="B102">
        <v>29590</v>
      </c>
      <c r="C102">
        <v>51</v>
      </c>
      <c r="D102">
        <v>0.52</v>
      </c>
      <c r="E102">
        <v>6.25</v>
      </c>
      <c r="F102">
        <v>-1.0036801605888268E-2</v>
      </c>
      <c r="G102">
        <v>0</v>
      </c>
      <c r="H102">
        <v>0</v>
      </c>
      <c r="I102">
        <v>5.7933698101062525E-3</v>
      </c>
    </row>
    <row r="103" spans="1:9" x14ac:dyDescent="0.25">
      <c r="A103" s="1">
        <v>38944</v>
      </c>
      <c r="B103">
        <v>29590</v>
      </c>
      <c r="C103">
        <v>50</v>
      </c>
      <c r="D103">
        <v>0.52</v>
      </c>
      <c r="E103">
        <v>6.25</v>
      </c>
      <c r="F103">
        <v>0</v>
      </c>
      <c r="G103">
        <v>-1.9607843137254943E-2</v>
      </c>
      <c r="H103">
        <v>0</v>
      </c>
      <c r="I103">
        <v>0</v>
      </c>
    </row>
    <row r="104" spans="1:9" x14ac:dyDescent="0.25">
      <c r="A104" s="1">
        <v>38945</v>
      </c>
      <c r="B104">
        <v>28982</v>
      </c>
      <c r="C104">
        <v>50</v>
      </c>
      <c r="D104">
        <v>0.52</v>
      </c>
      <c r="E104">
        <v>6.3929999999999998</v>
      </c>
      <c r="F104">
        <v>-2.0547482257519456E-2</v>
      </c>
      <c r="G104">
        <v>0</v>
      </c>
      <c r="H104">
        <v>0</v>
      </c>
      <c r="I104">
        <v>2.2880000000000011E-2</v>
      </c>
    </row>
    <row r="105" spans="1:9" x14ac:dyDescent="0.25">
      <c r="A105" s="1">
        <v>38946</v>
      </c>
      <c r="B105">
        <v>29080</v>
      </c>
      <c r="C105">
        <v>49.75</v>
      </c>
      <c r="D105">
        <v>0.51</v>
      </c>
      <c r="E105">
        <v>6.4290000000000003</v>
      </c>
      <c r="F105">
        <v>3.3814091505071087E-3</v>
      </c>
      <c r="G105">
        <v>-5.0000000000000044E-3</v>
      </c>
      <c r="H105">
        <v>-1.9230769230769273E-2</v>
      </c>
      <c r="I105">
        <v>5.6311590802440303E-3</v>
      </c>
    </row>
    <row r="106" spans="1:9" x14ac:dyDescent="0.25">
      <c r="A106" s="1">
        <v>38947</v>
      </c>
      <c r="B106">
        <v>29080</v>
      </c>
      <c r="C106">
        <v>49.75</v>
      </c>
      <c r="D106">
        <v>0.52</v>
      </c>
      <c r="E106">
        <v>6.2140000000000004</v>
      </c>
      <c r="F106">
        <v>0</v>
      </c>
      <c r="G106">
        <v>0</v>
      </c>
      <c r="H106">
        <v>1.9607843137254832E-2</v>
      </c>
      <c r="I106">
        <v>-3.3442214963446903E-2</v>
      </c>
    </row>
    <row r="107" spans="1:9" x14ac:dyDescent="0.25">
      <c r="A107" s="1">
        <v>38950</v>
      </c>
      <c r="B107">
        <v>29080</v>
      </c>
      <c r="C107">
        <v>49.5</v>
      </c>
      <c r="D107">
        <v>0.52</v>
      </c>
      <c r="E107">
        <v>6.1790000000000003</v>
      </c>
      <c r="F107">
        <v>0</v>
      </c>
      <c r="G107">
        <v>-5.0251256281407253E-3</v>
      </c>
      <c r="H107">
        <v>0</v>
      </c>
      <c r="I107">
        <v>-5.6324428709366714E-3</v>
      </c>
    </row>
    <row r="108" spans="1:9" x14ac:dyDescent="0.25">
      <c r="A108" s="1">
        <v>38951</v>
      </c>
      <c r="B108">
        <v>29080</v>
      </c>
      <c r="C108">
        <v>50</v>
      </c>
      <c r="D108">
        <v>0.5</v>
      </c>
      <c r="E108">
        <v>6.2140000000000004</v>
      </c>
      <c r="F108">
        <v>0</v>
      </c>
      <c r="G108">
        <v>1.0101010101010166E-2</v>
      </c>
      <c r="H108">
        <v>-3.8461538461538547E-2</v>
      </c>
      <c r="I108">
        <v>5.6643469817123648E-3</v>
      </c>
    </row>
    <row r="109" spans="1:9" x14ac:dyDescent="0.25">
      <c r="A109" s="1">
        <v>38952</v>
      </c>
      <c r="B109">
        <v>29080</v>
      </c>
      <c r="C109">
        <v>50</v>
      </c>
      <c r="D109">
        <v>0.51</v>
      </c>
      <c r="E109">
        <v>6.2140000000000004</v>
      </c>
      <c r="F109">
        <v>0</v>
      </c>
      <c r="G109">
        <v>0</v>
      </c>
      <c r="H109">
        <v>2.0000000000000018E-2</v>
      </c>
      <c r="I109">
        <v>0</v>
      </c>
    </row>
    <row r="110" spans="1:9" x14ac:dyDescent="0.25">
      <c r="A110" s="1">
        <v>38953</v>
      </c>
      <c r="B110">
        <v>29080</v>
      </c>
      <c r="C110">
        <v>50.5</v>
      </c>
      <c r="D110">
        <v>0.5</v>
      </c>
      <c r="E110">
        <v>6</v>
      </c>
      <c r="F110">
        <v>0</v>
      </c>
      <c r="G110">
        <v>1.0000000000000009E-2</v>
      </c>
      <c r="H110">
        <v>-1.9607843137254943E-2</v>
      </c>
      <c r="I110">
        <v>-3.4438364982298131E-2</v>
      </c>
    </row>
    <row r="111" spans="1:9" x14ac:dyDescent="0.25">
      <c r="A111" s="1">
        <v>38954</v>
      </c>
      <c r="B111">
        <v>29080</v>
      </c>
      <c r="C111">
        <v>50.25</v>
      </c>
      <c r="D111">
        <v>0.51</v>
      </c>
      <c r="E111">
        <v>5.9640000000000004</v>
      </c>
      <c r="F111">
        <v>0</v>
      </c>
      <c r="G111">
        <v>-4.9504950495049549E-3</v>
      </c>
      <c r="H111">
        <v>2.0000000000000018E-2</v>
      </c>
      <c r="I111">
        <v>-5.9999999999998943E-3</v>
      </c>
    </row>
    <row r="112" spans="1:9" x14ac:dyDescent="0.25">
      <c r="A112" s="1">
        <v>38957</v>
      </c>
      <c r="B112">
        <v>29770</v>
      </c>
      <c r="C112">
        <v>51.75</v>
      </c>
      <c r="D112">
        <v>0.5</v>
      </c>
      <c r="E112">
        <v>5.9290000000000003</v>
      </c>
      <c r="F112">
        <v>2.3727647867950452E-2</v>
      </c>
      <c r="G112">
        <v>2.9850746268656803E-2</v>
      </c>
      <c r="H112">
        <v>-1.9607843137254943E-2</v>
      </c>
      <c r="I112">
        <v>-5.8685446009389963E-3</v>
      </c>
    </row>
    <row r="113" spans="1:9" x14ac:dyDescent="0.25">
      <c r="A113" s="1">
        <v>38958</v>
      </c>
      <c r="B113">
        <v>29770</v>
      </c>
      <c r="C113">
        <v>53</v>
      </c>
      <c r="D113">
        <v>0.5</v>
      </c>
      <c r="E113">
        <v>6</v>
      </c>
      <c r="F113">
        <v>0</v>
      </c>
      <c r="G113">
        <v>2.4154589371980784E-2</v>
      </c>
      <c r="H113">
        <v>0</v>
      </c>
      <c r="I113">
        <v>1.197503794906396E-2</v>
      </c>
    </row>
    <row r="114" spans="1:9" x14ac:dyDescent="0.25">
      <c r="A114" s="1">
        <v>38960</v>
      </c>
      <c r="B114">
        <v>29770</v>
      </c>
      <c r="C114">
        <v>54</v>
      </c>
      <c r="D114">
        <v>0.51</v>
      </c>
      <c r="E114">
        <v>6.0895000000000001</v>
      </c>
      <c r="F114">
        <v>0</v>
      </c>
      <c r="G114">
        <v>1.8867924528301883E-2</v>
      </c>
      <c r="H114">
        <v>2.0000000000000018E-2</v>
      </c>
      <c r="I114">
        <v>1.4916666666666689E-2</v>
      </c>
    </row>
    <row r="115" spans="1:9" x14ac:dyDescent="0.25">
      <c r="A115" s="1">
        <v>38961</v>
      </c>
      <c r="B115">
        <v>29770</v>
      </c>
      <c r="C115">
        <v>55</v>
      </c>
      <c r="D115">
        <v>0.52</v>
      </c>
      <c r="E115">
        <v>6.1790000000000003</v>
      </c>
      <c r="F115">
        <v>0</v>
      </c>
      <c r="G115">
        <v>1.8518518518518601E-2</v>
      </c>
      <c r="H115">
        <v>1.9607843137254832E-2</v>
      </c>
      <c r="I115">
        <v>1.4697430002463374E-2</v>
      </c>
    </row>
    <row r="116" spans="1:9" x14ac:dyDescent="0.25">
      <c r="A116" s="1">
        <v>38964</v>
      </c>
      <c r="B116">
        <v>29335</v>
      </c>
      <c r="C116">
        <v>55</v>
      </c>
      <c r="D116">
        <v>0.53</v>
      </c>
      <c r="E116">
        <v>6.3929999999999998</v>
      </c>
      <c r="F116">
        <v>-1.461202552905605E-2</v>
      </c>
      <c r="G116">
        <v>0</v>
      </c>
      <c r="H116">
        <v>1.9230769230769162E-2</v>
      </c>
      <c r="I116">
        <v>3.4633435831040504E-2</v>
      </c>
    </row>
    <row r="117" spans="1:9" x14ac:dyDescent="0.25">
      <c r="A117" s="1">
        <v>38965</v>
      </c>
      <c r="B117">
        <v>29200</v>
      </c>
      <c r="C117">
        <v>56.5</v>
      </c>
      <c r="D117">
        <v>0.51</v>
      </c>
      <c r="E117">
        <v>6.3929999999999998</v>
      </c>
      <c r="F117">
        <v>-4.6020112493608822E-3</v>
      </c>
      <c r="G117">
        <v>2.7272727272727337E-2</v>
      </c>
      <c r="H117">
        <v>-3.7735849056603765E-2</v>
      </c>
      <c r="I117">
        <v>0</v>
      </c>
    </row>
    <row r="118" spans="1:9" x14ac:dyDescent="0.25">
      <c r="A118" s="1">
        <v>38966</v>
      </c>
      <c r="B118">
        <v>29200</v>
      </c>
      <c r="C118">
        <v>56</v>
      </c>
      <c r="D118">
        <v>0.51</v>
      </c>
      <c r="E118">
        <v>6.25</v>
      </c>
      <c r="F118">
        <v>0</v>
      </c>
      <c r="G118">
        <v>-8.8495575221239076E-3</v>
      </c>
      <c r="H118">
        <v>0</v>
      </c>
      <c r="I118">
        <v>-2.2368215235413658E-2</v>
      </c>
    </row>
    <row r="119" spans="1:9" x14ac:dyDescent="0.25">
      <c r="A119" s="1">
        <v>38967</v>
      </c>
      <c r="B119">
        <v>29970</v>
      </c>
      <c r="C119">
        <v>57</v>
      </c>
      <c r="D119">
        <v>0.52</v>
      </c>
      <c r="E119">
        <v>6.1429999999999998</v>
      </c>
      <c r="F119">
        <v>2.6369863013698591E-2</v>
      </c>
      <c r="G119">
        <v>1.7857142857142794E-2</v>
      </c>
      <c r="H119">
        <v>1.9607843137254832E-2</v>
      </c>
      <c r="I119">
        <v>-1.7120000000000024E-2</v>
      </c>
    </row>
    <row r="120" spans="1:9" x14ac:dyDescent="0.25">
      <c r="A120" s="1">
        <v>38968</v>
      </c>
      <c r="B120">
        <v>29970</v>
      </c>
      <c r="C120">
        <v>57.5</v>
      </c>
      <c r="D120">
        <v>0.52</v>
      </c>
      <c r="E120">
        <v>6</v>
      </c>
      <c r="F120">
        <v>0</v>
      </c>
      <c r="G120">
        <v>8.7719298245614308E-3</v>
      </c>
      <c r="H120">
        <v>0</v>
      </c>
      <c r="I120">
        <v>-2.3278528406316057E-2</v>
      </c>
    </row>
    <row r="121" spans="1:9" x14ac:dyDescent="0.25">
      <c r="A121" s="1">
        <v>38971</v>
      </c>
      <c r="B121">
        <v>28600</v>
      </c>
      <c r="C121">
        <v>57.5</v>
      </c>
      <c r="D121">
        <v>0.51</v>
      </c>
      <c r="E121">
        <v>5.9640000000000004</v>
      </c>
      <c r="F121">
        <v>-4.5712379045712348E-2</v>
      </c>
      <c r="G121">
        <v>0</v>
      </c>
      <c r="H121">
        <v>-1.9230769230769273E-2</v>
      </c>
      <c r="I121">
        <v>-5.9999999999998943E-3</v>
      </c>
    </row>
    <row r="122" spans="1:9" x14ac:dyDescent="0.25">
      <c r="A122" s="1">
        <v>38972</v>
      </c>
      <c r="B122">
        <v>28600</v>
      </c>
      <c r="C122">
        <v>57</v>
      </c>
      <c r="D122">
        <v>0.52</v>
      </c>
      <c r="E122">
        <v>6.0359999999999996</v>
      </c>
      <c r="F122">
        <v>0</v>
      </c>
      <c r="G122">
        <v>-8.6956521739129933E-3</v>
      </c>
      <c r="H122">
        <v>1.9607843137254832E-2</v>
      </c>
      <c r="I122">
        <v>1.2072434607645732E-2</v>
      </c>
    </row>
    <row r="123" spans="1:9" x14ac:dyDescent="0.25">
      <c r="A123" s="1">
        <v>38973</v>
      </c>
      <c r="B123">
        <v>28600</v>
      </c>
      <c r="C123">
        <v>57</v>
      </c>
      <c r="D123">
        <v>0.53</v>
      </c>
      <c r="E123">
        <v>6.0359999999999996</v>
      </c>
      <c r="F123">
        <v>0</v>
      </c>
      <c r="G123">
        <v>0</v>
      </c>
      <c r="H123">
        <v>1.9230769230769162E-2</v>
      </c>
      <c r="I123">
        <v>0</v>
      </c>
    </row>
    <row r="124" spans="1:9" x14ac:dyDescent="0.25">
      <c r="A124" s="1">
        <v>38974</v>
      </c>
      <c r="B124">
        <v>28600</v>
      </c>
      <c r="C124">
        <v>56.5</v>
      </c>
      <c r="D124">
        <v>0.51</v>
      </c>
      <c r="E124">
        <v>5.9290000000000003</v>
      </c>
      <c r="F124">
        <v>0</v>
      </c>
      <c r="G124">
        <v>-8.7719298245614308E-3</v>
      </c>
      <c r="H124">
        <v>-3.7735849056603765E-2</v>
      </c>
      <c r="I124">
        <v>-1.7726971504307354E-2</v>
      </c>
    </row>
    <row r="125" spans="1:9" x14ac:dyDescent="0.25">
      <c r="A125" s="1">
        <v>38975</v>
      </c>
      <c r="B125">
        <v>27500</v>
      </c>
      <c r="C125">
        <v>56.5</v>
      </c>
      <c r="D125">
        <v>0.52</v>
      </c>
      <c r="E125">
        <v>6.1070000000000002</v>
      </c>
      <c r="F125">
        <v>-3.8461538461538436E-2</v>
      </c>
      <c r="G125">
        <v>0</v>
      </c>
      <c r="H125">
        <v>1.9607843137254832E-2</v>
      </c>
      <c r="I125">
        <v>3.0021926125822107E-2</v>
      </c>
    </row>
    <row r="126" spans="1:9" x14ac:dyDescent="0.25">
      <c r="A126" s="1">
        <v>38978</v>
      </c>
      <c r="B126">
        <v>27468</v>
      </c>
      <c r="C126">
        <v>57.5</v>
      </c>
      <c r="D126">
        <v>0.52</v>
      </c>
      <c r="E126">
        <v>6.0709999999999997</v>
      </c>
      <c r="F126">
        <v>-1.1636363636363667E-3</v>
      </c>
      <c r="G126">
        <v>1.7699115044247815E-2</v>
      </c>
      <c r="H126">
        <v>0</v>
      </c>
      <c r="I126">
        <v>-5.8948747339120366E-3</v>
      </c>
    </row>
    <row r="127" spans="1:9" x14ac:dyDescent="0.25">
      <c r="A127" s="1">
        <v>38979</v>
      </c>
      <c r="B127">
        <v>27350</v>
      </c>
      <c r="C127">
        <v>58</v>
      </c>
      <c r="D127">
        <v>0.52</v>
      </c>
      <c r="E127">
        <v>6.0709999999999997</v>
      </c>
      <c r="F127">
        <v>-4.2959079656327281E-3</v>
      </c>
      <c r="G127">
        <v>8.6956521739129933E-3</v>
      </c>
      <c r="H127">
        <v>0</v>
      </c>
      <c r="I127">
        <v>0</v>
      </c>
    </row>
    <row r="128" spans="1:9" x14ac:dyDescent="0.25">
      <c r="A128" s="1">
        <v>38980</v>
      </c>
      <c r="B128">
        <v>27350</v>
      </c>
      <c r="C128">
        <v>58</v>
      </c>
      <c r="D128">
        <v>0.52</v>
      </c>
      <c r="E128">
        <v>6.0359999999999996</v>
      </c>
      <c r="F128">
        <v>0</v>
      </c>
      <c r="G128">
        <v>0</v>
      </c>
      <c r="H128">
        <v>0</v>
      </c>
      <c r="I128">
        <v>-5.765112831494057E-3</v>
      </c>
    </row>
    <row r="129" spans="1:9" x14ac:dyDescent="0.25">
      <c r="A129" s="1">
        <v>38981</v>
      </c>
      <c r="B129">
        <v>27350</v>
      </c>
      <c r="C129">
        <v>58</v>
      </c>
      <c r="D129">
        <v>0.52</v>
      </c>
      <c r="E129">
        <v>6</v>
      </c>
      <c r="F129">
        <v>0</v>
      </c>
      <c r="G129">
        <v>0</v>
      </c>
      <c r="H129">
        <v>0</v>
      </c>
      <c r="I129">
        <v>-5.9642147117295874E-3</v>
      </c>
    </row>
    <row r="130" spans="1:9" x14ac:dyDescent="0.25">
      <c r="A130" s="1">
        <v>38982</v>
      </c>
      <c r="B130">
        <v>28710</v>
      </c>
      <c r="C130">
        <v>56.5</v>
      </c>
      <c r="D130">
        <v>0.49</v>
      </c>
      <c r="E130">
        <v>5.6429999999999998</v>
      </c>
      <c r="F130">
        <v>4.9725776965265034E-2</v>
      </c>
      <c r="G130">
        <v>-2.5862068965517238E-2</v>
      </c>
      <c r="H130">
        <v>-5.7692307692307709E-2</v>
      </c>
      <c r="I130">
        <v>-5.9499999999999997E-2</v>
      </c>
    </row>
    <row r="131" spans="1:9" x14ac:dyDescent="0.25">
      <c r="A131" s="1">
        <v>38985</v>
      </c>
      <c r="B131">
        <v>28710</v>
      </c>
      <c r="C131">
        <v>56</v>
      </c>
      <c r="D131">
        <v>0.49</v>
      </c>
      <c r="E131">
        <v>5.5709999999999997</v>
      </c>
      <c r="F131">
        <v>0</v>
      </c>
      <c r="G131">
        <v>-8.8495575221239076E-3</v>
      </c>
      <c r="H131">
        <v>0</v>
      </c>
      <c r="I131">
        <v>-1.2759170653907526E-2</v>
      </c>
    </row>
    <row r="132" spans="1:9" x14ac:dyDescent="0.25">
      <c r="A132" s="1">
        <v>38986</v>
      </c>
      <c r="B132">
        <v>28710</v>
      </c>
      <c r="C132">
        <v>55.5</v>
      </c>
      <c r="D132">
        <v>0.5</v>
      </c>
      <c r="E132">
        <v>5.6070000000000002</v>
      </c>
      <c r="F132">
        <v>0</v>
      </c>
      <c r="G132">
        <v>-8.9285714285713969E-3</v>
      </c>
      <c r="H132">
        <v>2.0408163265306145E-2</v>
      </c>
      <c r="I132">
        <v>6.4620355411955099E-3</v>
      </c>
    </row>
    <row r="133" spans="1:9" x14ac:dyDescent="0.25">
      <c r="A133" s="1">
        <v>38987</v>
      </c>
      <c r="B133">
        <v>28720</v>
      </c>
      <c r="C133">
        <v>56.5</v>
      </c>
      <c r="D133">
        <v>0.5</v>
      </c>
      <c r="E133">
        <v>5.75</v>
      </c>
      <c r="F133">
        <v>3.4831069313834284E-4</v>
      </c>
      <c r="G133">
        <v>1.8018018018018056E-2</v>
      </c>
      <c r="H133">
        <v>0</v>
      </c>
      <c r="I133">
        <v>2.550383449259841E-2</v>
      </c>
    </row>
    <row r="134" spans="1:9" x14ac:dyDescent="0.25">
      <c r="A134" s="1">
        <v>38988</v>
      </c>
      <c r="B134">
        <v>28720</v>
      </c>
      <c r="C134">
        <v>56</v>
      </c>
      <c r="D134">
        <v>0.5</v>
      </c>
      <c r="E134">
        <v>5.8929999999999998</v>
      </c>
      <c r="F134">
        <v>0</v>
      </c>
      <c r="G134">
        <v>-8.8495575221239076E-3</v>
      </c>
      <c r="H134">
        <v>0</v>
      </c>
      <c r="I134">
        <v>2.4869565217391365E-2</v>
      </c>
    </row>
    <row r="135" spans="1:9" x14ac:dyDescent="0.25">
      <c r="A135" s="1">
        <v>38989</v>
      </c>
      <c r="B135">
        <v>28720</v>
      </c>
      <c r="C135">
        <v>57</v>
      </c>
      <c r="D135">
        <v>0.48</v>
      </c>
      <c r="E135">
        <v>5.75</v>
      </c>
      <c r="F135">
        <v>0</v>
      </c>
      <c r="G135">
        <v>1.7857142857142794E-2</v>
      </c>
      <c r="H135">
        <v>-4.0000000000000036E-2</v>
      </c>
      <c r="I135">
        <v>-2.4266078398099356E-2</v>
      </c>
    </row>
    <row r="136" spans="1:9" x14ac:dyDescent="0.25">
      <c r="A136" s="1">
        <v>38992</v>
      </c>
      <c r="B136">
        <v>28720</v>
      </c>
      <c r="C136">
        <v>57</v>
      </c>
      <c r="D136">
        <v>0.49</v>
      </c>
      <c r="E136">
        <v>5.7140000000000004</v>
      </c>
      <c r="F136">
        <v>0</v>
      </c>
      <c r="G136">
        <v>0</v>
      </c>
      <c r="H136">
        <v>2.0833333333333259E-2</v>
      </c>
      <c r="I136">
        <v>-6.2608695652173196E-3</v>
      </c>
    </row>
    <row r="137" spans="1:9" x14ac:dyDescent="0.25">
      <c r="A137" s="1">
        <v>38993</v>
      </c>
      <c r="B137">
        <v>29175</v>
      </c>
      <c r="C137">
        <v>56.5</v>
      </c>
      <c r="D137">
        <v>0.49</v>
      </c>
      <c r="E137">
        <v>5.6790000000000003</v>
      </c>
      <c r="F137">
        <v>1.5842618384401153E-2</v>
      </c>
      <c r="G137">
        <v>-8.7719298245614308E-3</v>
      </c>
      <c r="H137">
        <v>0</v>
      </c>
      <c r="I137">
        <v>-6.1253062653132684E-3</v>
      </c>
    </row>
    <row r="138" spans="1:9" x14ac:dyDescent="0.25">
      <c r="A138" s="1">
        <v>38994</v>
      </c>
      <c r="B138">
        <v>29175</v>
      </c>
      <c r="C138">
        <v>55</v>
      </c>
      <c r="D138">
        <v>0.49</v>
      </c>
      <c r="E138">
        <v>5.5709999999999997</v>
      </c>
      <c r="F138">
        <v>0</v>
      </c>
      <c r="G138">
        <v>-2.6548672566371723E-2</v>
      </c>
      <c r="H138">
        <v>0</v>
      </c>
      <c r="I138">
        <v>-1.9017432646592836E-2</v>
      </c>
    </row>
    <row r="139" spans="1:9" x14ac:dyDescent="0.25">
      <c r="A139" s="1">
        <v>38995</v>
      </c>
      <c r="B139">
        <v>27200</v>
      </c>
      <c r="C139">
        <v>56.5</v>
      </c>
      <c r="D139">
        <v>0.48</v>
      </c>
      <c r="E139">
        <v>5.6790000000000003</v>
      </c>
      <c r="F139">
        <v>-6.7694944301628146E-2</v>
      </c>
      <c r="G139">
        <v>2.7272727272727337E-2</v>
      </c>
      <c r="H139">
        <v>-2.0408163265306145E-2</v>
      </c>
      <c r="I139">
        <v>1.938610662358653E-2</v>
      </c>
    </row>
    <row r="140" spans="1:9" x14ac:dyDescent="0.25">
      <c r="A140" s="1">
        <v>38996</v>
      </c>
      <c r="B140">
        <v>27370</v>
      </c>
      <c r="C140">
        <v>57</v>
      </c>
      <c r="D140">
        <v>0.49</v>
      </c>
      <c r="E140">
        <v>5.5709999999999997</v>
      </c>
      <c r="F140">
        <v>6.2500000000000888E-3</v>
      </c>
      <c r="G140">
        <v>8.8495575221239076E-3</v>
      </c>
      <c r="H140">
        <v>2.0833333333333259E-2</v>
      </c>
      <c r="I140">
        <v>-1.9017432646592836E-2</v>
      </c>
    </row>
    <row r="141" spans="1:9" x14ac:dyDescent="0.25">
      <c r="A141" s="1">
        <v>38999</v>
      </c>
      <c r="B141">
        <v>27370</v>
      </c>
      <c r="C141">
        <v>57</v>
      </c>
      <c r="D141">
        <v>0.5</v>
      </c>
      <c r="E141">
        <v>5.5709999999999997</v>
      </c>
      <c r="F141">
        <v>0</v>
      </c>
      <c r="G141">
        <v>0</v>
      </c>
      <c r="H141">
        <v>2.0408163265306145E-2</v>
      </c>
      <c r="I141">
        <v>0</v>
      </c>
    </row>
    <row r="142" spans="1:9" x14ac:dyDescent="0.25">
      <c r="A142" s="1">
        <v>39000</v>
      </c>
      <c r="B142">
        <v>27645</v>
      </c>
      <c r="C142">
        <v>59</v>
      </c>
      <c r="D142">
        <v>0.5</v>
      </c>
      <c r="E142">
        <v>5.6070000000000002</v>
      </c>
      <c r="F142">
        <v>1.0047497259773497E-2</v>
      </c>
      <c r="G142">
        <v>3.5087719298245723E-2</v>
      </c>
      <c r="H142">
        <v>0</v>
      </c>
      <c r="I142">
        <v>6.4620355411955099E-3</v>
      </c>
    </row>
    <row r="143" spans="1:9" x14ac:dyDescent="0.25">
      <c r="A143" s="1">
        <v>39001</v>
      </c>
      <c r="B143">
        <v>27645</v>
      </c>
      <c r="C143">
        <v>59.5</v>
      </c>
      <c r="D143">
        <v>0.49</v>
      </c>
      <c r="E143">
        <v>5.7859999999999996</v>
      </c>
      <c r="F143">
        <v>0</v>
      </c>
      <c r="G143">
        <v>8.4745762711864181E-3</v>
      </c>
      <c r="H143">
        <v>-2.0000000000000018E-2</v>
      </c>
      <c r="I143">
        <v>3.1924380238986805E-2</v>
      </c>
    </row>
    <row r="144" spans="1:9" x14ac:dyDescent="0.25">
      <c r="A144" s="1">
        <v>39002</v>
      </c>
      <c r="B144">
        <v>27365</v>
      </c>
      <c r="C144">
        <v>61</v>
      </c>
      <c r="D144">
        <v>0.5</v>
      </c>
      <c r="E144">
        <v>5.9640000000000004</v>
      </c>
      <c r="F144">
        <v>-1.0128413818050297E-2</v>
      </c>
      <c r="G144">
        <v>2.5210084033613356E-2</v>
      </c>
      <c r="H144">
        <v>2.0408163265306145E-2</v>
      </c>
      <c r="I144">
        <v>3.0763912893190692E-2</v>
      </c>
    </row>
    <row r="145" spans="1:9" x14ac:dyDescent="0.25">
      <c r="A145" s="1">
        <v>39003</v>
      </c>
      <c r="B145">
        <v>27365</v>
      </c>
      <c r="C145">
        <v>60</v>
      </c>
      <c r="D145">
        <v>0.5</v>
      </c>
      <c r="E145">
        <v>6.0709999999999997</v>
      </c>
      <c r="F145">
        <v>0</v>
      </c>
      <c r="G145">
        <v>-1.6393442622950838E-2</v>
      </c>
      <c r="H145">
        <v>0</v>
      </c>
      <c r="I145">
        <v>1.7940979208584729E-2</v>
      </c>
    </row>
    <row r="146" spans="1:9" x14ac:dyDescent="0.25">
      <c r="A146" s="1">
        <v>39006</v>
      </c>
      <c r="B146">
        <v>27365</v>
      </c>
      <c r="C146">
        <v>61</v>
      </c>
      <c r="D146">
        <v>0.5</v>
      </c>
      <c r="E146">
        <v>6.2859999999999996</v>
      </c>
      <c r="F146">
        <v>0</v>
      </c>
      <c r="G146">
        <v>1.6666666666666607E-2</v>
      </c>
      <c r="H146">
        <v>0</v>
      </c>
      <c r="I146">
        <v>3.5414264536320239E-2</v>
      </c>
    </row>
    <row r="147" spans="1:9" x14ac:dyDescent="0.25">
      <c r="A147" s="1">
        <v>39007</v>
      </c>
      <c r="B147">
        <v>27365</v>
      </c>
      <c r="C147">
        <v>61</v>
      </c>
      <c r="D147">
        <v>0.49</v>
      </c>
      <c r="E147">
        <v>6.25</v>
      </c>
      <c r="F147">
        <v>0</v>
      </c>
      <c r="G147">
        <v>0</v>
      </c>
      <c r="H147">
        <v>-2.0000000000000018E-2</v>
      </c>
      <c r="I147">
        <v>-5.7270124085267993E-3</v>
      </c>
    </row>
    <row r="148" spans="1:9" x14ac:dyDescent="0.25">
      <c r="A148" s="1">
        <v>39008</v>
      </c>
      <c r="B148">
        <v>28165</v>
      </c>
      <c r="C148">
        <v>61.5</v>
      </c>
      <c r="D148">
        <v>0.5</v>
      </c>
      <c r="E148">
        <v>6.6429999999999998</v>
      </c>
      <c r="F148">
        <v>2.9234423533710974E-2</v>
      </c>
      <c r="G148">
        <v>8.1967213114753079E-3</v>
      </c>
      <c r="H148">
        <v>2.0408163265306145E-2</v>
      </c>
      <c r="I148">
        <v>6.2880000000000047E-2</v>
      </c>
    </row>
    <row r="149" spans="1:9" x14ac:dyDescent="0.25">
      <c r="A149" s="1">
        <v>39009</v>
      </c>
      <c r="B149">
        <v>28165</v>
      </c>
      <c r="C149">
        <v>63.5</v>
      </c>
      <c r="D149">
        <v>0.51</v>
      </c>
      <c r="E149">
        <v>6.5</v>
      </c>
      <c r="F149">
        <v>0</v>
      </c>
      <c r="G149">
        <v>3.2520325203251987E-2</v>
      </c>
      <c r="H149">
        <v>2.0000000000000018E-2</v>
      </c>
      <c r="I149">
        <v>-2.1526418786692703E-2</v>
      </c>
    </row>
    <row r="150" spans="1:9" x14ac:dyDescent="0.25">
      <c r="A150" s="1">
        <v>39016</v>
      </c>
      <c r="B150">
        <v>27655</v>
      </c>
      <c r="C150">
        <v>63.5</v>
      </c>
      <c r="D150">
        <v>0.51500000000000001</v>
      </c>
      <c r="E150">
        <v>6.5534999999999997</v>
      </c>
      <c r="F150">
        <v>-1.8107580330197104E-2</v>
      </c>
      <c r="G150">
        <v>0</v>
      </c>
      <c r="H150">
        <v>9.8039215686274161E-3</v>
      </c>
      <c r="I150">
        <v>8.2307692307692637E-3</v>
      </c>
    </row>
    <row r="151" spans="1:9" x14ac:dyDescent="0.25">
      <c r="A151" s="1">
        <v>39020</v>
      </c>
      <c r="B151">
        <v>28300</v>
      </c>
      <c r="C151">
        <v>63.5</v>
      </c>
      <c r="D151">
        <v>0.52</v>
      </c>
      <c r="E151">
        <v>6.6070000000000002</v>
      </c>
      <c r="F151">
        <v>2.3323088049177265E-2</v>
      </c>
      <c r="G151">
        <v>0</v>
      </c>
      <c r="H151">
        <v>9.7087378640776656E-3</v>
      </c>
      <c r="I151">
        <v>8.1635767147327787E-3</v>
      </c>
    </row>
    <row r="152" spans="1:9" x14ac:dyDescent="0.25">
      <c r="A152" s="1">
        <v>39021</v>
      </c>
      <c r="B152">
        <v>28300</v>
      </c>
      <c r="C152">
        <v>64.5</v>
      </c>
      <c r="D152">
        <v>0.54</v>
      </c>
      <c r="E152">
        <v>6.75</v>
      </c>
      <c r="F152">
        <v>0</v>
      </c>
      <c r="G152">
        <v>1.5748031496062964E-2</v>
      </c>
      <c r="H152">
        <v>3.8461538461538547E-2</v>
      </c>
      <c r="I152">
        <v>2.1643711215377559E-2</v>
      </c>
    </row>
    <row r="153" spans="1:9" x14ac:dyDescent="0.25">
      <c r="A153" s="1">
        <v>39022</v>
      </c>
      <c r="B153">
        <v>28560</v>
      </c>
      <c r="C153">
        <v>65</v>
      </c>
      <c r="D153">
        <v>0.54</v>
      </c>
      <c r="E153">
        <v>6.7140000000000004</v>
      </c>
      <c r="F153">
        <v>9.187279151943395E-3</v>
      </c>
      <c r="G153">
        <v>7.7519379844961378E-3</v>
      </c>
      <c r="H153">
        <v>0</v>
      </c>
      <c r="I153">
        <v>-5.3333333333333011E-3</v>
      </c>
    </row>
    <row r="154" spans="1:9" x14ac:dyDescent="0.25">
      <c r="A154" s="1">
        <v>39023</v>
      </c>
      <c r="B154">
        <v>28560</v>
      </c>
      <c r="C154">
        <v>67.5</v>
      </c>
      <c r="D154">
        <v>0.51</v>
      </c>
      <c r="E154">
        <v>6.5</v>
      </c>
      <c r="F154">
        <v>0</v>
      </c>
      <c r="G154">
        <v>3.8461538461538547E-2</v>
      </c>
      <c r="H154">
        <v>-5.555555555555558E-2</v>
      </c>
      <c r="I154">
        <v>-3.1873696753053404E-2</v>
      </c>
    </row>
    <row r="155" spans="1:9" x14ac:dyDescent="0.25">
      <c r="A155" s="1">
        <v>39024</v>
      </c>
      <c r="B155">
        <v>29440</v>
      </c>
      <c r="C155">
        <v>69</v>
      </c>
      <c r="D155">
        <v>0.51</v>
      </c>
      <c r="E155">
        <v>6.3</v>
      </c>
      <c r="F155">
        <v>3.0812324929971879E-2</v>
      </c>
      <c r="G155">
        <v>2.2222222222222143E-2</v>
      </c>
      <c r="H155">
        <v>0</v>
      </c>
      <c r="I155">
        <v>-3.0769230769230771E-2</v>
      </c>
    </row>
    <row r="156" spans="1:9" x14ac:dyDescent="0.25">
      <c r="A156" s="1">
        <v>39027</v>
      </c>
      <c r="B156">
        <v>29150</v>
      </c>
      <c r="C156">
        <v>66.5</v>
      </c>
      <c r="D156">
        <v>0.52</v>
      </c>
      <c r="E156">
        <v>6.25</v>
      </c>
      <c r="F156">
        <v>-9.8505434782608647E-3</v>
      </c>
      <c r="G156">
        <v>-3.6231884057971064E-2</v>
      </c>
      <c r="H156">
        <v>1.9607843137254832E-2</v>
      </c>
      <c r="I156">
        <v>-7.9365079365079083E-3</v>
      </c>
    </row>
    <row r="157" spans="1:9" x14ac:dyDescent="0.25">
      <c r="A157" s="1">
        <v>39028</v>
      </c>
      <c r="B157">
        <v>29058</v>
      </c>
      <c r="C157">
        <v>68</v>
      </c>
      <c r="D157">
        <v>0.52</v>
      </c>
      <c r="E157">
        <v>6.5</v>
      </c>
      <c r="F157">
        <v>-3.1560891938250402E-3</v>
      </c>
      <c r="G157">
        <v>2.2556390977443552E-2</v>
      </c>
      <c r="H157">
        <v>0</v>
      </c>
      <c r="I157">
        <v>4.0000000000000036E-2</v>
      </c>
    </row>
    <row r="158" spans="1:9" x14ac:dyDescent="0.25">
      <c r="A158" s="1">
        <v>39029</v>
      </c>
      <c r="B158">
        <v>29200</v>
      </c>
      <c r="C158">
        <v>67</v>
      </c>
      <c r="D158">
        <v>0.52</v>
      </c>
      <c r="E158">
        <v>6.25</v>
      </c>
      <c r="F158">
        <v>4.8867781678023636E-3</v>
      </c>
      <c r="G158">
        <v>-1.4705882352941124E-2</v>
      </c>
      <c r="H158">
        <v>0</v>
      </c>
      <c r="I158">
        <v>-3.8461538461538436E-2</v>
      </c>
    </row>
    <row r="159" spans="1:9" x14ac:dyDescent="0.25">
      <c r="A159" s="1">
        <v>39030</v>
      </c>
      <c r="B159">
        <v>29200</v>
      </c>
      <c r="C159">
        <v>68</v>
      </c>
      <c r="D159">
        <v>0.53</v>
      </c>
      <c r="E159">
        <v>6.3</v>
      </c>
      <c r="F159">
        <v>0</v>
      </c>
      <c r="G159">
        <v>1.4925373134328401E-2</v>
      </c>
      <c r="H159">
        <v>1.9230769230769162E-2</v>
      </c>
      <c r="I159">
        <v>8.0000000000000071E-3</v>
      </c>
    </row>
    <row r="160" spans="1:9" x14ac:dyDescent="0.25">
      <c r="A160" s="1">
        <v>39031</v>
      </c>
      <c r="B160">
        <v>28873</v>
      </c>
      <c r="C160">
        <v>68</v>
      </c>
      <c r="D160">
        <v>0.52</v>
      </c>
      <c r="E160">
        <v>6.3</v>
      </c>
      <c r="F160">
        <v>-1.1198630136986298E-2</v>
      </c>
      <c r="G160">
        <v>0</v>
      </c>
      <c r="H160">
        <v>-1.8867924528301883E-2</v>
      </c>
      <c r="I160">
        <v>0</v>
      </c>
    </row>
    <row r="161" spans="1:9" x14ac:dyDescent="0.25">
      <c r="A161" s="1">
        <v>39034</v>
      </c>
      <c r="B161">
        <v>29200</v>
      </c>
      <c r="C161">
        <v>68</v>
      </c>
      <c r="D161">
        <v>0.51</v>
      </c>
      <c r="E161">
        <v>6.15</v>
      </c>
      <c r="F161">
        <v>1.1325459772105528E-2</v>
      </c>
      <c r="G161">
        <v>0</v>
      </c>
      <c r="H161">
        <v>-1.9230769230769273E-2</v>
      </c>
      <c r="I161">
        <v>-2.3809523809523725E-2</v>
      </c>
    </row>
    <row r="162" spans="1:9" x14ac:dyDescent="0.25">
      <c r="A162" s="1">
        <v>39035</v>
      </c>
      <c r="B162">
        <v>29200</v>
      </c>
      <c r="C162">
        <v>66.5</v>
      </c>
      <c r="D162">
        <v>0.52</v>
      </c>
      <c r="E162">
        <v>6.25</v>
      </c>
      <c r="F162">
        <v>0</v>
      </c>
      <c r="G162">
        <v>-2.2058823529411797E-2</v>
      </c>
      <c r="H162">
        <v>1.9607843137254832E-2</v>
      </c>
      <c r="I162">
        <v>1.6260162601625883E-2</v>
      </c>
    </row>
    <row r="163" spans="1:9" x14ac:dyDescent="0.25">
      <c r="A163" s="1">
        <v>39036</v>
      </c>
      <c r="B163">
        <v>29200</v>
      </c>
      <c r="C163">
        <v>63</v>
      </c>
      <c r="D163">
        <v>0.52</v>
      </c>
      <c r="E163">
        <v>6.35</v>
      </c>
      <c r="F163">
        <v>0</v>
      </c>
      <c r="G163">
        <v>-5.2631578947368474E-2</v>
      </c>
      <c r="H163">
        <v>0</v>
      </c>
      <c r="I163">
        <v>1.6000000000000014E-2</v>
      </c>
    </row>
    <row r="164" spans="1:9" x14ac:dyDescent="0.25">
      <c r="A164" s="1">
        <v>39037</v>
      </c>
      <c r="B164">
        <v>28717</v>
      </c>
      <c r="C164">
        <v>63.5</v>
      </c>
      <c r="D164">
        <v>0.51</v>
      </c>
      <c r="E164">
        <v>6.25</v>
      </c>
      <c r="F164">
        <v>-1.6541095890410973E-2</v>
      </c>
      <c r="G164">
        <v>7.9365079365079083E-3</v>
      </c>
      <c r="H164">
        <v>-1.9230769230769273E-2</v>
      </c>
      <c r="I164">
        <v>-1.5748031496062964E-2</v>
      </c>
    </row>
    <row r="165" spans="1:9" x14ac:dyDescent="0.25">
      <c r="A165" s="1">
        <v>39038</v>
      </c>
      <c r="B165">
        <v>28717</v>
      </c>
      <c r="C165">
        <v>64</v>
      </c>
      <c r="D165">
        <v>0.5</v>
      </c>
      <c r="E165">
        <v>6.2</v>
      </c>
      <c r="F165">
        <v>0</v>
      </c>
      <c r="G165">
        <v>7.8740157480314821E-3</v>
      </c>
      <c r="H165">
        <v>-1.9607843137254943E-2</v>
      </c>
      <c r="I165">
        <v>-8.0000000000000071E-3</v>
      </c>
    </row>
    <row r="166" spans="1:9" x14ac:dyDescent="0.25">
      <c r="A166" s="1">
        <v>39041</v>
      </c>
      <c r="B166">
        <v>29170</v>
      </c>
      <c r="C166">
        <v>66</v>
      </c>
      <c r="D166">
        <v>0.5</v>
      </c>
      <c r="E166">
        <v>6.1</v>
      </c>
      <c r="F166">
        <v>1.5774628268969693E-2</v>
      </c>
      <c r="G166">
        <v>3.125E-2</v>
      </c>
      <c r="H166">
        <v>0</v>
      </c>
      <c r="I166">
        <v>-1.6129032258064613E-2</v>
      </c>
    </row>
    <row r="167" spans="1:9" x14ac:dyDescent="0.25">
      <c r="A167" s="1">
        <v>39042</v>
      </c>
      <c r="B167">
        <v>29170</v>
      </c>
      <c r="C167">
        <v>66.5</v>
      </c>
      <c r="D167">
        <v>0.49</v>
      </c>
      <c r="E167">
        <v>6.05</v>
      </c>
      <c r="F167">
        <v>0</v>
      </c>
      <c r="G167">
        <v>7.575757575757569E-3</v>
      </c>
      <c r="H167">
        <v>-2.0000000000000018E-2</v>
      </c>
      <c r="I167">
        <v>-8.1967213114754189E-3</v>
      </c>
    </row>
    <row r="168" spans="1:9" x14ac:dyDescent="0.25">
      <c r="A168" s="1">
        <v>39043</v>
      </c>
      <c r="B168">
        <v>29730</v>
      </c>
      <c r="C168">
        <v>67</v>
      </c>
      <c r="D168">
        <v>0.49</v>
      </c>
      <c r="E168">
        <v>5.9</v>
      </c>
      <c r="F168">
        <v>1.9197805965032622E-2</v>
      </c>
      <c r="G168">
        <v>7.5187969924812581E-3</v>
      </c>
      <c r="H168">
        <v>0</v>
      </c>
      <c r="I168">
        <v>-2.4793388429751984E-2</v>
      </c>
    </row>
    <row r="169" spans="1:9" x14ac:dyDescent="0.25">
      <c r="A169" s="1">
        <v>39044</v>
      </c>
      <c r="B169">
        <v>29730</v>
      </c>
      <c r="C169">
        <v>66.5</v>
      </c>
      <c r="D169">
        <v>0.5</v>
      </c>
      <c r="E169">
        <v>6</v>
      </c>
      <c r="F169">
        <v>0</v>
      </c>
      <c r="G169">
        <v>-7.4626865671642006E-3</v>
      </c>
      <c r="H169">
        <v>2.0408163265306145E-2</v>
      </c>
      <c r="I169">
        <v>1.6949152542372836E-2</v>
      </c>
    </row>
    <row r="170" spans="1:9" x14ac:dyDescent="0.25">
      <c r="A170" s="1">
        <v>39045</v>
      </c>
      <c r="B170">
        <v>30010</v>
      </c>
      <c r="C170">
        <v>66.5</v>
      </c>
      <c r="D170">
        <v>0.48</v>
      </c>
      <c r="E170">
        <v>5.9</v>
      </c>
      <c r="F170">
        <v>9.4180961991254808E-3</v>
      </c>
      <c r="G170">
        <v>0</v>
      </c>
      <c r="H170">
        <v>-4.0000000000000036E-2</v>
      </c>
      <c r="I170">
        <v>-1.6666666666666607E-2</v>
      </c>
    </row>
    <row r="171" spans="1:9" x14ac:dyDescent="0.25">
      <c r="A171" s="1">
        <v>39048</v>
      </c>
      <c r="B171">
        <v>29915</v>
      </c>
      <c r="C171">
        <v>65.5</v>
      </c>
      <c r="D171">
        <v>0.5</v>
      </c>
      <c r="E171">
        <v>6.15</v>
      </c>
      <c r="F171">
        <v>-3.1656114628456633E-3</v>
      </c>
      <c r="G171">
        <v>-1.5037593984962405E-2</v>
      </c>
      <c r="H171">
        <v>4.1666666666666741E-2</v>
      </c>
      <c r="I171">
        <v>4.237288135593209E-2</v>
      </c>
    </row>
    <row r="172" spans="1:9" x14ac:dyDescent="0.25">
      <c r="A172" s="1">
        <v>39049</v>
      </c>
      <c r="B172">
        <v>29915</v>
      </c>
      <c r="C172">
        <v>66</v>
      </c>
      <c r="D172">
        <v>0.49</v>
      </c>
      <c r="E172">
        <v>5.85</v>
      </c>
      <c r="F172">
        <v>0</v>
      </c>
      <c r="G172">
        <v>7.6335877862594437E-3</v>
      </c>
      <c r="H172">
        <v>-2.0000000000000018E-2</v>
      </c>
      <c r="I172">
        <v>-4.8780487804878203E-2</v>
      </c>
    </row>
    <row r="173" spans="1:9" x14ac:dyDescent="0.25">
      <c r="A173" s="1">
        <v>39050</v>
      </c>
      <c r="B173">
        <v>29930</v>
      </c>
      <c r="C173">
        <v>66.5</v>
      </c>
      <c r="D173">
        <v>0.5</v>
      </c>
      <c r="E173">
        <v>6.15</v>
      </c>
      <c r="F173">
        <v>5.0142069196046357E-4</v>
      </c>
      <c r="G173">
        <v>7.575757575757569E-3</v>
      </c>
      <c r="H173">
        <v>2.0408163265306145E-2</v>
      </c>
      <c r="I173">
        <v>5.1282051282051322E-2</v>
      </c>
    </row>
    <row r="174" spans="1:9" x14ac:dyDescent="0.25">
      <c r="A174" s="1">
        <v>39051</v>
      </c>
      <c r="B174">
        <v>29930</v>
      </c>
      <c r="C174">
        <v>68.5</v>
      </c>
      <c r="D174">
        <v>0.5</v>
      </c>
      <c r="E174">
        <v>6.05</v>
      </c>
      <c r="F174">
        <v>0</v>
      </c>
      <c r="G174">
        <v>3.007518796992481E-2</v>
      </c>
      <c r="H174">
        <v>0</v>
      </c>
      <c r="I174">
        <v>-1.6260162601626105E-2</v>
      </c>
    </row>
    <row r="175" spans="1:9" x14ac:dyDescent="0.25">
      <c r="A175" s="1">
        <v>39052</v>
      </c>
      <c r="B175">
        <v>29930</v>
      </c>
      <c r="C175">
        <v>71.5</v>
      </c>
      <c r="D175">
        <v>0.5</v>
      </c>
      <c r="E175">
        <v>6.15</v>
      </c>
      <c r="F175">
        <v>0</v>
      </c>
      <c r="G175">
        <v>4.3795620437956151E-2</v>
      </c>
      <c r="H175">
        <v>0</v>
      </c>
      <c r="I175">
        <v>1.6528925619834878E-2</v>
      </c>
    </row>
    <row r="176" spans="1:9" x14ac:dyDescent="0.25">
      <c r="A176" s="1">
        <v>39055</v>
      </c>
      <c r="B176">
        <v>29930</v>
      </c>
      <c r="C176">
        <v>72</v>
      </c>
      <c r="D176">
        <v>0.48</v>
      </c>
      <c r="E176">
        <v>6.05</v>
      </c>
      <c r="F176">
        <v>0</v>
      </c>
      <c r="G176">
        <v>6.9930069930070893E-3</v>
      </c>
      <c r="H176">
        <v>-4.0000000000000036E-2</v>
      </c>
      <c r="I176">
        <v>-1.6260162601626105E-2</v>
      </c>
    </row>
    <row r="177" spans="1:9" x14ac:dyDescent="0.25">
      <c r="A177" s="1">
        <v>39056</v>
      </c>
      <c r="B177">
        <v>29930</v>
      </c>
      <c r="C177">
        <v>71.5</v>
      </c>
      <c r="D177">
        <v>0.5</v>
      </c>
      <c r="E177">
        <v>6.3</v>
      </c>
      <c r="F177">
        <v>0</v>
      </c>
      <c r="G177">
        <v>-6.9444444444444198E-3</v>
      </c>
      <c r="H177">
        <v>4.1666666666666741E-2</v>
      </c>
      <c r="I177">
        <v>4.1322314049586861E-2</v>
      </c>
    </row>
    <row r="178" spans="1:9" x14ac:dyDescent="0.25">
      <c r="A178" s="1">
        <v>39057</v>
      </c>
      <c r="B178">
        <v>29930</v>
      </c>
      <c r="C178">
        <v>72</v>
      </c>
      <c r="D178">
        <v>0.5</v>
      </c>
      <c r="E178">
        <v>6.25</v>
      </c>
      <c r="F178">
        <v>0</v>
      </c>
      <c r="G178">
        <v>6.9930069930070893E-3</v>
      </c>
      <c r="H178">
        <v>0</v>
      </c>
      <c r="I178">
        <v>-7.9365079365079083E-3</v>
      </c>
    </row>
    <row r="179" spans="1:9" x14ac:dyDescent="0.25">
      <c r="A179" s="1">
        <v>39058</v>
      </c>
      <c r="B179">
        <v>28900</v>
      </c>
      <c r="C179">
        <v>72</v>
      </c>
      <c r="D179">
        <v>0.51</v>
      </c>
      <c r="E179">
        <v>6.85</v>
      </c>
      <c r="F179">
        <v>-3.4413631807550971E-2</v>
      </c>
      <c r="G179">
        <v>0</v>
      </c>
      <c r="H179">
        <v>2.0000000000000018E-2</v>
      </c>
      <c r="I179">
        <v>9.5999999999999863E-2</v>
      </c>
    </row>
    <row r="180" spans="1:9" x14ac:dyDescent="0.25">
      <c r="A180" s="1">
        <v>39059</v>
      </c>
      <c r="B180">
        <v>29145</v>
      </c>
      <c r="C180">
        <v>70.5</v>
      </c>
      <c r="D180">
        <v>0.5</v>
      </c>
      <c r="E180">
        <v>6.65</v>
      </c>
      <c r="F180">
        <v>8.4775086505191055E-3</v>
      </c>
      <c r="G180">
        <v>-2.083333333333337E-2</v>
      </c>
      <c r="H180">
        <v>-1.9607843137254943E-2</v>
      </c>
      <c r="I180">
        <v>-2.9197080291970656E-2</v>
      </c>
    </row>
    <row r="181" spans="1:9" x14ac:dyDescent="0.25">
      <c r="A181" s="1">
        <v>39062</v>
      </c>
      <c r="B181">
        <v>28835</v>
      </c>
      <c r="C181">
        <v>71</v>
      </c>
      <c r="D181">
        <v>0.51</v>
      </c>
      <c r="E181">
        <v>6.7</v>
      </c>
      <c r="F181">
        <v>-1.0636472808371988E-2</v>
      </c>
      <c r="G181">
        <v>7.0921985815601829E-3</v>
      </c>
      <c r="H181">
        <v>2.0000000000000018E-2</v>
      </c>
      <c r="I181">
        <v>7.5187969924812581E-3</v>
      </c>
    </row>
    <row r="182" spans="1:9" x14ac:dyDescent="0.25">
      <c r="A182" s="1">
        <v>39063</v>
      </c>
      <c r="B182">
        <v>29025</v>
      </c>
      <c r="C182">
        <v>72</v>
      </c>
      <c r="D182">
        <v>0.51</v>
      </c>
      <c r="E182">
        <v>6.6</v>
      </c>
      <c r="F182">
        <v>6.5892144962718113E-3</v>
      </c>
      <c r="G182">
        <v>1.4084507042253502E-2</v>
      </c>
      <c r="H182">
        <v>0</v>
      </c>
      <c r="I182">
        <v>-1.4925373134328401E-2</v>
      </c>
    </row>
    <row r="183" spans="1:9" x14ac:dyDescent="0.25">
      <c r="A183" s="1">
        <v>39064</v>
      </c>
      <c r="B183">
        <v>28680</v>
      </c>
      <c r="C183">
        <v>72</v>
      </c>
      <c r="D183">
        <v>0.51</v>
      </c>
      <c r="E183">
        <v>6.55</v>
      </c>
      <c r="F183">
        <v>-1.1886304909560774E-2</v>
      </c>
      <c r="G183">
        <v>0</v>
      </c>
      <c r="H183">
        <v>0</v>
      </c>
      <c r="I183">
        <v>-7.575757575757569E-3</v>
      </c>
    </row>
    <row r="184" spans="1:9" x14ac:dyDescent="0.25">
      <c r="A184" s="1">
        <v>39065</v>
      </c>
      <c r="B184">
        <v>28830</v>
      </c>
      <c r="C184">
        <v>72</v>
      </c>
      <c r="D184">
        <v>0.5</v>
      </c>
      <c r="E184">
        <v>6.7</v>
      </c>
      <c r="F184">
        <v>5.2301255230124966E-3</v>
      </c>
      <c r="G184">
        <v>0</v>
      </c>
      <c r="H184">
        <v>-1.9607843137254943E-2</v>
      </c>
      <c r="I184">
        <v>2.2900763358778775E-2</v>
      </c>
    </row>
    <row r="185" spans="1:9" x14ac:dyDescent="0.25">
      <c r="A185" s="1">
        <v>39066</v>
      </c>
      <c r="B185">
        <v>28689</v>
      </c>
      <c r="C185">
        <v>74.5</v>
      </c>
      <c r="D185">
        <v>0.51</v>
      </c>
      <c r="E185">
        <v>7</v>
      </c>
      <c r="F185">
        <v>-4.8907388137356955E-3</v>
      </c>
      <c r="G185">
        <v>3.4722222222222321E-2</v>
      </c>
      <c r="H185">
        <v>2.0000000000000018E-2</v>
      </c>
      <c r="I185">
        <v>4.4776119402984982E-2</v>
      </c>
    </row>
    <row r="186" spans="1:9" x14ac:dyDescent="0.25">
      <c r="A186" s="1">
        <v>39069</v>
      </c>
      <c r="B186">
        <v>28280</v>
      </c>
      <c r="C186">
        <v>78</v>
      </c>
      <c r="D186">
        <v>0.52</v>
      </c>
      <c r="E186">
        <v>6.85</v>
      </c>
      <c r="F186">
        <v>-1.4256335180731328E-2</v>
      </c>
      <c r="G186">
        <v>4.6979865771812124E-2</v>
      </c>
      <c r="H186">
        <v>1.9607843137254832E-2</v>
      </c>
      <c r="I186">
        <v>-2.1428571428571463E-2</v>
      </c>
    </row>
    <row r="187" spans="1:9" x14ac:dyDescent="0.25">
      <c r="A187" s="1">
        <v>39070</v>
      </c>
      <c r="B187">
        <v>28367</v>
      </c>
      <c r="C187">
        <v>76</v>
      </c>
      <c r="D187">
        <v>0.52</v>
      </c>
      <c r="E187">
        <v>6.65</v>
      </c>
      <c r="F187">
        <v>3.0763790664780633E-3</v>
      </c>
      <c r="G187">
        <v>-2.5641025641025661E-2</v>
      </c>
      <c r="H187">
        <v>0</v>
      </c>
      <c r="I187">
        <v>-2.9197080291970656E-2</v>
      </c>
    </row>
    <row r="188" spans="1:9" x14ac:dyDescent="0.25">
      <c r="A188" s="1">
        <v>39071</v>
      </c>
      <c r="B188">
        <v>28620</v>
      </c>
      <c r="C188">
        <v>75.5</v>
      </c>
      <c r="D188">
        <v>0.52</v>
      </c>
      <c r="E188">
        <v>6.65</v>
      </c>
      <c r="F188">
        <v>8.9188141149927347E-3</v>
      </c>
      <c r="G188">
        <v>-6.5789473684210176E-3</v>
      </c>
      <c r="H188">
        <v>0</v>
      </c>
      <c r="I188">
        <v>0</v>
      </c>
    </row>
    <row r="189" spans="1:9" x14ac:dyDescent="0.25">
      <c r="A189" s="1">
        <v>39072</v>
      </c>
      <c r="B189">
        <v>28630</v>
      </c>
      <c r="C189">
        <v>75.5</v>
      </c>
      <c r="D189">
        <v>0.52</v>
      </c>
      <c r="E189">
        <v>6.7</v>
      </c>
      <c r="F189">
        <v>3.4940600978328185E-4</v>
      </c>
      <c r="G189">
        <v>0</v>
      </c>
      <c r="H189">
        <v>0</v>
      </c>
      <c r="I189">
        <v>7.5187969924812581E-3</v>
      </c>
    </row>
    <row r="190" spans="1:9" x14ac:dyDescent="0.25">
      <c r="A190" s="1">
        <v>39073</v>
      </c>
      <c r="B190">
        <v>28400</v>
      </c>
      <c r="C190">
        <v>75.5</v>
      </c>
      <c r="D190">
        <v>0.51</v>
      </c>
      <c r="E190">
        <v>6.7</v>
      </c>
      <c r="F190">
        <v>-8.0335312609151055E-3</v>
      </c>
      <c r="G190">
        <v>0</v>
      </c>
      <c r="H190">
        <v>-1.9230769230769273E-2</v>
      </c>
      <c r="I190">
        <v>0</v>
      </c>
    </row>
    <row r="191" spans="1:9" x14ac:dyDescent="0.25">
      <c r="A191" s="1">
        <v>39076</v>
      </c>
      <c r="B191">
        <v>28400</v>
      </c>
      <c r="C191">
        <v>74</v>
      </c>
      <c r="D191">
        <v>0.51</v>
      </c>
      <c r="E191">
        <v>6.6</v>
      </c>
      <c r="F191">
        <v>0</v>
      </c>
      <c r="G191">
        <v>-1.9867549668874163E-2</v>
      </c>
      <c r="H191">
        <v>0</v>
      </c>
      <c r="I191">
        <v>-1.4925373134328401E-2</v>
      </c>
    </row>
    <row r="192" spans="1:9" x14ac:dyDescent="0.25">
      <c r="A192" s="1">
        <v>39077</v>
      </c>
      <c r="B192">
        <v>28400</v>
      </c>
      <c r="C192">
        <v>72.5</v>
      </c>
      <c r="D192">
        <v>0.51</v>
      </c>
      <c r="E192">
        <v>6.6</v>
      </c>
      <c r="F192">
        <v>0</v>
      </c>
      <c r="G192">
        <v>-2.0270270270270285E-2</v>
      </c>
      <c r="H192">
        <v>0</v>
      </c>
      <c r="I192">
        <v>0</v>
      </c>
    </row>
    <row r="193" spans="1:9" x14ac:dyDescent="0.25">
      <c r="A193" s="1">
        <v>39078</v>
      </c>
      <c r="B193">
        <v>28400</v>
      </c>
      <c r="C193">
        <v>71.5</v>
      </c>
      <c r="D193">
        <v>0.51</v>
      </c>
      <c r="E193">
        <v>6.45</v>
      </c>
      <c r="F193">
        <v>0</v>
      </c>
      <c r="G193">
        <v>-1.379310344827589E-2</v>
      </c>
      <c r="H193">
        <v>0</v>
      </c>
      <c r="I193">
        <v>-2.2727272727272596E-2</v>
      </c>
    </row>
    <row r="194" spans="1:9" x14ac:dyDescent="0.25">
      <c r="A194" s="1">
        <v>39079</v>
      </c>
      <c r="B194">
        <v>28790</v>
      </c>
      <c r="C194">
        <v>73.5</v>
      </c>
      <c r="D194">
        <v>0.53</v>
      </c>
      <c r="E194">
        <v>6.55</v>
      </c>
      <c r="F194">
        <v>1.3732394366197109E-2</v>
      </c>
      <c r="G194">
        <v>2.7972027972027913E-2</v>
      </c>
      <c r="H194">
        <v>3.9215686274509887E-2</v>
      </c>
      <c r="I194">
        <v>1.5503875968992276E-2</v>
      </c>
    </row>
    <row r="195" spans="1:9" x14ac:dyDescent="0.25">
      <c r="A195" s="1">
        <v>39080</v>
      </c>
      <c r="B195">
        <v>28790</v>
      </c>
      <c r="C195">
        <v>75</v>
      </c>
      <c r="D195">
        <v>0.52</v>
      </c>
      <c r="E195">
        <v>6.5</v>
      </c>
      <c r="F195">
        <v>0</v>
      </c>
      <c r="G195">
        <v>2.0408163265306145E-2</v>
      </c>
      <c r="H195">
        <v>-1.8867924528301883E-2</v>
      </c>
      <c r="I195">
        <v>-7.6335877862595547E-3</v>
      </c>
    </row>
    <row r="196" spans="1:9" x14ac:dyDescent="0.25">
      <c r="A196" s="1">
        <v>39086</v>
      </c>
      <c r="B196">
        <v>28500</v>
      </c>
      <c r="C196">
        <v>74.5</v>
      </c>
      <c r="D196">
        <v>0.51500000000000001</v>
      </c>
      <c r="E196">
        <v>6.4</v>
      </c>
      <c r="F196">
        <v>-1.0072941993747864E-2</v>
      </c>
      <c r="G196">
        <v>-6.6666666666667096E-3</v>
      </c>
      <c r="H196">
        <v>-9.6153846153845812E-3</v>
      </c>
      <c r="I196">
        <v>-1.538461538461533E-2</v>
      </c>
    </row>
    <row r="197" spans="1:9" x14ac:dyDescent="0.25">
      <c r="A197" s="1">
        <v>39087</v>
      </c>
      <c r="B197">
        <v>28262</v>
      </c>
      <c r="C197">
        <v>74</v>
      </c>
      <c r="D197">
        <v>0.51</v>
      </c>
      <c r="E197">
        <v>6.3</v>
      </c>
      <c r="F197">
        <v>-8.3508771929824421E-3</v>
      </c>
      <c r="G197">
        <v>-6.7114093959731447E-3</v>
      </c>
      <c r="H197">
        <v>-9.7087378640776656E-3</v>
      </c>
      <c r="I197">
        <v>-1.5625000000000111E-2</v>
      </c>
    </row>
    <row r="198" spans="1:9" x14ac:dyDescent="0.25">
      <c r="A198" s="1">
        <v>39090</v>
      </c>
      <c r="B198">
        <v>28300</v>
      </c>
      <c r="C198">
        <v>74</v>
      </c>
      <c r="D198">
        <v>0.5</v>
      </c>
      <c r="E198">
        <v>6.15</v>
      </c>
      <c r="F198">
        <v>1.3445616021512397E-3</v>
      </c>
      <c r="G198">
        <v>0</v>
      </c>
      <c r="H198">
        <v>-1.9607843137254943E-2</v>
      </c>
      <c r="I198">
        <v>-2.3809523809523725E-2</v>
      </c>
    </row>
    <row r="199" spans="1:9" x14ac:dyDescent="0.25">
      <c r="A199" s="1">
        <v>39091</v>
      </c>
      <c r="B199">
        <v>28271</v>
      </c>
      <c r="C199">
        <v>75</v>
      </c>
      <c r="D199">
        <v>0.48</v>
      </c>
      <c r="E199">
        <v>5.9</v>
      </c>
      <c r="F199">
        <v>-1.0247349823321317E-3</v>
      </c>
      <c r="G199">
        <v>1.3513513513513598E-2</v>
      </c>
      <c r="H199">
        <v>-4.0000000000000036E-2</v>
      </c>
      <c r="I199">
        <v>-4.065040650406504E-2</v>
      </c>
    </row>
    <row r="200" spans="1:9" x14ac:dyDescent="0.25">
      <c r="A200" s="1">
        <v>39092</v>
      </c>
      <c r="B200">
        <v>28189</v>
      </c>
      <c r="C200">
        <v>75.5</v>
      </c>
      <c r="D200">
        <v>0.48</v>
      </c>
      <c r="E200">
        <v>5.8</v>
      </c>
      <c r="F200">
        <v>-2.9004987442963204E-3</v>
      </c>
      <c r="G200">
        <v>6.6666666666665986E-3</v>
      </c>
      <c r="H200">
        <v>0</v>
      </c>
      <c r="I200">
        <v>-1.6949152542372947E-2</v>
      </c>
    </row>
    <row r="201" spans="1:9" x14ac:dyDescent="0.25">
      <c r="A201" s="1">
        <v>39093</v>
      </c>
      <c r="B201">
        <v>28325</v>
      </c>
      <c r="C201">
        <v>77.5</v>
      </c>
      <c r="D201">
        <v>0.49</v>
      </c>
      <c r="E201">
        <v>6.05</v>
      </c>
      <c r="F201">
        <v>4.8245769626449331E-3</v>
      </c>
      <c r="G201">
        <v>2.6490066225165476E-2</v>
      </c>
      <c r="H201">
        <v>2.0833333333333259E-2</v>
      </c>
      <c r="I201">
        <v>4.31034482758621E-2</v>
      </c>
    </row>
    <row r="202" spans="1:9" x14ac:dyDescent="0.25">
      <c r="A202" s="1">
        <v>39094</v>
      </c>
      <c r="B202">
        <v>28325</v>
      </c>
      <c r="C202">
        <v>77</v>
      </c>
      <c r="D202">
        <v>0.48</v>
      </c>
      <c r="E202">
        <v>6.1</v>
      </c>
      <c r="F202">
        <v>0</v>
      </c>
      <c r="G202">
        <v>-6.4516129032258229E-3</v>
      </c>
      <c r="H202">
        <v>-2.0408163265306145E-2</v>
      </c>
      <c r="I202">
        <v>8.2644628099173278E-3</v>
      </c>
    </row>
    <row r="203" spans="1:9" x14ac:dyDescent="0.25">
      <c r="A203" s="1">
        <v>39097</v>
      </c>
      <c r="B203">
        <v>28325</v>
      </c>
      <c r="C203">
        <v>78</v>
      </c>
      <c r="D203">
        <v>0.5</v>
      </c>
      <c r="E203">
        <v>6.35</v>
      </c>
      <c r="F203">
        <v>0</v>
      </c>
      <c r="G203">
        <v>1.298701298701288E-2</v>
      </c>
      <c r="H203">
        <v>4.1666666666666741E-2</v>
      </c>
      <c r="I203">
        <v>4.0983606557376984E-2</v>
      </c>
    </row>
    <row r="204" spans="1:9" x14ac:dyDescent="0.25">
      <c r="A204" s="1">
        <v>39098</v>
      </c>
      <c r="B204">
        <v>28814</v>
      </c>
      <c r="C204">
        <v>78.5</v>
      </c>
      <c r="D204">
        <v>0.48</v>
      </c>
      <c r="E204">
        <v>6.25</v>
      </c>
      <c r="F204">
        <v>1.7263901147396288E-2</v>
      </c>
      <c r="G204">
        <v>6.4102564102563875E-3</v>
      </c>
      <c r="H204">
        <v>-4.0000000000000036E-2</v>
      </c>
      <c r="I204">
        <v>-1.5748031496062964E-2</v>
      </c>
    </row>
    <row r="205" spans="1:9" x14ac:dyDescent="0.25">
      <c r="A205" s="1">
        <v>39099</v>
      </c>
      <c r="B205">
        <v>28814</v>
      </c>
      <c r="C205">
        <v>79</v>
      </c>
      <c r="D205">
        <v>0.49</v>
      </c>
      <c r="E205">
        <v>6.25</v>
      </c>
      <c r="F205">
        <v>0</v>
      </c>
      <c r="G205">
        <v>6.3694267515923553E-3</v>
      </c>
      <c r="H205">
        <v>2.0833333333333259E-2</v>
      </c>
      <c r="I205">
        <v>0</v>
      </c>
    </row>
    <row r="206" spans="1:9" x14ac:dyDescent="0.25">
      <c r="A206" s="1">
        <v>39100</v>
      </c>
      <c r="B206">
        <v>28766</v>
      </c>
      <c r="C206">
        <v>83</v>
      </c>
      <c r="D206">
        <v>0.5</v>
      </c>
      <c r="E206">
        <v>6.5</v>
      </c>
      <c r="F206">
        <v>-1.6658568751301006E-3</v>
      </c>
      <c r="G206">
        <v>5.0632911392405111E-2</v>
      </c>
      <c r="H206">
        <v>2.0408163265306145E-2</v>
      </c>
      <c r="I206">
        <v>4.0000000000000036E-2</v>
      </c>
    </row>
    <row r="207" spans="1:9" x14ac:dyDescent="0.25">
      <c r="A207" s="1">
        <v>39101</v>
      </c>
      <c r="B207">
        <v>28766</v>
      </c>
      <c r="C207">
        <v>83</v>
      </c>
      <c r="D207">
        <v>0.49</v>
      </c>
      <c r="E207">
        <v>6.4</v>
      </c>
      <c r="F207">
        <v>0</v>
      </c>
      <c r="G207">
        <v>0</v>
      </c>
      <c r="H207">
        <v>-2.0000000000000018E-2</v>
      </c>
      <c r="I207">
        <v>-1.538461538461533E-2</v>
      </c>
    </row>
    <row r="208" spans="1:9" x14ac:dyDescent="0.25">
      <c r="A208" s="1">
        <v>39104</v>
      </c>
      <c r="B208">
        <v>28766</v>
      </c>
      <c r="C208">
        <v>82.5</v>
      </c>
      <c r="D208">
        <v>0.52</v>
      </c>
      <c r="E208">
        <v>6.55</v>
      </c>
      <c r="F208">
        <v>0</v>
      </c>
      <c r="G208">
        <v>-6.0240963855421326E-3</v>
      </c>
      <c r="H208">
        <v>6.1224489795918435E-2</v>
      </c>
      <c r="I208">
        <v>2.34375E-2</v>
      </c>
    </row>
    <row r="209" spans="1:9" x14ac:dyDescent="0.25">
      <c r="A209" s="1">
        <v>39105</v>
      </c>
      <c r="B209">
        <v>28820</v>
      </c>
      <c r="C209">
        <v>81</v>
      </c>
      <c r="D209">
        <v>0.51</v>
      </c>
      <c r="E209">
        <v>6.6</v>
      </c>
      <c r="F209">
        <v>1.8772161579643232E-3</v>
      </c>
      <c r="G209">
        <v>-1.8181818181818188E-2</v>
      </c>
      <c r="H209">
        <v>-1.9230769230769273E-2</v>
      </c>
      <c r="I209">
        <v>7.6335877862594437E-3</v>
      </c>
    </row>
    <row r="210" spans="1:9" x14ac:dyDescent="0.25">
      <c r="A210" s="1">
        <v>39106</v>
      </c>
      <c r="B210">
        <v>29070</v>
      </c>
      <c r="C210">
        <v>81.5</v>
      </c>
      <c r="D210">
        <v>0.53</v>
      </c>
      <c r="E210">
        <v>6.95</v>
      </c>
      <c r="F210">
        <v>8.6745315752949637E-3</v>
      </c>
      <c r="G210">
        <v>6.1728395061728669E-3</v>
      </c>
      <c r="H210">
        <v>3.9215686274509887E-2</v>
      </c>
      <c r="I210">
        <v>5.3030303030303205E-2</v>
      </c>
    </row>
    <row r="211" spans="1:9" x14ac:dyDescent="0.25">
      <c r="A211" s="1">
        <v>39107</v>
      </c>
      <c r="B211">
        <v>29070</v>
      </c>
      <c r="C211">
        <v>82</v>
      </c>
      <c r="D211">
        <v>0.54</v>
      </c>
      <c r="E211">
        <v>7.05</v>
      </c>
      <c r="F211">
        <v>0</v>
      </c>
      <c r="G211">
        <v>6.1349693251533388E-3</v>
      </c>
      <c r="H211">
        <v>1.8867924528301883E-2</v>
      </c>
      <c r="I211">
        <v>1.4388489208633004E-2</v>
      </c>
    </row>
    <row r="212" spans="1:9" x14ac:dyDescent="0.25">
      <c r="A212" s="1">
        <v>39108</v>
      </c>
      <c r="B212">
        <v>29540</v>
      </c>
      <c r="C212">
        <v>83</v>
      </c>
      <c r="D212">
        <v>0.59</v>
      </c>
      <c r="E212">
        <v>7</v>
      </c>
      <c r="F212">
        <v>1.6167870657034733E-2</v>
      </c>
      <c r="G212">
        <v>1.2195121951219523E-2</v>
      </c>
      <c r="H212">
        <v>9.259259259259256E-2</v>
      </c>
      <c r="I212">
        <v>-7.0921985815602939E-3</v>
      </c>
    </row>
    <row r="213" spans="1:9" x14ac:dyDescent="0.25">
      <c r="A213" s="1">
        <v>39111</v>
      </c>
      <c r="B213">
        <v>29540</v>
      </c>
      <c r="C213">
        <v>83</v>
      </c>
      <c r="D213">
        <v>0.63</v>
      </c>
      <c r="E213">
        <v>6.95</v>
      </c>
      <c r="F213">
        <v>0</v>
      </c>
      <c r="G213">
        <v>0</v>
      </c>
      <c r="H213">
        <v>6.7796610169491567E-2</v>
      </c>
      <c r="I213">
        <v>-7.1428571428571175E-3</v>
      </c>
    </row>
    <row r="214" spans="1:9" x14ac:dyDescent="0.25">
      <c r="A214" s="1">
        <v>39112</v>
      </c>
      <c r="B214">
        <v>29540</v>
      </c>
      <c r="C214">
        <v>82.5</v>
      </c>
      <c r="D214">
        <v>0.64</v>
      </c>
      <c r="E214">
        <v>6.8</v>
      </c>
      <c r="F214">
        <v>0</v>
      </c>
      <c r="G214">
        <v>-6.0240963855421326E-3</v>
      </c>
      <c r="H214">
        <v>1.5873015873015817E-2</v>
      </c>
      <c r="I214">
        <v>-2.1582733812949728E-2</v>
      </c>
    </row>
    <row r="215" spans="1:9" x14ac:dyDescent="0.25">
      <c r="A215" s="1">
        <v>39113</v>
      </c>
      <c r="B215">
        <v>29540</v>
      </c>
      <c r="C215">
        <v>83.5</v>
      </c>
      <c r="D215">
        <v>0.65</v>
      </c>
      <c r="E215">
        <v>6.7</v>
      </c>
      <c r="F215">
        <v>0</v>
      </c>
      <c r="G215">
        <v>1.2121212121212199E-2</v>
      </c>
      <c r="H215">
        <v>1.5625E-2</v>
      </c>
      <c r="I215">
        <v>-1.4705882352941124E-2</v>
      </c>
    </row>
    <row r="216" spans="1:9" x14ac:dyDescent="0.25">
      <c r="A216" s="1">
        <v>39114</v>
      </c>
      <c r="B216">
        <v>29540</v>
      </c>
      <c r="C216">
        <v>84.5</v>
      </c>
      <c r="D216">
        <v>0.66</v>
      </c>
      <c r="E216">
        <v>7.1</v>
      </c>
      <c r="F216">
        <v>0</v>
      </c>
      <c r="G216">
        <v>1.1976047904191711E-2</v>
      </c>
      <c r="H216">
        <v>1.538461538461533E-2</v>
      </c>
      <c r="I216">
        <v>5.9701492537313383E-2</v>
      </c>
    </row>
    <row r="217" spans="1:9" x14ac:dyDescent="0.25">
      <c r="A217" s="1">
        <v>39115</v>
      </c>
      <c r="B217">
        <v>29540</v>
      </c>
      <c r="C217">
        <v>83</v>
      </c>
      <c r="D217">
        <v>0.65</v>
      </c>
      <c r="E217">
        <v>7.3</v>
      </c>
      <c r="F217">
        <v>0</v>
      </c>
      <c r="G217">
        <v>-1.7751479289940808E-2</v>
      </c>
      <c r="H217">
        <v>-1.5151515151515138E-2</v>
      </c>
      <c r="I217">
        <v>2.8169014084507005E-2</v>
      </c>
    </row>
    <row r="218" spans="1:9" x14ac:dyDescent="0.25">
      <c r="A218" s="1">
        <v>39118</v>
      </c>
      <c r="B218">
        <v>29540</v>
      </c>
      <c r="C218">
        <v>86</v>
      </c>
      <c r="D218">
        <v>0.67</v>
      </c>
      <c r="E218">
        <v>7.25</v>
      </c>
      <c r="F218">
        <v>0</v>
      </c>
      <c r="G218">
        <v>3.6144578313253017E-2</v>
      </c>
      <c r="H218">
        <v>3.0769230769230882E-2</v>
      </c>
      <c r="I218">
        <v>-6.8493150684931781E-3</v>
      </c>
    </row>
    <row r="219" spans="1:9" x14ac:dyDescent="0.25">
      <c r="A219" s="1">
        <v>39119</v>
      </c>
      <c r="B219">
        <v>29540</v>
      </c>
      <c r="C219">
        <v>85</v>
      </c>
      <c r="D219">
        <v>0.66</v>
      </c>
      <c r="E219">
        <v>7.1</v>
      </c>
      <c r="F219">
        <v>0</v>
      </c>
      <c r="G219">
        <v>-1.1627906976744207E-2</v>
      </c>
      <c r="H219">
        <v>-1.4925373134328401E-2</v>
      </c>
      <c r="I219">
        <v>-2.0689655172413834E-2</v>
      </c>
    </row>
    <row r="220" spans="1:9" x14ac:dyDescent="0.25">
      <c r="A220" s="1">
        <v>39120</v>
      </c>
      <c r="B220">
        <v>29540</v>
      </c>
      <c r="C220">
        <v>85</v>
      </c>
      <c r="D220">
        <v>0.67</v>
      </c>
      <c r="E220">
        <v>7.05</v>
      </c>
      <c r="F220">
        <v>0</v>
      </c>
      <c r="G220">
        <v>0</v>
      </c>
      <c r="H220">
        <v>1.5151515151515138E-2</v>
      </c>
      <c r="I220">
        <v>-7.0422535211267512E-3</v>
      </c>
    </row>
    <row r="221" spans="1:9" x14ac:dyDescent="0.25">
      <c r="A221" s="1">
        <v>39121</v>
      </c>
      <c r="B221">
        <v>29250</v>
      </c>
      <c r="C221">
        <v>90</v>
      </c>
      <c r="D221">
        <v>0.66</v>
      </c>
      <c r="E221">
        <v>6.95</v>
      </c>
      <c r="F221">
        <v>-9.8171970209884885E-3</v>
      </c>
      <c r="G221">
        <v>5.8823529411764719E-2</v>
      </c>
      <c r="H221">
        <v>-1.4925373134328401E-2</v>
      </c>
      <c r="I221">
        <v>-1.4184397163120477E-2</v>
      </c>
    </row>
    <row r="222" spans="1:9" x14ac:dyDescent="0.25">
      <c r="A222" s="1">
        <v>39122</v>
      </c>
      <c r="B222">
        <v>29250</v>
      </c>
      <c r="C222">
        <v>86.5</v>
      </c>
      <c r="D222">
        <v>0.74</v>
      </c>
      <c r="E222">
        <v>7</v>
      </c>
      <c r="F222">
        <v>0</v>
      </c>
      <c r="G222">
        <v>-3.8888888888888862E-2</v>
      </c>
      <c r="H222">
        <v>0.1212121212121211</v>
      </c>
      <c r="I222">
        <v>7.194244604316502E-3</v>
      </c>
    </row>
    <row r="223" spans="1:9" x14ac:dyDescent="0.25">
      <c r="A223" s="1">
        <v>39125</v>
      </c>
      <c r="B223">
        <v>29250</v>
      </c>
      <c r="C223">
        <v>85.5</v>
      </c>
      <c r="D223">
        <v>0.78</v>
      </c>
      <c r="E223">
        <v>6.95</v>
      </c>
      <c r="F223">
        <v>0</v>
      </c>
      <c r="G223">
        <v>-1.1560693641618491E-2</v>
      </c>
      <c r="H223">
        <v>5.4054054054054168E-2</v>
      </c>
      <c r="I223">
        <v>-7.1428571428571175E-3</v>
      </c>
    </row>
    <row r="224" spans="1:9" x14ac:dyDescent="0.25">
      <c r="A224" s="1">
        <v>39126</v>
      </c>
      <c r="B224">
        <v>29250</v>
      </c>
      <c r="C224">
        <v>85.5</v>
      </c>
      <c r="D224">
        <v>0.76</v>
      </c>
      <c r="E224">
        <v>7.05</v>
      </c>
      <c r="F224">
        <v>0</v>
      </c>
      <c r="G224">
        <v>0</v>
      </c>
      <c r="H224">
        <v>-2.5641025641025661E-2</v>
      </c>
      <c r="I224">
        <v>1.4388489208633004E-2</v>
      </c>
    </row>
    <row r="225" spans="1:9" x14ac:dyDescent="0.25">
      <c r="A225" s="1">
        <v>39127</v>
      </c>
      <c r="B225">
        <v>29250</v>
      </c>
      <c r="C225">
        <v>86</v>
      </c>
      <c r="D225">
        <v>0.73</v>
      </c>
      <c r="E225">
        <v>7.2</v>
      </c>
      <c r="F225">
        <v>0</v>
      </c>
      <c r="G225">
        <v>5.8479532163742132E-3</v>
      </c>
      <c r="H225">
        <v>-3.9473684210526327E-2</v>
      </c>
      <c r="I225">
        <v>2.1276595744680993E-2</v>
      </c>
    </row>
    <row r="226" spans="1:9" x14ac:dyDescent="0.25">
      <c r="A226" s="1">
        <v>39128</v>
      </c>
      <c r="B226">
        <v>29250</v>
      </c>
      <c r="C226">
        <v>86</v>
      </c>
      <c r="D226">
        <v>0.76</v>
      </c>
      <c r="E226">
        <v>7.25</v>
      </c>
      <c r="F226">
        <v>0</v>
      </c>
      <c r="G226">
        <v>0</v>
      </c>
      <c r="H226">
        <v>4.1095890410958846E-2</v>
      </c>
      <c r="I226">
        <v>6.9444444444444198E-3</v>
      </c>
    </row>
    <row r="227" spans="1:9" x14ac:dyDescent="0.25">
      <c r="A227" s="1">
        <v>39129</v>
      </c>
      <c r="B227">
        <v>29250</v>
      </c>
      <c r="C227">
        <v>84</v>
      </c>
      <c r="D227">
        <v>0.76</v>
      </c>
      <c r="E227">
        <v>7.45</v>
      </c>
      <c r="F227">
        <v>0</v>
      </c>
      <c r="G227">
        <v>-2.3255813953488413E-2</v>
      </c>
      <c r="H227">
        <v>0</v>
      </c>
      <c r="I227">
        <v>2.7586206896551779E-2</v>
      </c>
    </row>
    <row r="228" spans="1:9" x14ac:dyDescent="0.25">
      <c r="A228" s="1">
        <v>39132</v>
      </c>
      <c r="B228">
        <v>30000</v>
      </c>
      <c r="C228">
        <v>83</v>
      </c>
      <c r="D228">
        <v>0.78</v>
      </c>
      <c r="E228">
        <v>7.75</v>
      </c>
      <c r="F228">
        <v>2.564102564102555E-2</v>
      </c>
      <c r="G228">
        <v>-1.1904761904761862E-2</v>
      </c>
      <c r="H228">
        <v>2.6315789473684292E-2</v>
      </c>
      <c r="I228">
        <v>4.0268456375838868E-2</v>
      </c>
    </row>
    <row r="229" spans="1:9" x14ac:dyDescent="0.25">
      <c r="A229" s="1">
        <v>39133</v>
      </c>
      <c r="B229">
        <v>30000</v>
      </c>
      <c r="C229">
        <v>82.5</v>
      </c>
      <c r="D229">
        <v>0.77</v>
      </c>
      <c r="E229">
        <v>7.8</v>
      </c>
      <c r="F229">
        <v>0</v>
      </c>
      <c r="G229">
        <v>-6.0240963855421326E-3</v>
      </c>
      <c r="H229">
        <v>-1.2820512820512886E-2</v>
      </c>
      <c r="I229">
        <v>6.4516129032257119E-3</v>
      </c>
    </row>
    <row r="230" spans="1:9" x14ac:dyDescent="0.25">
      <c r="A230" s="1">
        <v>39134</v>
      </c>
      <c r="B230">
        <v>30000</v>
      </c>
      <c r="C230">
        <v>78.5</v>
      </c>
      <c r="D230">
        <v>0.72</v>
      </c>
      <c r="E230">
        <v>7.15</v>
      </c>
      <c r="F230">
        <v>0</v>
      </c>
      <c r="G230">
        <v>-4.8484848484848464E-2</v>
      </c>
      <c r="H230">
        <v>-6.4935064935064957E-2</v>
      </c>
      <c r="I230">
        <v>-8.3333333333333259E-2</v>
      </c>
    </row>
    <row r="231" spans="1:9" x14ac:dyDescent="0.25">
      <c r="A231" s="1">
        <v>39135</v>
      </c>
      <c r="B231">
        <v>30000</v>
      </c>
      <c r="C231">
        <v>80.5</v>
      </c>
      <c r="D231">
        <v>0.75</v>
      </c>
      <c r="E231">
        <v>7.35</v>
      </c>
      <c r="F231">
        <v>0</v>
      </c>
      <c r="G231">
        <v>2.5477707006369421E-2</v>
      </c>
      <c r="H231">
        <v>4.1666666666666741E-2</v>
      </c>
      <c r="I231">
        <v>2.7972027972027913E-2</v>
      </c>
    </row>
    <row r="232" spans="1:9" x14ac:dyDescent="0.25">
      <c r="A232" s="1">
        <v>39136</v>
      </c>
      <c r="B232">
        <v>30000</v>
      </c>
      <c r="C232">
        <v>82.5</v>
      </c>
      <c r="D232">
        <v>0.78</v>
      </c>
      <c r="E232">
        <v>7.25</v>
      </c>
      <c r="F232">
        <v>0</v>
      </c>
      <c r="G232">
        <v>2.4844720496894457E-2</v>
      </c>
      <c r="H232">
        <v>4.0000000000000036E-2</v>
      </c>
      <c r="I232">
        <v>-1.3605442176870652E-2</v>
      </c>
    </row>
    <row r="233" spans="1:9" x14ac:dyDescent="0.25">
      <c r="A233" s="1">
        <v>39139</v>
      </c>
      <c r="B233">
        <v>30000</v>
      </c>
      <c r="C233">
        <v>80</v>
      </c>
      <c r="D233">
        <v>0.8</v>
      </c>
      <c r="E233">
        <v>7.15</v>
      </c>
      <c r="F233">
        <v>0</v>
      </c>
      <c r="G233">
        <v>-3.0303030303030276E-2</v>
      </c>
      <c r="H233">
        <v>2.5641025641025772E-2</v>
      </c>
      <c r="I233">
        <v>-1.3793103448275779E-2</v>
      </c>
    </row>
    <row r="234" spans="1:9" x14ac:dyDescent="0.25">
      <c r="A234" s="1">
        <v>39140</v>
      </c>
      <c r="B234">
        <v>30000</v>
      </c>
      <c r="C234">
        <v>80</v>
      </c>
      <c r="D234">
        <v>0.72</v>
      </c>
      <c r="E234">
        <v>6.7</v>
      </c>
      <c r="F234">
        <v>0</v>
      </c>
      <c r="G234">
        <v>0</v>
      </c>
      <c r="H234">
        <v>-0.10000000000000009</v>
      </c>
      <c r="I234">
        <v>-6.2937062937062915E-2</v>
      </c>
    </row>
    <row r="235" spans="1:9" x14ac:dyDescent="0.25">
      <c r="A235" s="1">
        <v>39141</v>
      </c>
      <c r="B235">
        <v>30000</v>
      </c>
      <c r="C235">
        <v>80.5</v>
      </c>
      <c r="D235">
        <v>0.71</v>
      </c>
      <c r="E235">
        <v>6.7</v>
      </c>
      <c r="F235">
        <v>0</v>
      </c>
      <c r="G235">
        <v>6.2500000000000888E-3</v>
      </c>
      <c r="H235">
        <v>-1.3888888888888951E-2</v>
      </c>
      <c r="I235">
        <v>0</v>
      </c>
    </row>
    <row r="236" spans="1:9" x14ac:dyDescent="0.25">
      <c r="A236" s="1">
        <v>39142</v>
      </c>
      <c r="B236">
        <v>30000</v>
      </c>
      <c r="C236">
        <v>80</v>
      </c>
      <c r="D236">
        <v>0.64</v>
      </c>
      <c r="E236">
        <v>6.25</v>
      </c>
      <c r="F236">
        <v>0</v>
      </c>
      <c r="G236">
        <v>-6.2111801242236142E-3</v>
      </c>
      <c r="H236">
        <v>-9.8591549295774628E-2</v>
      </c>
      <c r="I236">
        <v>-6.7164179104477584E-2</v>
      </c>
    </row>
    <row r="237" spans="1:9" x14ac:dyDescent="0.25">
      <c r="A237" s="1">
        <v>39143</v>
      </c>
      <c r="B237">
        <v>30000</v>
      </c>
      <c r="C237">
        <v>79.5</v>
      </c>
      <c r="D237">
        <v>0.66</v>
      </c>
      <c r="E237">
        <v>6.3</v>
      </c>
      <c r="F237">
        <v>0</v>
      </c>
      <c r="G237">
        <v>-6.2499999999999778E-3</v>
      </c>
      <c r="H237">
        <v>3.125E-2</v>
      </c>
      <c r="I237">
        <v>8.0000000000000071E-3</v>
      </c>
    </row>
    <row r="238" spans="1:9" x14ac:dyDescent="0.25">
      <c r="A238" s="1">
        <v>39146</v>
      </c>
      <c r="B238">
        <v>30000</v>
      </c>
      <c r="C238">
        <v>73.5</v>
      </c>
      <c r="D238">
        <v>0.65</v>
      </c>
      <c r="E238">
        <v>6.2</v>
      </c>
      <c r="F238">
        <v>0</v>
      </c>
      <c r="G238">
        <v>-7.547169811320753E-2</v>
      </c>
      <c r="H238">
        <v>-1.5151515151515138E-2</v>
      </c>
      <c r="I238">
        <v>-1.5873015873015817E-2</v>
      </c>
    </row>
    <row r="239" spans="1:9" x14ac:dyDescent="0.25">
      <c r="A239" s="1">
        <v>39147</v>
      </c>
      <c r="B239">
        <v>30000</v>
      </c>
      <c r="C239">
        <v>78</v>
      </c>
      <c r="D239">
        <v>0.68</v>
      </c>
      <c r="E239">
        <v>6.3</v>
      </c>
      <c r="F239">
        <v>0</v>
      </c>
      <c r="G239">
        <v>6.1224489795918435E-2</v>
      </c>
      <c r="H239">
        <v>4.6153846153846212E-2</v>
      </c>
      <c r="I239">
        <v>1.6129032258064502E-2</v>
      </c>
    </row>
    <row r="240" spans="1:9" x14ac:dyDescent="0.25">
      <c r="A240" s="1">
        <v>39148</v>
      </c>
      <c r="B240">
        <v>30000</v>
      </c>
      <c r="C240">
        <v>79.5</v>
      </c>
      <c r="D240">
        <v>0.67</v>
      </c>
      <c r="E240">
        <v>6.3</v>
      </c>
      <c r="F240">
        <v>0</v>
      </c>
      <c r="G240">
        <v>1.9230769230769162E-2</v>
      </c>
      <c r="H240">
        <v>-1.4705882352941235E-2</v>
      </c>
      <c r="I240">
        <v>0</v>
      </c>
    </row>
    <row r="241" spans="1:9" x14ac:dyDescent="0.25">
      <c r="A241" s="1">
        <v>39149</v>
      </c>
      <c r="B241">
        <v>30000</v>
      </c>
      <c r="C241">
        <v>82.5</v>
      </c>
      <c r="D241">
        <v>0.71</v>
      </c>
      <c r="E241">
        <v>6.45</v>
      </c>
      <c r="F241">
        <v>0</v>
      </c>
      <c r="G241">
        <v>3.7735849056603765E-2</v>
      </c>
      <c r="H241">
        <v>5.9701492537313383E-2</v>
      </c>
      <c r="I241">
        <v>2.3809523809523947E-2</v>
      </c>
    </row>
    <row r="242" spans="1:9" x14ac:dyDescent="0.25">
      <c r="A242" s="1">
        <v>39150</v>
      </c>
      <c r="B242">
        <v>30000</v>
      </c>
      <c r="C242">
        <v>81.5</v>
      </c>
      <c r="D242">
        <v>0.71</v>
      </c>
      <c r="E242">
        <v>6.6</v>
      </c>
      <c r="F242">
        <v>0</v>
      </c>
      <c r="G242">
        <v>-1.2121212121212088E-2</v>
      </c>
      <c r="H242">
        <v>0</v>
      </c>
      <c r="I242">
        <v>2.3255813953488191E-2</v>
      </c>
    </row>
    <row r="243" spans="1:9" x14ac:dyDescent="0.25">
      <c r="A243" s="1">
        <v>39153</v>
      </c>
      <c r="B243">
        <v>30000</v>
      </c>
      <c r="C243">
        <v>80.5</v>
      </c>
      <c r="D243">
        <v>0.72</v>
      </c>
      <c r="E243">
        <v>6.45</v>
      </c>
      <c r="F243">
        <v>0</v>
      </c>
      <c r="G243">
        <v>-1.2269938650306789E-2</v>
      </c>
      <c r="H243">
        <v>1.4084507042253502E-2</v>
      </c>
      <c r="I243">
        <v>-2.2727272727272596E-2</v>
      </c>
    </row>
    <row r="244" spans="1:9" x14ac:dyDescent="0.25">
      <c r="A244" s="1">
        <v>39154</v>
      </c>
      <c r="B244">
        <v>29220</v>
      </c>
      <c r="C244">
        <v>84</v>
      </c>
      <c r="D244">
        <v>0.74</v>
      </c>
      <c r="E244">
        <v>6.35</v>
      </c>
      <c r="F244">
        <v>-2.6000000000000023E-2</v>
      </c>
      <c r="G244">
        <v>4.3478260869565188E-2</v>
      </c>
      <c r="H244">
        <v>2.7777777777777901E-2</v>
      </c>
      <c r="I244">
        <v>-1.5503875968992276E-2</v>
      </c>
    </row>
    <row r="245" spans="1:9" x14ac:dyDescent="0.25">
      <c r="A245" s="1">
        <v>39155</v>
      </c>
      <c r="B245">
        <v>29220</v>
      </c>
      <c r="C245">
        <v>80.5</v>
      </c>
      <c r="D245">
        <v>0.71</v>
      </c>
      <c r="E245">
        <v>6.25</v>
      </c>
      <c r="F245">
        <v>0</v>
      </c>
      <c r="G245">
        <v>-4.166666666666663E-2</v>
      </c>
      <c r="H245">
        <v>-4.0540540540540571E-2</v>
      </c>
      <c r="I245">
        <v>-1.5748031496062964E-2</v>
      </c>
    </row>
    <row r="246" spans="1:9" x14ac:dyDescent="0.25">
      <c r="A246" s="1">
        <v>39156</v>
      </c>
      <c r="B246">
        <v>29220</v>
      </c>
      <c r="C246">
        <v>80</v>
      </c>
      <c r="D246">
        <v>0.7</v>
      </c>
      <c r="E246">
        <v>6.3</v>
      </c>
      <c r="F246">
        <v>0</v>
      </c>
      <c r="G246">
        <v>-6.2111801242236142E-3</v>
      </c>
      <c r="H246">
        <v>-1.4084507042253502E-2</v>
      </c>
      <c r="I246">
        <v>8.0000000000000071E-3</v>
      </c>
    </row>
    <row r="247" spans="1:9" x14ac:dyDescent="0.25">
      <c r="A247" s="1">
        <v>39157</v>
      </c>
      <c r="B247">
        <v>29450</v>
      </c>
      <c r="C247">
        <v>80</v>
      </c>
      <c r="D247">
        <v>0.71</v>
      </c>
      <c r="E247">
        <v>6.4</v>
      </c>
      <c r="F247">
        <v>7.8713210130048061E-3</v>
      </c>
      <c r="G247">
        <v>0</v>
      </c>
      <c r="H247">
        <v>1.4285714285714235E-2</v>
      </c>
      <c r="I247">
        <v>1.5873015873016039E-2</v>
      </c>
    </row>
    <row r="248" spans="1:9" x14ac:dyDescent="0.25">
      <c r="A248" s="1">
        <v>39160</v>
      </c>
      <c r="B248">
        <v>29450</v>
      </c>
      <c r="C248">
        <v>78.5</v>
      </c>
      <c r="D248">
        <v>0.73</v>
      </c>
      <c r="E248">
        <v>6.5</v>
      </c>
      <c r="F248">
        <v>0</v>
      </c>
      <c r="G248">
        <v>-1.8750000000000044E-2</v>
      </c>
      <c r="H248">
        <v>2.8169014084507005E-2</v>
      </c>
      <c r="I248">
        <v>1.5625E-2</v>
      </c>
    </row>
    <row r="249" spans="1:9" x14ac:dyDescent="0.25">
      <c r="A249" s="1">
        <v>39161</v>
      </c>
      <c r="B249">
        <v>29295</v>
      </c>
      <c r="C249">
        <v>80</v>
      </c>
      <c r="D249">
        <v>0.73</v>
      </c>
      <c r="E249">
        <v>6.5</v>
      </c>
      <c r="F249">
        <v>-5.2631578947368585E-3</v>
      </c>
      <c r="G249">
        <v>1.9108280254777066E-2</v>
      </c>
      <c r="H249">
        <v>0</v>
      </c>
      <c r="I249">
        <v>0</v>
      </c>
    </row>
    <row r="250" spans="1:9" x14ac:dyDescent="0.25">
      <c r="A250" s="1">
        <v>39162</v>
      </c>
      <c r="B250">
        <v>29513</v>
      </c>
      <c r="C250">
        <v>81</v>
      </c>
      <c r="D250">
        <v>0.73</v>
      </c>
      <c r="E250">
        <v>6.55</v>
      </c>
      <c r="F250">
        <v>7.4415429254139909E-3</v>
      </c>
      <c r="G250">
        <v>1.2499999999999956E-2</v>
      </c>
      <c r="H250">
        <v>0</v>
      </c>
      <c r="I250">
        <v>7.692307692307665E-3</v>
      </c>
    </row>
    <row r="251" spans="1:9" x14ac:dyDescent="0.25">
      <c r="A251" s="1">
        <v>39163</v>
      </c>
      <c r="B251">
        <v>29471</v>
      </c>
      <c r="C251">
        <v>81</v>
      </c>
      <c r="D251">
        <v>0.74</v>
      </c>
      <c r="E251">
        <v>6.9</v>
      </c>
      <c r="F251">
        <v>-1.4231016840036137E-3</v>
      </c>
      <c r="G251">
        <v>0</v>
      </c>
      <c r="H251">
        <v>1.3698630136986356E-2</v>
      </c>
      <c r="I251">
        <v>5.3435114503816772E-2</v>
      </c>
    </row>
    <row r="252" spans="1:9" x14ac:dyDescent="0.25">
      <c r="A252" s="1">
        <v>39164</v>
      </c>
      <c r="B252">
        <v>29364</v>
      </c>
      <c r="C252">
        <v>82.5</v>
      </c>
      <c r="D252">
        <v>0.74</v>
      </c>
      <c r="E252">
        <v>6.95</v>
      </c>
      <c r="F252">
        <v>-3.6306877947812621E-3</v>
      </c>
      <c r="G252">
        <v>1.8518518518518601E-2</v>
      </c>
      <c r="H252">
        <v>0</v>
      </c>
      <c r="I252">
        <v>7.2463768115942351E-3</v>
      </c>
    </row>
    <row r="253" spans="1:9" x14ac:dyDescent="0.25">
      <c r="A253" s="1">
        <v>39167</v>
      </c>
      <c r="B253">
        <v>29345</v>
      </c>
      <c r="C253">
        <v>85</v>
      </c>
      <c r="D253">
        <v>0.72</v>
      </c>
      <c r="E253">
        <v>6.85</v>
      </c>
      <c r="F253">
        <v>-6.4705081051630309E-4</v>
      </c>
      <c r="G253">
        <v>3.0303030303030276E-2</v>
      </c>
      <c r="H253">
        <v>-2.7027027027027084E-2</v>
      </c>
      <c r="I253">
        <v>-1.4388489208633115E-2</v>
      </c>
    </row>
    <row r="254" spans="1:9" x14ac:dyDescent="0.25">
      <c r="A254" s="1">
        <v>39168</v>
      </c>
      <c r="B254">
        <v>29655</v>
      </c>
      <c r="C254">
        <v>82.5</v>
      </c>
      <c r="D254">
        <v>0.73</v>
      </c>
      <c r="E254">
        <v>6.65</v>
      </c>
      <c r="F254">
        <v>1.056398023513383E-2</v>
      </c>
      <c r="G254">
        <v>-2.9411764705882359E-2</v>
      </c>
      <c r="H254">
        <v>1.388888888888884E-2</v>
      </c>
      <c r="I254">
        <v>-2.9197080291970656E-2</v>
      </c>
    </row>
    <row r="255" spans="1:9" x14ac:dyDescent="0.25">
      <c r="A255" s="1">
        <v>39169</v>
      </c>
      <c r="B255">
        <v>29870</v>
      </c>
      <c r="C255">
        <v>79.5</v>
      </c>
      <c r="D255">
        <v>0.76</v>
      </c>
      <c r="E255">
        <v>6.7</v>
      </c>
      <c r="F255">
        <v>7.2500421514078983E-3</v>
      </c>
      <c r="G255">
        <v>-3.6363636363636376E-2</v>
      </c>
      <c r="H255">
        <v>4.1095890410958846E-2</v>
      </c>
      <c r="I255">
        <v>7.5187969924812581E-3</v>
      </c>
    </row>
    <row r="256" spans="1:9" x14ac:dyDescent="0.25">
      <c r="A256" s="1">
        <v>39170</v>
      </c>
      <c r="B256">
        <v>29870</v>
      </c>
      <c r="C256">
        <v>79.5</v>
      </c>
      <c r="D256">
        <v>0.8</v>
      </c>
      <c r="E256">
        <v>6.8</v>
      </c>
      <c r="F256">
        <v>0</v>
      </c>
      <c r="G256">
        <v>0</v>
      </c>
      <c r="H256">
        <v>5.2631578947368363E-2</v>
      </c>
      <c r="I256">
        <v>1.4925373134328401E-2</v>
      </c>
    </row>
    <row r="257" spans="1:9" x14ac:dyDescent="0.25">
      <c r="A257" s="1">
        <v>39171</v>
      </c>
      <c r="B257">
        <v>29870</v>
      </c>
      <c r="C257">
        <v>82</v>
      </c>
      <c r="D257">
        <v>0.84</v>
      </c>
      <c r="E257">
        <v>6.7</v>
      </c>
      <c r="F257">
        <v>0</v>
      </c>
      <c r="G257">
        <v>3.1446540880503138E-2</v>
      </c>
      <c r="H257">
        <v>4.9999999999999822E-2</v>
      </c>
      <c r="I257">
        <v>-1.4705882352941124E-2</v>
      </c>
    </row>
    <row r="258" spans="1:9" x14ac:dyDescent="0.25">
      <c r="A258" s="1">
        <v>39174</v>
      </c>
      <c r="B258">
        <v>29870</v>
      </c>
      <c r="C258">
        <v>81</v>
      </c>
      <c r="D258">
        <v>0.86</v>
      </c>
      <c r="E258">
        <v>6.65</v>
      </c>
      <c r="F258">
        <v>0</v>
      </c>
      <c r="G258">
        <v>-1.2195121951219523E-2</v>
      </c>
      <c r="H258">
        <v>2.3809523809523725E-2</v>
      </c>
      <c r="I258">
        <v>-7.4626865671642006E-3</v>
      </c>
    </row>
    <row r="259" spans="1:9" x14ac:dyDescent="0.25">
      <c r="A259" s="1">
        <v>39175</v>
      </c>
      <c r="B259">
        <v>29311.3</v>
      </c>
      <c r="C259">
        <v>83</v>
      </c>
      <c r="D259">
        <v>0.9</v>
      </c>
      <c r="E259">
        <v>6.8</v>
      </c>
      <c r="F259">
        <v>-1.8704385671242107E-2</v>
      </c>
      <c r="G259">
        <v>2.4691358024691468E-2</v>
      </c>
      <c r="H259">
        <v>4.6511627906976827E-2</v>
      </c>
      <c r="I259">
        <v>2.2556390977443552E-2</v>
      </c>
    </row>
    <row r="260" spans="1:9" x14ac:dyDescent="0.25">
      <c r="A260" s="1">
        <v>39176</v>
      </c>
      <c r="B260">
        <v>29237.5</v>
      </c>
      <c r="C260">
        <v>83.5</v>
      </c>
      <c r="D260">
        <v>0.88</v>
      </c>
      <c r="E260">
        <v>6.85</v>
      </c>
      <c r="F260">
        <v>-2.5178003022724438E-3</v>
      </c>
      <c r="G260">
        <v>6.0240963855422436E-3</v>
      </c>
      <c r="H260">
        <v>-2.2222222222222254E-2</v>
      </c>
      <c r="I260">
        <v>7.3529411764705621E-3</v>
      </c>
    </row>
    <row r="261" spans="1:9" x14ac:dyDescent="0.25">
      <c r="A261" s="1">
        <v>39177</v>
      </c>
      <c r="B261">
        <v>29520</v>
      </c>
      <c r="C261">
        <v>84</v>
      </c>
      <c r="D261">
        <v>0.88</v>
      </c>
      <c r="E261">
        <v>7.05</v>
      </c>
      <c r="F261">
        <v>9.6622488242839033E-3</v>
      </c>
      <c r="G261">
        <v>5.9880239520957446E-3</v>
      </c>
      <c r="H261">
        <v>0</v>
      </c>
      <c r="I261">
        <v>2.9197080291970767E-2</v>
      </c>
    </row>
    <row r="262" spans="1:9" x14ac:dyDescent="0.25">
      <c r="A262" s="1">
        <v>39178</v>
      </c>
      <c r="B262">
        <v>29520</v>
      </c>
      <c r="C262">
        <v>82.5</v>
      </c>
      <c r="D262">
        <v>0.87</v>
      </c>
      <c r="E262">
        <v>7.05</v>
      </c>
      <c r="F262">
        <v>0</v>
      </c>
      <c r="G262">
        <v>-1.7857142857142905E-2</v>
      </c>
      <c r="H262">
        <v>-1.1363636363636354E-2</v>
      </c>
      <c r="I262">
        <v>0</v>
      </c>
    </row>
    <row r="263" spans="1:9" x14ac:dyDescent="0.25">
      <c r="A263" s="1">
        <v>39181</v>
      </c>
      <c r="B263">
        <v>29613</v>
      </c>
      <c r="C263">
        <v>82.5</v>
      </c>
      <c r="D263">
        <v>0.95</v>
      </c>
      <c r="E263">
        <v>7.05</v>
      </c>
      <c r="F263">
        <v>3.150406504065062E-3</v>
      </c>
      <c r="G263">
        <v>0</v>
      </c>
      <c r="H263">
        <v>9.1954022988505635E-2</v>
      </c>
      <c r="I263">
        <v>0</v>
      </c>
    </row>
    <row r="264" spans="1:9" x14ac:dyDescent="0.25">
      <c r="A264" s="1">
        <v>39182</v>
      </c>
      <c r="B264">
        <v>29802.7</v>
      </c>
      <c r="C264">
        <v>82</v>
      </c>
      <c r="D264">
        <v>0.92</v>
      </c>
      <c r="E264">
        <v>6.85</v>
      </c>
      <c r="F264">
        <v>6.4059703508594357E-3</v>
      </c>
      <c r="G264">
        <v>-6.0606060606060996E-3</v>
      </c>
      <c r="H264">
        <v>-3.1578947368420929E-2</v>
      </c>
      <c r="I264">
        <v>-2.8368794326241176E-2</v>
      </c>
    </row>
    <row r="265" spans="1:9" x14ac:dyDescent="0.25">
      <c r="A265" s="1">
        <v>39183</v>
      </c>
      <c r="B265">
        <v>29808</v>
      </c>
      <c r="C265">
        <v>82</v>
      </c>
      <c r="D265">
        <v>0.94</v>
      </c>
      <c r="E265">
        <v>7</v>
      </c>
      <c r="F265">
        <v>1.778362363140662E-4</v>
      </c>
      <c r="G265">
        <v>0</v>
      </c>
      <c r="H265">
        <v>2.1739130434782483E-2</v>
      </c>
      <c r="I265">
        <v>2.1897810218978186E-2</v>
      </c>
    </row>
    <row r="266" spans="1:9" x14ac:dyDescent="0.25">
      <c r="A266" s="1">
        <v>39184</v>
      </c>
      <c r="B266">
        <v>29888.5</v>
      </c>
      <c r="C266">
        <v>81</v>
      </c>
      <c r="D266">
        <v>0.92</v>
      </c>
      <c r="E266">
        <v>6.85</v>
      </c>
      <c r="F266">
        <v>2.700617283950546E-3</v>
      </c>
      <c r="G266">
        <v>-1.2195121951219523E-2</v>
      </c>
      <c r="H266">
        <v>-2.1276595744680771E-2</v>
      </c>
      <c r="I266">
        <v>-2.1428571428571463E-2</v>
      </c>
    </row>
    <row r="267" spans="1:9" x14ac:dyDescent="0.25">
      <c r="A267" s="1">
        <v>39185</v>
      </c>
      <c r="B267">
        <v>29888.5</v>
      </c>
      <c r="C267">
        <v>81</v>
      </c>
      <c r="D267">
        <v>0.94</v>
      </c>
      <c r="E267">
        <v>6.85</v>
      </c>
      <c r="F267">
        <v>0</v>
      </c>
      <c r="G267">
        <v>0</v>
      </c>
      <c r="H267">
        <v>2.1739130434782483E-2</v>
      </c>
      <c r="I267">
        <v>0</v>
      </c>
    </row>
    <row r="268" spans="1:9" x14ac:dyDescent="0.25">
      <c r="A268" s="1">
        <v>39188</v>
      </c>
      <c r="B268">
        <v>29897.200000000001</v>
      </c>
      <c r="C268">
        <v>81.5</v>
      </c>
      <c r="D268">
        <v>0.94</v>
      </c>
      <c r="E268">
        <v>7.05</v>
      </c>
      <c r="F268">
        <v>2.9108185422499488E-4</v>
      </c>
      <c r="G268">
        <v>6.1728395061728669E-3</v>
      </c>
      <c r="H268">
        <v>0</v>
      </c>
      <c r="I268">
        <v>2.9197080291970767E-2</v>
      </c>
    </row>
    <row r="269" spans="1:9" x14ac:dyDescent="0.25">
      <c r="A269" s="1">
        <v>39189</v>
      </c>
      <c r="B269">
        <v>29951</v>
      </c>
      <c r="C269">
        <v>83.5</v>
      </c>
      <c r="D269">
        <v>0.96</v>
      </c>
      <c r="E269">
        <v>7.3</v>
      </c>
      <c r="F269">
        <v>1.799499618693412E-3</v>
      </c>
      <c r="G269">
        <v>2.4539877300613577E-2</v>
      </c>
      <c r="H269">
        <v>2.1276595744680771E-2</v>
      </c>
      <c r="I269">
        <v>3.5460992907801359E-2</v>
      </c>
    </row>
    <row r="270" spans="1:9" x14ac:dyDescent="0.25">
      <c r="A270" s="1">
        <v>39190</v>
      </c>
      <c r="B270">
        <v>29850</v>
      </c>
      <c r="C270">
        <v>82.5</v>
      </c>
      <c r="D270">
        <v>0.93</v>
      </c>
      <c r="E270">
        <v>7</v>
      </c>
      <c r="F270">
        <v>-3.3721745517678592E-3</v>
      </c>
      <c r="G270">
        <v>-1.19760479041916E-2</v>
      </c>
      <c r="H270">
        <v>-3.1249999999999889E-2</v>
      </c>
      <c r="I270">
        <v>-4.1095890410958846E-2</v>
      </c>
    </row>
    <row r="271" spans="1:9" x14ac:dyDescent="0.25">
      <c r="A271" s="1">
        <v>39191</v>
      </c>
      <c r="B271">
        <v>29850</v>
      </c>
      <c r="C271">
        <v>83</v>
      </c>
      <c r="D271">
        <v>0.94</v>
      </c>
      <c r="E271">
        <v>7.1</v>
      </c>
      <c r="F271">
        <v>0</v>
      </c>
      <c r="G271">
        <v>6.0606060606060996E-3</v>
      </c>
      <c r="H271">
        <v>1.0752688172043001E-2</v>
      </c>
      <c r="I271">
        <v>1.4285714285714235E-2</v>
      </c>
    </row>
    <row r="272" spans="1:9" x14ac:dyDescent="0.25">
      <c r="A272" s="1">
        <v>39192</v>
      </c>
      <c r="B272">
        <v>29584</v>
      </c>
      <c r="C272">
        <v>82.5</v>
      </c>
      <c r="D272">
        <v>0.95</v>
      </c>
      <c r="E272">
        <v>7.3</v>
      </c>
      <c r="F272">
        <v>-8.9112227805695499E-3</v>
      </c>
      <c r="G272">
        <v>-6.0240963855421326E-3</v>
      </c>
      <c r="H272">
        <v>1.0638297872340496E-2</v>
      </c>
      <c r="I272">
        <v>2.8169014084507005E-2</v>
      </c>
    </row>
    <row r="273" spans="1:9" x14ac:dyDescent="0.25">
      <c r="A273" s="1">
        <v>39196</v>
      </c>
      <c r="B273">
        <v>29665</v>
      </c>
      <c r="C273">
        <v>83.25</v>
      </c>
      <c r="D273">
        <v>0.96</v>
      </c>
      <c r="E273">
        <v>7.4</v>
      </c>
      <c r="F273">
        <v>2.7379664683613303E-3</v>
      </c>
      <c r="G273">
        <v>9.0909090909090384E-3</v>
      </c>
      <c r="H273">
        <v>1.0526315789473717E-2</v>
      </c>
      <c r="I273">
        <v>1.3698630136986356E-2</v>
      </c>
    </row>
    <row r="274" spans="1:9" x14ac:dyDescent="0.25">
      <c r="A274" s="1">
        <v>39197</v>
      </c>
      <c r="B274">
        <v>29665</v>
      </c>
      <c r="C274">
        <v>84</v>
      </c>
      <c r="D274">
        <v>0.97</v>
      </c>
      <c r="E274">
        <v>7.5</v>
      </c>
      <c r="F274">
        <v>0</v>
      </c>
      <c r="G274">
        <v>9.009009009008917E-3</v>
      </c>
      <c r="H274">
        <v>1.0416666666666741E-2</v>
      </c>
      <c r="I274">
        <v>1.3513513513513375E-2</v>
      </c>
    </row>
    <row r="275" spans="1:9" x14ac:dyDescent="0.25">
      <c r="A275" s="1">
        <v>39198</v>
      </c>
      <c r="B275">
        <v>29665</v>
      </c>
      <c r="C275">
        <v>86</v>
      </c>
      <c r="D275">
        <v>0.94</v>
      </c>
      <c r="E275">
        <v>7.25</v>
      </c>
      <c r="F275">
        <v>0</v>
      </c>
      <c r="G275">
        <v>2.3809523809523725E-2</v>
      </c>
      <c r="H275">
        <v>-3.0927835051546393E-2</v>
      </c>
      <c r="I275">
        <v>-3.3333333333333326E-2</v>
      </c>
    </row>
    <row r="276" spans="1:9" x14ac:dyDescent="0.25">
      <c r="A276" s="1">
        <v>39199</v>
      </c>
      <c r="B276">
        <v>28804</v>
      </c>
      <c r="C276">
        <v>84</v>
      </c>
      <c r="D276">
        <v>0.91</v>
      </c>
      <c r="E276">
        <v>7</v>
      </c>
      <c r="F276">
        <v>-2.9024102477667291E-2</v>
      </c>
      <c r="G276">
        <v>-2.3255813953488413E-2</v>
      </c>
      <c r="H276">
        <v>-3.1914893617021156E-2</v>
      </c>
      <c r="I276">
        <v>-3.4482758620689613E-2</v>
      </c>
    </row>
    <row r="277" spans="1:9" x14ac:dyDescent="0.25">
      <c r="A277" s="1">
        <v>39202</v>
      </c>
      <c r="B277">
        <v>28804</v>
      </c>
      <c r="C277">
        <v>86.5</v>
      </c>
      <c r="D277">
        <v>0.84</v>
      </c>
      <c r="E277">
        <v>6.55</v>
      </c>
      <c r="F277">
        <v>0</v>
      </c>
      <c r="G277">
        <v>2.9761904761904656E-2</v>
      </c>
      <c r="H277">
        <v>-7.6923076923076983E-2</v>
      </c>
      <c r="I277">
        <v>-6.4285714285714279E-2</v>
      </c>
    </row>
    <row r="278" spans="1:9" x14ac:dyDescent="0.25">
      <c r="A278" s="1">
        <v>39203</v>
      </c>
      <c r="B278">
        <v>29895</v>
      </c>
      <c r="C278">
        <v>85.5</v>
      </c>
      <c r="D278">
        <v>0.84</v>
      </c>
      <c r="E278">
        <v>6.25</v>
      </c>
      <c r="F278">
        <v>3.7876683793917509E-2</v>
      </c>
      <c r="G278">
        <v>-1.1560693641618491E-2</v>
      </c>
      <c r="H278">
        <v>0</v>
      </c>
      <c r="I278">
        <v>-4.5801526717557217E-2</v>
      </c>
    </row>
    <row r="279" spans="1:9" x14ac:dyDescent="0.25">
      <c r="A279" s="1">
        <v>39204</v>
      </c>
      <c r="B279">
        <v>29372.400000000001</v>
      </c>
      <c r="C279">
        <v>86</v>
      </c>
      <c r="D279">
        <v>0.86</v>
      </c>
      <c r="E279">
        <v>6.2</v>
      </c>
      <c r="F279">
        <v>-1.7481184144505724E-2</v>
      </c>
      <c r="G279">
        <v>5.8479532163742132E-3</v>
      </c>
      <c r="H279">
        <v>2.3809523809523725E-2</v>
      </c>
      <c r="I279">
        <v>-8.0000000000000071E-3</v>
      </c>
    </row>
    <row r="280" spans="1:9" x14ac:dyDescent="0.25">
      <c r="A280" s="1">
        <v>39205</v>
      </c>
      <c r="B280">
        <v>29432</v>
      </c>
      <c r="C280">
        <v>82.5</v>
      </c>
      <c r="D280">
        <v>0.87</v>
      </c>
      <c r="E280">
        <v>6.25</v>
      </c>
      <c r="F280">
        <v>2.0291157685445871E-3</v>
      </c>
      <c r="G280">
        <v>-4.0697674418604612E-2</v>
      </c>
      <c r="H280">
        <v>1.1627906976744207E-2</v>
      </c>
      <c r="I280">
        <v>8.0645161290322509E-3</v>
      </c>
    </row>
    <row r="281" spans="1:9" x14ac:dyDescent="0.25">
      <c r="A281" s="1">
        <v>39206</v>
      </c>
      <c r="B281">
        <v>29432</v>
      </c>
      <c r="C281">
        <v>81.5</v>
      </c>
      <c r="D281">
        <v>0.89</v>
      </c>
      <c r="E281">
        <v>6.2</v>
      </c>
      <c r="F281">
        <v>0</v>
      </c>
      <c r="G281">
        <v>-1.2121212121212088E-2</v>
      </c>
      <c r="H281">
        <v>2.2988505747126409E-2</v>
      </c>
      <c r="I281">
        <v>-8.0000000000000071E-3</v>
      </c>
    </row>
    <row r="282" spans="1:9" x14ac:dyDescent="0.25">
      <c r="A282" s="1">
        <v>39209</v>
      </c>
      <c r="B282">
        <v>29665</v>
      </c>
      <c r="C282">
        <v>80.5</v>
      </c>
      <c r="D282">
        <v>0.9</v>
      </c>
      <c r="E282">
        <v>6.25</v>
      </c>
      <c r="F282">
        <v>7.91655341125308E-3</v>
      </c>
      <c r="G282">
        <v>-1.2269938650306789E-2</v>
      </c>
      <c r="H282">
        <v>1.1235955056179803E-2</v>
      </c>
      <c r="I282">
        <v>8.0645161290322509E-3</v>
      </c>
    </row>
    <row r="283" spans="1:9" x14ac:dyDescent="0.25">
      <c r="A283" s="1">
        <v>39210</v>
      </c>
      <c r="B283">
        <v>29580.799999999999</v>
      </c>
      <c r="C283">
        <v>78.5</v>
      </c>
      <c r="D283">
        <v>0.88</v>
      </c>
      <c r="E283">
        <v>6.3</v>
      </c>
      <c r="F283">
        <v>-2.8383617057138322E-3</v>
      </c>
      <c r="G283">
        <v>-2.4844720496894457E-2</v>
      </c>
      <c r="H283">
        <v>-2.2222222222222254E-2</v>
      </c>
      <c r="I283">
        <v>8.0000000000000071E-3</v>
      </c>
    </row>
    <row r="284" spans="1:9" x14ac:dyDescent="0.25">
      <c r="A284" s="1">
        <v>39211</v>
      </c>
      <c r="B284">
        <v>29434.799999999999</v>
      </c>
      <c r="C284">
        <v>80</v>
      </c>
      <c r="D284">
        <v>0.88</v>
      </c>
      <c r="E284">
        <v>6.35</v>
      </c>
      <c r="F284">
        <v>-4.9356339247079717E-3</v>
      </c>
      <c r="G284">
        <v>1.9108280254777066E-2</v>
      </c>
      <c r="H284">
        <v>0</v>
      </c>
      <c r="I284">
        <v>7.9365079365079083E-3</v>
      </c>
    </row>
    <row r="285" spans="1:9" x14ac:dyDescent="0.25">
      <c r="A285" s="1">
        <v>39212</v>
      </c>
      <c r="B285">
        <v>29135</v>
      </c>
      <c r="C285">
        <v>80</v>
      </c>
      <c r="D285">
        <v>0.88</v>
      </c>
      <c r="E285">
        <v>6.2</v>
      </c>
      <c r="F285">
        <v>-1.0185222933398519E-2</v>
      </c>
      <c r="G285">
        <v>0</v>
      </c>
      <c r="H285">
        <v>0</v>
      </c>
      <c r="I285">
        <v>-2.3622047244094446E-2</v>
      </c>
    </row>
    <row r="286" spans="1:9" x14ac:dyDescent="0.25">
      <c r="A286" s="1">
        <v>39213</v>
      </c>
      <c r="B286">
        <v>29135</v>
      </c>
      <c r="C286">
        <v>77</v>
      </c>
      <c r="D286">
        <v>0.9</v>
      </c>
      <c r="E286">
        <v>6.2</v>
      </c>
      <c r="F286">
        <v>0</v>
      </c>
      <c r="G286">
        <v>-3.7499999999999978E-2</v>
      </c>
      <c r="H286">
        <v>2.2727272727272707E-2</v>
      </c>
      <c r="I286">
        <v>0</v>
      </c>
    </row>
    <row r="287" spans="1:9" x14ac:dyDescent="0.25">
      <c r="A287" s="1">
        <v>39216</v>
      </c>
      <c r="B287">
        <v>28959</v>
      </c>
      <c r="C287">
        <v>76.5</v>
      </c>
      <c r="D287">
        <v>0.91</v>
      </c>
      <c r="E287">
        <v>6.2</v>
      </c>
      <c r="F287">
        <v>-6.0408443452891758E-3</v>
      </c>
      <c r="G287">
        <v>-6.4935064935064402E-3</v>
      </c>
      <c r="H287">
        <v>1.1111111111111072E-2</v>
      </c>
      <c r="I287">
        <v>0</v>
      </c>
    </row>
    <row r="288" spans="1:9" x14ac:dyDescent="0.25">
      <c r="A288" s="1">
        <v>39217</v>
      </c>
      <c r="B288">
        <v>28821</v>
      </c>
      <c r="C288">
        <v>79</v>
      </c>
      <c r="D288">
        <v>0.92</v>
      </c>
      <c r="E288">
        <v>6.15</v>
      </c>
      <c r="F288">
        <v>-4.7653579198176921E-3</v>
      </c>
      <c r="G288">
        <v>3.2679738562091609E-2</v>
      </c>
      <c r="H288">
        <v>1.098901098901095E-2</v>
      </c>
      <c r="I288">
        <v>-8.0645161290322509E-3</v>
      </c>
    </row>
    <row r="289" spans="1:9" x14ac:dyDescent="0.25">
      <c r="A289" s="1">
        <v>39218</v>
      </c>
      <c r="B289">
        <v>28570</v>
      </c>
      <c r="C289">
        <v>78.5</v>
      </c>
      <c r="D289">
        <v>0.94</v>
      </c>
      <c r="E289">
        <v>6.3</v>
      </c>
      <c r="F289">
        <v>-8.7089275181291281E-3</v>
      </c>
      <c r="G289">
        <v>-6.3291139240506666E-3</v>
      </c>
      <c r="H289">
        <v>2.1739130434782483E-2</v>
      </c>
      <c r="I289">
        <v>2.4390243902439046E-2</v>
      </c>
    </row>
    <row r="290" spans="1:9" x14ac:dyDescent="0.25">
      <c r="A290" s="1">
        <v>39219</v>
      </c>
      <c r="B290">
        <v>28249</v>
      </c>
      <c r="C290">
        <v>77</v>
      </c>
      <c r="D290">
        <v>0.91</v>
      </c>
      <c r="E290">
        <v>6.3</v>
      </c>
      <c r="F290">
        <v>-1.1235561778088932E-2</v>
      </c>
      <c r="G290">
        <v>-1.9108280254777066E-2</v>
      </c>
      <c r="H290">
        <v>-3.1914893617021156E-2</v>
      </c>
      <c r="I290">
        <v>0</v>
      </c>
    </row>
    <row r="291" spans="1:9" x14ac:dyDescent="0.25">
      <c r="A291" s="1">
        <v>39220</v>
      </c>
      <c r="B291">
        <v>28242</v>
      </c>
      <c r="C291">
        <v>78.5</v>
      </c>
      <c r="D291">
        <v>0.91</v>
      </c>
      <c r="E291">
        <v>6.3</v>
      </c>
      <c r="F291">
        <v>-2.4779638217287125E-4</v>
      </c>
      <c r="G291">
        <v>1.9480519480519431E-2</v>
      </c>
      <c r="H291">
        <v>0</v>
      </c>
      <c r="I291">
        <v>0</v>
      </c>
    </row>
    <row r="292" spans="1:9" x14ac:dyDescent="0.25">
      <c r="A292" s="1">
        <v>39223</v>
      </c>
      <c r="B292">
        <v>28211</v>
      </c>
      <c r="C292">
        <v>78</v>
      </c>
      <c r="D292">
        <v>0.89</v>
      </c>
      <c r="E292">
        <v>6.2</v>
      </c>
      <c r="F292">
        <v>-1.0976559733729685E-3</v>
      </c>
      <c r="G292">
        <v>-6.3694267515923553E-3</v>
      </c>
      <c r="H292">
        <v>-2.1978021978022011E-2</v>
      </c>
      <c r="I292">
        <v>-1.5873015873015817E-2</v>
      </c>
    </row>
    <row r="293" spans="1:9" x14ac:dyDescent="0.25">
      <c r="A293" s="1">
        <v>39224</v>
      </c>
      <c r="B293">
        <v>28254</v>
      </c>
      <c r="C293">
        <v>79</v>
      </c>
      <c r="D293">
        <v>0.91</v>
      </c>
      <c r="E293">
        <v>6.2</v>
      </c>
      <c r="F293">
        <v>1.5242281379603817E-3</v>
      </c>
      <c r="G293">
        <v>1.2820512820512775E-2</v>
      </c>
      <c r="H293">
        <v>2.2471910112359605E-2</v>
      </c>
      <c r="I293">
        <v>0</v>
      </c>
    </row>
    <row r="294" spans="1:9" x14ac:dyDescent="0.25">
      <c r="A294" s="1">
        <v>39225</v>
      </c>
      <c r="B294">
        <v>28260</v>
      </c>
      <c r="C294">
        <v>77.5</v>
      </c>
      <c r="D294">
        <v>0.9</v>
      </c>
      <c r="E294">
        <v>6.15</v>
      </c>
      <c r="F294">
        <v>2.1235931195584534E-4</v>
      </c>
      <c r="G294">
        <v>-1.8987341772151889E-2</v>
      </c>
      <c r="H294">
        <v>-1.098901098901095E-2</v>
      </c>
      <c r="I294">
        <v>-8.0645161290322509E-3</v>
      </c>
    </row>
    <row r="295" spans="1:9" x14ac:dyDescent="0.25">
      <c r="A295" s="1">
        <v>39226</v>
      </c>
      <c r="B295">
        <v>28237</v>
      </c>
      <c r="C295">
        <v>76.5</v>
      </c>
      <c r="D295">
        <v>0.89</v>
      </c>
      <c r="E295">
        <v>6.1</v>
      </c>
      <c r="F295">
        <v>-8.1387119603681946E-4</v>
      </c>
      <c r="G295">
        <v>-1.2903225806451646E-2</v>
      </c>
      <c r="H295">
        <v>-1.1111111111111072E-2</v>
      </c>
      <c r="I295">
        <v>-8.1300813008131634E-3</v>
      </c>
    </row>
    <row r="296" spans="1:9" x14ac:dyDescent="0.25">
      <c r="A296" s="1">
        <v>39227</v>
      </c>
      <c r="B296">
        <v>28123</v>
      </c>
      <c r="C296">
        <v>76</v>
      </c>
      <c r="D296">
        <v>0.89</v>
      </c>
      <c r="E296">
        <v>6</v>
      </c>
      <c r="F296">
        <v>-4.0372560824449844E-3</v>
      </c>
      <c r="G296">
        <v>-6.5359477124182774E-3</v>
      </c>
      <c r="H296">
        <v>0</v>
      </c>
      <c r="I296">
        <v>-1.6393442622950727E-2</v>
      </c>
    </row>
    <row r="297" spans="1:9" x14ac:dyDescent="0.25">
      <c r="A297" s="1">
        <v>39230</v>
      </c>
      <c r="B297">
        <v>28123</v>
      </c>
      <c r="C297">
        <v>76</v>
      </c>
      <c r="D297">
        <v>0.88</v>
      </c>
      <c r="E297">
        <v>6</v>
      </c>
      <c r="F297">
        <v>0</v>
      </c>
      <c r="G297">
        <v>0</v>
      </c>
      <c r="H297">
        <v>-1.1235955056179803E-2</v>
      </c>
      <c r="I297">
        <v>0</v>
      </c>
    </row>
    <row r="298" spans="1:9" x14ac:dyDescent="0.25">
      <c r="A298" s="1">
        <v>39231</v>
      </c>
      <c r="B298">
        <v>27948</v>
      </c>
      <c r="C298">
        <v>76.5</v>
      </c>
      <c r="D298">
        <v>0.94</v>
      </c>
      <c r="E298">
        <v>6.15</v>
      </c>
      <c r="F298">
        <v>-6.2226647228247334E-3</v>
      </c>
      <c r="G298">
        <v>6.5789473684210176E-3</v>
      </c>
      <c r="H298">
        <v>6.8181818181818121E-2</v>
      </c>
      <c r="I298">
        <v>2.5000000000000133E-2</v>
      </c>
    </row>
    <row r="299" spans="1:9" x14ac:dyDescent="0.25">
      <c r="A299" s="1">
        <v>39232</v>
      </c>
      <c r="B299">
        <v>27948</v>
      </c>
      <c r="C299">
        <v>78</v>
      </c>
      <c r="D299">
        <v>0.93</v>
      </c>
      <c r="E299">
        <v>6.1</v>
      </c>
      <c r="F299">
        <v>0</v>
      </c>
      <c r="G299">
        <v>1.9607843137254832E-2</v>
      </c>
      <c r="H299">
        <v>-1.0638297872340274E-2</v>
      </c>
      <c r="I299">
        <v>-8.1300813008131634E-3</v>
      </c>
    </row>
    <row r="300" spans="1:9" x14ac:dyDescent="0.25">
      <c r="A300" s="1">
        <v>39233</v>
      </c>
      <c r="B300">
        <v>28014</v>
      </c>
      <c r="C300">
        <v>79</v>
      </c>
      <c r="D300">
        <v>0.94</v>
      </c>
      <c r="E300">
        <v>6.15</v>
      </c>
      <c r="F300">
        <v>2.3615285530269592E-3</v>
      </c>
      <c r="G300">
        <v>1.2820512820512775E-2</v>
      </c>
      <c r="H300">
        <v>1.0752688172043001E-2</v>
      </c>
      <c r="I300">
        <v>8.19672131147553E-3</v>
      </c>
    </row>
    <row r="301" spans="1:9" x14ac:dyDescent="0.25">
      <c r="A301" s="1">
        <v>39234</v>
      </c>
      <c r="B301">
        <v>27971</v>
      </c>
      <c r="C301">
        <v>79.5</v>
      </c>
      <c r="D301">
        <v>0.93</v>
      </c>
      <c r="E301">
        <v>6.05</v>
      </c>
      <c r="F301">
        <v>-1.5349468123081467E-3</v>
      </c>
      <c r="G301">
        <v>6.3291139240506666E-3</v>
      </c>
      <c r="H301">
        <v>-1.0638297872340274E-2</v>
      </c>
      <c r="I301">
        <v>-1.6260162601626105E-2</v>
      </c>
    </row>
    <row r="302" spans="1:9" x14ac:dyDescent="0.25">
      <c r="A302" s="1">
        <v>39237</v>
      </c>
      <c r="B302">
        <v>28097</v>
      </c>
      <c r="C302">
        <v>78.5</v>
      </c>
      <c r="D302">
        <v>0.91</v>
      </c>
      <c r="E302">
        <v>6.15</v>
      </c>
      <c r="F302">
        <v>4.5046655464588969E-3</v>
      </c>
      <c r="G302">
        <v>-1.2578616352201255E-2</v>
      </c>
      <c r="H302">
        <v>-2.1505376344086002E-2</v>
      </c>
      <c r="I302">
        <v>1.6528925619834878E-2</v>
      </c>
    </row>
    <row r="303" spans="1:9" x14ac:dyDescent="0.25">
      <c r="A303" s="1">
        <v>39238</v>
      </c>
      <c r="B303">
        <v>28097</v>
      </c>
      <c r="C303">
        <v>78</v>
      </c>
      <c r="D303">
        <v>0.91</v>
      </c>
      <c r="E303">
        <v>6.25</v>
      </c>
      <c r="F303">
        <v>0</v>
      </c>
      <c r="G303">
        <v>-6.3694267515923553E-3</v>
      </c>
      <c r="H303">
        <v>0</v>
      </c>
      <c r="I303">
        <v>1.6260162601625883E-2</v>
      </c>
    </row>
    <row r="304" spans="1:9" x14ac:dyDescent="0.25">
      <c r="A304" s="1">
        <v>39239</v>
      </c>
      <c r="B304">
        <v>28270</v>
      </c>
      <c r="C304">
        <v>78</v>
      </c>
      <c r="D304">
        <v>0.89</v>
      </c>
      <c r="E304">
        <v>6.15</v>
      </c>
      <c r="F304">
        <v>6.1572409865822131E-3</v>
      </c>
      <c r="G304">
        <v>0</v>
      </c>
      <c r="H304">
        <v>-2.1978021978022011E-2</v>
      </c>
      <c r="I304">
        <v>-1.5999999999999903E-2</v>
      </c>
    </row>
    <row r="305" spans="1:9" x14ac:dyDescent="0.25">
      <c r="A305" s="1">
        <v>39240</v>
      </c>
      <c r="B305">
        <v>28450</v>
      </c>
      <c r="C305">
        <v>77</v>
      </c>
      <c r="D305">
        <v>0.86</v>
      </c>
      <c r="E305">
        <v>6</v>
      </c>
      <c r="F305">
        <v>6.3671736823487368E-3</v>
      </c>
      <c r="G305">
        <v>-1.2820512820512775E-2</v>
      </c>
      <c r="H305">
        <v>-3.3707865168539408E-2</v>
      </c>
      <c r="I305">
        <v>-2.4390243902439046E-2</v>
      </c>
    </row>
    <row r="306" spans="1:9" x14ac:dyDescent="0.25">
      <c r="A306" s="1">
        <v>39241</v>
      </c>
      <c r="B306">
        <v>28450</v>
      </c>
      <c r="C306">
        <v>76</v>
      </c>
      <c r="D306">
        <v>0.85</v>
      </c>
      <c r="E306">
        <v>5.85</v>
      </c>
      <c r="F306">
        <v>0</v>
      </c>
      <c r="G306">
        <v>-1.2987012987012991E-2</v>
      </c>
      <c r="H306">
        <v>-1.1627906976744207E-2</v>
      </c>
      <c r="I306">
        <v>-2.5000000000000022E-2</v>
      </c>
    </row>
    <row r="307" spans="1:9" x14ac:dyDescent="0.25">
      <c r="A307" s="1">
        <v>39244</v>
      </c>
      <c r="B307">
        <v>28175</v>
      </c>
      <c r="C307">
        <v>78</v>
      </c>
      <c r="D307">
        <v>0.86</v>
      </c>
      <c r="E307">
        <v>5.9</v>
      </c>
      <c r="F307">
        <v>-9.666080843585223E-3</v>
      </c>
      <c r="G307">
        <v>2.6315789473684292E-2</v>
      </c>
      <c r="H307">
        <v>1.1764705882352899E-2</v>
      </c>
      <c r="I307">
        <v>8.5470085470087387E-3</v>
      </c>
    </row>
    <row r="308" spans="1:9" x14ac:dyDescent="0.25">
      <c r="A308" s="1">
        <v>39245</v>
      </c>
      <c r="B308">
        <v>28098</v>
      </c>
      <c r="C308">
        <v>77.5</v>
      </c>
      <c r="D308">
        <v>0.86</v>
      </c>
      <c r="E308">
        <v>5.7</v>
      </c>
      <c r="F308">
        <v>-2.7329192546583503E-3</v>
      </c>
      <c r="G308">
        <v>-6.4102564102563875E-3</v>
      </c>
      <c r="H308">
        <v>0</v>
      </c>
      <c r="I308">
        <v>-3.3898305084745783E-2</v>
      </c>
    </row>
    <row r="309" spans="1:9" x14ac:dyDescent="0.25">
      <c r="A309" s="1">
        <v>39246</v>
      </c>
      <c r="B309">
        <v>28026</v>
      </c>
      <c r="C309">
        <v>76.5</v>
      </c>
      <c r="D309">
        <v>0.86</v>
      </c>
      <c r="E309">
        <v>5.75</v>
      </c>
      <c r="F309">
        <v>-2.5624599615631238E-3</v>
      </c>
      <c r="G309">
        <v>-1.2903225806451646E-2</v>
      </c>
      <c r="H309">
        <v>0</v>
      </c>
      <c r="I309">
        <v>8.7719298245614308E-3</v>
      </c>
    </row>
    <row r="310" spans="1:9" x14ac:dyDescent="0.25">
      <c r="A310" s="1">
        <v>39247</v>
      </c>
      <c r="B310">
        <v>28027</v>
      </c>
      <c r="C310">
        <v>76</v>
      </c>
      <c r="D310">
        <v>0.86</v>
      </c>
      <c r="E310">
        <v>5.8</v>
      </c>
      <c r="F310">
        <v>3.5681153214950356E-5</v>
      </c>
      <c r="G310">
        <v>-6.5359477124182774E-3</v>
      </c>
      <c r="H310">
        <v>0</v>
      </c>
      <c r="I310">
        <v>8.6956521739129933E-3</v>
      </c>
    </row>
    <row r="311" spans="1:9" x14ac:dyDescent="0.25">
      <c r="A311" s="1">
        <v>39248</v>
      </c>
      <c r="B311">
        <v>27571</v>
      </c>
      <c r="C311">
        <v>77.5</v>
      </c>
      <c r="D311">
        <v>0.9</v>
      </c>
      <c r="E311">
        <v>6</v>
      </c>
      <c r="F311">
        <v>-1.6270025332714932E-2</v>
      </c>
      <c r="G311">
        <v>1.9736842105263053E-2</v>
      </c>
      <c r="H311">
        <v>4.6511627906976827E-2</v>
      </c>
      <c r="I311">
        <v>3.4482758620689724E-2</v>
      </c>
    </row>
    <row r="312" spans="1:9" x14ac:dyDescent="0.25">
      <c r="A312" s="1">
        <v>39251</v>
      </c>
      <c r="B312">
        <v>27599</v>
      </c>
      <c r="C312">
        <v>80</v>
      </c>
      <c r="D312">
        <v>0.89</v>
      </c>
      <c r="E312">
        <v>6.2</v>
      </c>
      <c r="F312">
        <v>1.015559827354906E-3</v>
      </c>
      <c r="G312">
        <v>3.2258064516129004E-2</v>
      </c>
      <c r="H312">
        <v>-1.1111111111111072E-2</v>
      </c>
      <c r="I312">
        <v>3.3333333333333437E-2</v>
      </c>
    </row>
    <row r="313" spans="1:9" x14ac:dyDescent="0.25">
      <c r="A313" s="1">
        <v>39252</v>
      </c>
      <c r="B313">
        <v>27609</v>
      </c>
      <c r="C313">
        <v>79</v>
      </c>
      <c r="D313">
        <v>0.88</v>
      </c>
      <c r="E313">
        <v>6.1</v>
      </c>
      <c r="F313">
        <v>3.6233196854951188E-4</v>
      </c>
      <c r="G313">
        <v>-1.2499999999999956E-2</v>
      </c>
      <c r="H313">
        <v>-1.1235955056179803E-2</v>
      </c>
      <c r="I313">
        <v>-1.6129032258064613E-2</v>
      </c>
    </row>
    <row r="314" spans="1:9" x14ac:dyDescent="0.25">
      <c r="A314" s="1">
        <v>39253</v>
      </c>
      <c r="B314">
        <v>27770</v>
      </c>
      <c r="C314">
        <v>80</v>
      </c>
      <c r="D314">
        <v>0.88</v>
      </c>
      <c r="E314">
        <v>6.1</v>
      </c>
      <c r="F314">
        <v>5.8314317794923021E-3</v>
      </c>
      <c r="G314">
        <v>1.2658227848101333E-2</v>
      </c>
      <c r="H314">
        <v>0</v>
      </c>
      <c r="I314">
        <v>0</v>
      </c>
    </row>
    <row r="315" spans="1:9" x14ac:dyDescent="0.25">
      <c r="A315" s="1">
        <v>39254</v>
      </c>
      <c r="B315">
        <v>27750</v>
      </c>
      <c r="C315">
        <v>80.5</v>
      </c>
      <c r="D315">
        <v>0.88</v>
      </c>
      <c r="E315">
        <v>6</v>
      </c>
      <c r="F315">
        <v>-7.2020165646380363E-4</v>
      </c>
      <c r="G315">
        <v>6.2500000000000888E-3</v>
      </c>
      <c r="H315">
        <v>0</v>
      </c>
      <c r="I315">
        <v>-1.6393442622950727E-2</v>
      </c>
    </row>
    <row r="316" spans="1:9" x14ac:dyDescent="0.25">
      <c r="A316" s="1">
        <v>39255</v>
      </c>
      <c r="B316">
        <v>27680</v>
      </c>
      <c r="C316">
        <v>80.5</v>
      </c>
      <c r="D316">
        <v>0.88</v>
      </c>
      <c r="E316">
        <v>5.85</v>
      </c>
      <c r="F316">
        <v>-2.5225225225224968E-3</v>
      </c>
      <c r="G316">
        <v>0</v>
      </c>
      <c r="H316">
        <v>0</v>
      </c>
      <c r="I316">
        <v>-2.5000000000000022E-2</v>
      </c>
    </row>
    <row r="317" spans="1:9" x14ac:dyDescent="0.25">
      <c r="A317" s="1">
        <v>39258</v>
      </c>
      <c r="B317">
        <v>27658</v>
      </c>
      <c r="C317">
        <v>80.5</v>
      </c>
      <c r="D317">
        <v>0.86</v>
      </c>
      <c r="E317">
        <v>5.8</v>
      </c>
      <c r="F317">
        <v>-7.9479768786128169E-4</v>
      </c>
      <c r="G317">
        <v>0</v>
      </c>
      <c r="H317">
        <v>-2.2727272727272707E-2</v>
      </c>
      <c r="I317">
        <v>-8.5470085470085166E-3</v>
      </c>
    </row>
    <row r="318" spans="1:9" x14ac:dyDescent="0.25">
      <c r="A318" s="1">
        <v>39259</v>
      </c>
      <c r="B318">
        <v>27660</v>
      </c>
      <c r="C318">
        <v>82</v>
      </c>
      <c r="D318">
        <v>0.91</v>
      </c>
      <c r="E318">
        <v>5.85</v>
      </c>
      <c r="F318">
        <v>7.2311808518410459E-5</v>
      </c>
      <c r="G318">
        <v>1.8633540372670732E-2</v>
      </c>
      <c r="H318">
        <v>5.8139534883721034E-2</v>
      </c>
      <c r="I318">
        <v>8.6206896551723755E-3</v>
      </c>
    </row>
    <row r="319" spans="1:9" x14ac:dyDescent="0.25">
      <c r="A319" s="1">
        <v>39260</v>
      </c>
      <c r="B319">
        <v>27621</v>
      </c>
      <c r="C319">
        <v>80</v>
      </c>
      <c r="D319">
        <v>0.88</v>
      </c>
      <c r="E319">
        <v>5.8</v>
      </c>
      <c r="F319">
        <v>-1.4099783080260275E-3</v>
      </c>
      <c r="G319">
        <v>-2.4390243902439046E-2</v>
      </c>
      <c r="H319">
        <v>-3.2967032967032961E-2</v>
      </c>
      <c r="I319">
        <v>-8.5470085470085166E-3</v>
      </c>
    </row>
    <row r="320" spans="1:9" x14ac:dyDescent="0.25">
      <c r="A320" s="1">
        <v>39261</v>
      </c>
      <c r="B320">
        <v>27663</v>
      </c>
      <c r="C320">
        <v>84</v>
      </c>
      <c r="D320">
        <v>0.89</v>
      </c>
      <c r="E320">
        <v>6.05</v>
      </c>
      <c r="F320">
        <v>1.520582165743356E-3</v>
      </c>
      <c r="G320">
        <v>5.0000000000000044E-2</v>
      </c>
      <c r="H320">
        <v>1.1363636363636465E-2</v>
      </c>
      <c r="I320">
        <v>4.31034482758621E-2</v>
      </c>
    </row>
    <row r="321" spans="1:9" x14ac:dyDescent="0.25">
      <c r="A321" s="1">
        <v>39262</v>
      </c>
      <c r="B321">
        <v>27616</v>
      </c>
      <c r="C321">
        <v>87</v>
      </c>
      <c r="D321">
        <v>0.91</v>
      </c>
      <c r="E321">
        <v>6.15</v>
      </c>
      <c r="F321">
        <v>-1.6990203520949043E-3</v>
      </c>
      <c r="G321">
        <v>3.5714285714285809E-2</v>
      </c>
      <c r="H321">
        <v>2.2471910112359605E-2</v>
      </c>
      <c r="I321">
        <v>1.6528925619834878E-2</v>
      </c>
    </row>
    <row r="322" spans="1:9" x14ac:dyDescent="0.25">
      <c r="A322" s="1">
        <v>39265</v>
      </c>
      <c r="B322">
        <v>27438</v>
      </c>
      <c r="C322">
        <v>87.5</v>
      </c>
      <c r="D322">
        <v>0.91</v>
      </c>
      <c r="E322">
        <v>6.3</v>
      </c>
      <c r="F322">
        <v>-6.4455388180765238E-3</v>
      </c>
      <c r="G322">
        <v>5.7471264367816577E-3</v>
      </c>
      <c r="H322">
        <v>0</v>
      </c>
      <c r="I322">
        <v>2.4390243902439046E-2</v>
      </c>
    </row>
    <row r="323" spans="1:9" x14ac:dyDescent="0.25">
      <c r="A323" s="1">
        <v>39266</v>
      </c>
      <c r="B323">
        <v>27506</v>
      </c>
      <c r="C323">
        <v>89</v>
      </c>
      <c r="D323">
        <v>0.94</v>
      </c>
      <c r="E323">
        <v>6.6</v>
      </c>
      <c r="F323">
        <v>2.4783147459728205E-3</v>
      </c>
      <c r="G323">
        <v>1.7142857142857126E-2</v>
      </c>
      <c r="H323">
        <v>3.296703296703285E-2</v>
      </c>
      <c r="I323">
        <v>4.7619047619047672E-2</v>
      </c>
    </row>
    <row r="324" spans="1:9" x14ac:dyDescent="0.25">
      <c r="A324" s="1">
        <v>39267</v>
      </c>
      <c r="B324">
        <v>27514</v>
      </c>
      <c r="C324">
        <v>89</v>
      </c>
      <c r="D324">
        <v>0.95</v>
      </c>
      <c r="E324">
        <v>6.85</v>
      </c>
      <c r="F324">
        <v>2.9084563367987037E-4</v>
      </c>
      <c r="G324">
        <v>0</v>
      </c>
      <c r="H324">
        <v>1.0638297872340496E-2</v>
      </c>
      <c r="I324">
        <v>3.7878787878787845E-2</v>
      </c>
    </row>
    <row r="325" spans="1:9" x14ac:dyDescent="0.25">
      <c r="A325" s="1">
        <v>39268</v>
      </c>
      <c r="B325">
        <v>27612</v>
      </c>
      <c r="C325">
        <v>89</v>
      </c>
      <c r="D325">
        <v>0.95</v>
      </c>
      <c r="E325">
        <v>6.9</v>
      </c>
      <c r="F325">
        <v>3.5618230718905686E-3</v>
      </c>
      <c r="G325">
        <v>0</v>
      </c>
      <c r="H325">
        <v>0</v>
      </c>
      <c r="I325">
        <v>7.2992700729928028E-3</v>
      </c>
    </row>
    <row r="326" spans="1:9" x14ac:dyDescent="0.25">
      <c r="A326" s="1">
        <v>39269</v>
      </c>
      <c r="B326">
        <v>27333</v>
      </c>
      <c r="C326">
        <v>90</v>
      </c>
      <c r="D326">
        <v>1.04</v>
      </c>
      <c r="E326">
        <v>6.9</v>
      </c>
      <c r="F326">
        <v>-1.0104302477183857E-2</v>
      </c>
      <c r="G326">
        <v>1.1235955056179803E-2</v>
      </c>
      <c r="H326">
        <v>9.473684210526323E-2</v>
      </c>
      <c r="I326">
        <v>0</v>
      </c>
    </row>
    <row r="327" spans="1:9" x14ac:dyDescent="0.25">
      <c r="A327" s="1">
        <v>39272</v>
      </c>
      <c r="B327">
        <v>27470</v>
      </c>
      <c r="C327">
        <v>88</v>
      </c>
      <c r="D327">
        <v>1.0900000000000001</v>
      </c>
      <c r="E327">
        <v>7.1</v>
      </c>
      <c r="F327">
        <v>5.0122562470273913E-3</v>
      </c>
      <c r="G327">
        <v>-2.2222222222222254E-2</v>
      </c>
      <c r="H327">
        <v>4.8076923076923128E-2</v>
      </c>
      <c r="I327">
        <v>2.8985507246376718E-2</v>
      </c>
    </row>
    <row r="328" spans="1:9" x14ac:dyDescent="0.25">
      <c r="A328" s="1">
        <v>39273</v>
      </c>
      <c r="B328">
        <v>27597</v>
      </c>
      <c r="C328">
        <v>86.5</v>
      </c>
      <c r="D328">
        <v>1.06</v>
      </c>
      <c r="E328">
        <v>6.9</v>
      </c>
      <c r="F328">
        <v>4.623225336730874E-3</v>
      </c>
      <c r="G328">
        <v>-1.7045454545454586E-2</v>
      </c>
      <c r="H328">
        <v>-2.7522935779816571E-2</v>
      </c>
      <c r="I328">
        <v>-2.8169014084506894E-2</v>
      </c>
    </row>
    <row r="329" spans="1:9" x14ac:dyDescent="0.25">
      <c r="A329" s="1">
        <v>39274</v>
      </c>
      <c r="B329">
        <v>27873</v>
      </c>
      <c r="C329">
        <v>86.5</v>
      </c>
      <c r="D329">
        <v>1.07</v>
      </c>
      <c r="E329">
        <v>6.85</v>
      </c>
      <c r="F329">
        <v>1.0001087074682058E-2</v>
      </c>
      <c r="G329">
        <v>0</v>
      </c>
      <c r="H329">
        <v>9.4339622641510523E-3</v>
      </c>
      <c r="I329">
        <v>-7.2463768115943461E-3</v>
      </c>
    </row>
    <row r="330" spans="1:9" x14ac:dyDescent="0.25">
      <c r="A330" s="1">
        <v>39275</v>
      </c>
      <c r="B330">
        <v>27719.5</v>
      </c>
      <c r="C330">
        <v>85.5</v>
      </c>
      <c r="D330">
        <v>1.1399999999999999</v>
      </c>
      <c r="E330">
        <v>7.25</v>
      </c>
      <c r="F330">
        <v>-5.5071215871991264E-3</v>
      </c>
      <c r="G330">
        <v>-1.1560693641618491E-2</v>
      </c>
      <c r="H330">
        <v>6.5420560747663448E-2</v>
      </c>
      <c r="I330">
        <v>5.8394160583941757E-2</v>
      </c>
    </row>
    <row r="331" spans="1:9" x14ac:dyDescent="0.25">
      <c r="A331" s="1">
        <v>39276</v>
      </c>
      <c r="B331">
        <v>27502</v>
      </c>
      <c r="C331">
        <v>85.5</v>
      </c>
      <c r="D331">
        <v>1.1299999999999999</v>
      </c>
      <c r="E331">
        <v>7.25</v>
      </c>
      <c r="F331">
        <v>-7.846461877017985E-3</v>
      </c>
      <c r="G331">
        <v>0</v>
      </c>
      <c r="H331">
        <v>-8.7719298245614308E-3</v>
      </c>
      <c r="I331">
        <v>0</v>
      </c>
    </row>
    <row r="332" spans="1:9" x14ac:dyDescent="0.25">
      <c r="A332" s="1">
        <v>39279</v>
      </c>
      <c r="B332">
        <v>27574.3</v>
      </c>
      <c r="C332">
        <v>87.5</v>
      </c>
      <c r="D332">
        <v>1.1299999999999999</v>
      </c>
      <c r="E332">
        <v>7.15</v>
      </c>
      <c r="F332">
        <v>2.6288997163841366E-3</v>
      </c>
      <c r="G332">
        <v>2.3391812865497075E-2</v>
      </c>
      <c r="H332">
        <v>0</v>
      </c>
      <c r="I332">
        <v>-1.3793103448275779E-2</v>
      </c>
    </row>
    <row r="333" spans="1:9" x14ac:dyDescent="0.25">
      <c r="A333" s="1">
        <v>39280</v>
      </c>
      <c r="B333">
        <v>27685.11</v>
      </c>
      <c r="C333">
        <v>88.5</v>
      </c>
      <c r="D333">
        <v>1.1599999999999999</v>
      </c>
      <c r="E333">
        <v>7.15</v>
      </c>
      <c r="F333">
        <v>4.0185970269417393E-3</v>
      </c>
      <c r="G333">
        <v>1.1428571428571344E-2</v>
      </c>
      <c r="H333">
        <v>2.6548672566371723E-2</v>
      </c>
      <c r="I333">
        <v>0</v>
      </c>
    </row>
    <row r="334" spans="1:9" x14ac:dyDescent="0.25">
      <c r="A334" s="1">
        <v>39281</v>
      </c>
      <c r="B334">
        <v>27734.5</v>
      </c>
      <c r="C334">
        <v>87.5</v>
      </c>
      <c r="D334">
        <v>1.1499999999999999</v>
      </c>
      <c r="E334">
        <v>7.05</v>
      </c>
      <c r="F334">
        <v>1.78399146689312E-3</v>
      </c>
      <c r="G334">
        <v>-1.1299435028248594E-2</v>
      </c>
      <c r="H334">
        <v>-8.6206896551723755E-3</v>
      </c>
      <c r="I334">
        <v>-1.3986013986014068E-2</v>
      </c>
    </row>
    <row r="335" spans="1:9" x14ac:dyDescent="0.25">
      <c r="A335" s="1">
        <v>39282</v>
      </c>
      <c r="B335">
        <v>27708.85</v>
      </c>
      <c r="C335">
        <v>86.5</v>
      </c>
      <c r="D335">
        <v>1.17</v>
      </c>
      <c r="E335">
        <v>7.45</v>
      </c>
      <c r="F335">
        <v>-9.2484090212552328E-4</v>
      </c>
      <c r="G335">
        <v>-1.1428571428571455E-2</v>
      </c>
      <c r="H335">
        <v>1.7391304347826209E-2</v>
      </c>
      <c r="I335">
        <v>5.6737588652482351E-2</v>
      </c>
    </row>
    <row r="336" spans="1:9" x14ac:dyDescent="0.25">
      <c r="A336" s="1">
        <v>39283</v>
      </c>
      <c r="B336">
        <v>27970</v>
      </c>
      <c r="C336">
        <v>87</v>
      </c>
      <c r="D336">
        <v>1.1499999999999999</v>
      </c>
      <c r="E336">
        <v>7.3</v>
      </c>
      <c r="F336">
        <v>9.4247866656320678E-3</v>
      </c>
      <c r="G336">
        <v>5.7803468208093012E-3</v>
      </c>
      <c r="H336">
        <v>-1.7094017094017144E-2</v>
      </c>
      <c r="I336">
        <v>-2.0134228187919545E-2</v>
      </c>
    </row>
    <row r="337" spans="1:9" x14ac:dyDescent="0.25">
      <c r="A337" s="1">
        <v>39286</v>
      </c>
      <c r="B337">
        <v>27660</v>
      </c>
      <c r="C337">
        <v>91</v>
      </c>
      <c r="D337">
        <v>1.17</v>
      </c>
      <c r="E337">
        <v>7.8</v>
      </c>
      <c r="F337">
        <v>-1.1083303539506595E-2</v>
      </c>
      <c r="G337">
        <v>4.5977011494252817E-2</v>
      </c>
      <c r="H337">
        <v>1.7391304347826209E-2</v>
      </c>
      <c r="I337">
        <v>6.8493150684931559E-2</v>
      </c>
    </row>
    <row r="338" spans="1:9" x14ac:dyDescent="0.25">
      <c r="A338" s="1">
        <v>39287</v>
      </c>
      <c r="B338">
        <v>27676</v>
      </c>
      <c r="C338">
        <v>90</v>
      </c>
      <c r="D338">
        <v>1.1599999999999999</v>
      </c>
      <c r="E338">
        <v>7.55</v>
      </c>
      <c r="F338">
        <v>5.7845263919009682E-4</v>
      </c>
      <c r="G338">
        <v>-1.098901098901095E-2</v>
      </c>
      <c r="H338">
        <v>-8.5470085470085166E-3</v>
      </c>
      <c r="I338">
        <v>-3.2051282051282048E-2</v>
      </c>
    </row>
    <row r="339" spans="1:9" x14ac:dyDescent="0.25">
      <c r="A339" s="1">
        <v>39288</v>
      </c>
      <c r="B339">
        <v>27290</v>
      </c>
      <c r="C339">
        <v>88.5</v>
      </c>
      <c r="D339">
        <v>1.18</v>
      </c>
      <c r="E339">
        <v>7.35</v>
      </c>
      <c r="F339">
        <v>-1.3947102182396254E-2</v>
      </c>
      <c r="G339">
        <v>-1.6666666666666718E-2</v>
      </c>
      <c r="H339">
        <v>1.7241379310344751E-2</v>
      </c>
      <c r="I339">
        <v>-2.6490066225165587E-2</v>
      </c>
    </row>
    <row r="340" spans="1:9" x14ac:dyDescent="0.25">
      <c r="A340" s="1">
        <v>39289</v>
      </c>
      <c r="B340">
        <v>27290</v>
      </c>
      <c r="C340">
        <v>83</v>
      </c>
      <c r="D340">
        <v>1.1200000000000001</v>
      </c>
      <c r="E340">
        <v>6.9</v>
      </c>
      <c r="F340">
        <v>0</v>
      </c>
      <c r="G340">
        <v>-6.2146892655367214E-2</v>
      </c>
      <c r="H340">
        <v>-5.0847457627118509E-2</v>
      </c>
      <c r="I340">
        <v>-6.1224489795918324E-2</v>
      </c>
    </row>
    <row r="341" spans="1:9" x14ac:dyDescent="0.25">
      <c r="A341" s="1">
        <v>39290</v>
      </c>
      <c r="B341">
        <v>27329.7</v>
      </c>
      <c r="C341">
        <v>85.5</v>
      </c>
      <c r="D341">
        <v>1.1100000000000001</v>
      </c>
      <c r="E341">
        <v>6.85</v>
      </c>
      <c r="F341">
        <v>1.4547453279589728E-3</v>
      </c>
      <c r="G341">
        <v>3.0120481927710774E-2</v>
      </c>
      <c r="H341">
        <v>-8.9285714285713969E-3</v>
      </c>
      <c r="I341">
        <v>-7.2463768115943461E-3</v>
      </c>
    </row>
    <row r="342" spans="1:9" x14ac:dyDescent="0.25">
      <c r="A342" s="1">
        <v>39293</v>
      </c>
      <c r="B342">
        <v>27800</v>
      </c>
      <c r="C342">
        <v>86</v>
      </c>
      <c r="D342">
        <v>1.1000000000000001</v>
      </c>
      <c r="E342">
        <v>6.85</v>
      </c>
      <c r="F342">
        <v>1.7208385017032812E-2</v>
      </c>
      <c r="G342">
        <v>5.8479532163742132E-3</v>
      </c>
      <c r="H342">
        <v>-9.009009009009028E-3</v>
      </c>
      <c r="I342">
        <v>0</v>
      </c>
    </row>
    <row r="343" spans="1:9" x14ac:dyDescent="0.25">
      <c r="A343" s="1">
        <v>39294</v>
      </c>
      <c r="B343">
        <v>27500</v>
      </c>
      <c r="C343">
        <v>87.5</v>
      </c>
      <c r="D343">
        <v>1.1599999999999999</v>
      </c>
      <c r="E343">
        <v>7.1</v>
      </c>
      <c r="F343">
        <v>-1.0791366906474864E-2</v>
      </c>
      <c r="G343">
        <v>1.744186046511631E-2</v>
      </c>
      <c r="H343">
        <v>5.4545454545454453E-2</v>
      </c>
      <c r="I343">
        <v>3.649635036496357E-2</v>
      </c>
    </row>
    <row r="344" spans="1:9" x14ac:dyDescent="0.25">
      <c r="A344" s="1">
        <v>39295</v>
      </c>
      <c r="B344">
        <v>27500</v>
      </c>
      <c r="C344">
        <v>87.5</v>
      </c>
      <c r="D344">
        <v>1.1599999999999999</v>
      </c>
      <c r="E344">
        <v>6.85</v>
      </c>
      <c r="F344">
        <v>0</v>
      </c>
      <c r="G344">
        <v>0</v>
      </c>
      <c r="H344">
        <v>0</v>
      </c>
      <c r="I344">
        <v>-3.5211267605633756E-2</v>
      </c>
    </row>
    <row r="345" spans="1:9" x14ac:dyDescent="0.25">
      <c r="A345" s="1">
        <v>39296</v>
      </c>
      <c r="B345">
        <v>27425</v>
      </c>
      <c r="C345">
        <v>87.5</v>
      </c>
      <c r="D345">
        <v>1.19</v>
      </c>
      <c r="E345">
        <v>6.85</v>
      </c>
      <c r="F345">
        <v>-2.7272727272726893E-3</v>
      </c>
      <c r="G345">
        <v>0</v>
      </c>
      <c r="H345">
        <v>2.5862068965517349E-2</v>
      </c>
      <c r="I345">
        <v>0</v>
      </c>
    </row>
    <row r="346" spans="1:9" x14ac:dyDescent="0.25">
      <c r="A346" s="1">
        <v>39297</v>
      </c>
      <c r="B346">
        <v>27248</v>
      </c>
      <c r="C346">
        <v>89</v>
      </c>
      <c r="D346">
        <v>1.18</v>
      </c>
      <c r="E346">
        <v>6.65</v>
      </c>
      <c r="F346">
        <v>-6.4539653600729219E-3</v>
      </c>
      <c r="G346">
        <v>1.7142857142857126E-2</v>
      </c>
      <c r="H346">
        <v>-8.4033613445377853E-3</v>
      </c>
      <c r="I346">
        <v>-2.9197080291970656E-2</v>
      </c>
    </row>
    <row r="347" spans="1:9" x14ac:dyDescent="0.25">
      <c r="A347" s="1">
        <v>39300</v>
      </c>
      <c r="B347">
        <v>27654</v>
      </c>
      <c r="C347">
        <v>86</v>
      </c>
      <c r="D347">
        <v>1.2</v>
      </c>
      <c r="E347">
        <v>6.65</v>
      </c>
      <c r="F347">
        <v>1.4900176159718059E-2</v>
      </c>
      <c r="G347">
        <v>-3.3707865168539297E-2</v>
      </c>
      <c r="H347">
        <v>1.6949152542372836E-2</v>
      </c>
      <c r="I347">
        <v>0</v>
      </c>
    </row>
    <row r="348" spans="1:9" x14ac:dyDescent="0.25">
      <c r="A348" s="1">
        <v>39301</v>
      </c>
      <c r="B348">
        <v>27518</v>
      </c>
      <c r="C348">
        <v>86</v>
      </c>
      <c r="D348">
        <v>1.23</v>
      </c>
      <c r="E348">
        <v>6.75</v>
      </c>
      <c r="F348">
        <v>-4.917914225790132E-3</v>
      </c>
      <c r="G348">
        <v>0</v>
      </c>
      <c r="H348">
        <v>2.5000000000000133E-2</v>
      </c>
      <c r="I348">
        <v>1.5037593984962294E-2</v>
      </c>
    </row>
    <row r="349" spans="1:9" x14ac:dyDescent="0.25">
      <c r="A349" s="1">
        <v>39302</v>
      </c>
      <c r="B349">
        <v>27089</v>
      </c>
      <c r="C349">
        <v>96</v>
      </c>
      <c r="D349">
        <v>1.29</v>
      </c>
      <c r="E349">
        <v>6.9</v>
      </c>
      <c r="F349">
        <v>-1.5589795770041381E-2</v>
      </c>
      <c r="G349">
        <v>0.11627906976744184</v>
      </c>
      <c r="H349">
        <v>4.8780487804878092E-2</v>
      </c>
      <c r="I349">
        <v>2.2222222222222365E-2</v>
      </c>
    </row>
    <row r="350" spans="1:9" x14ac:dyDescent="0.25">
      <c r="A350" s="1">
        <v>39303</v>
      </c>
      <c r="B350">
        <v>27194</v>
      </c>
      <c r="C350">
        <v>91.5</v>
      </c>
      <c r="D350">
        <v>1.22</v>
      </c>
      <c r="E350">
        <v>6.55</v>
      </c>
      <c r="F350">
        <v>3.8761120750119282E-3</v>
      </c>
      <c r="G350">
        <v>-4.6875E-2</v>
      </c>
      <c r="H350">
        <v>-5.4263565891472965E-2</v>
      </c>
      <c r="I350">
        <v>-5.0724637681159535E-2</v>
      </c>
    </row>
    <row r="351" spans="1:9" x14ac:dyDescent="0.25">
      <c r="A351" s="1">
        <v>39304</v>
      </c>
      <c r="B351">
        <v>27194</v>
      </c>
      <c r="C351">
        <v>93</v>
      </c>
      <c r="D351">
        <v>1.21</v>
      </c>
      <c r="E351">
        <v>6.4</v>
      </c>
      <c r="F351">
        <v>0</v>
      </c>
      <c r="G351">
        <v>1.6393442622950838E-2</v>
      </c>
      <c r="H351">
        <v>-8.1967213114754189E-3</v>
      </c>
      <c r="I351">
        <v>-2.2900763358778553E-2</v>
      </c>
    </row>
    <row r="352" spans="1:9" x14ac:dyDescent="0.25">
      <c r="A352" s="1">
        <v>39307</v>
      </c>
      <c r="B352">
        <v>27194</v>
      </c>
      <c r="C352">
        <v>93</v>
      </c>
      <c r="D352">
        <v>1.25</v>
      </c>
      <c r="E352">
        <v>6.5</v>
      </c>
      <c r="F352">
        <v>0</v>
      </c>
      <c r="G352">
        <v>0</v>
      </c>
      <c r="H352">
        <v>3.3057851239669533E-2</v>
      </c>
      <c r="I352">
        <v>1.5625E-2</v>
      </c>
    </row>
    <row r="353" spans="1:9" x14ac:dyDescent="0.25">
      <c r="A353" s="1">
        <v>39308</v>
      </c>
      <c r="B353">
        <v>27194</v>
      </c>
      <c r="C353">
        <v>93</v>
      </c>
      <c r="D353">
        <v>1.21</v>
      </c>
      <c r="E353">
        <v>6.45</v>
      </c>
      <c r="F353">
        <v>0</v>
      </c>
      <c r="G353">
        <v>0</v>
      </c>
      <c r="H353">
        <v>-3.2000000000000028E-2</v>
      </c>
      <c r="I353">
        <v>-7.692307692307665E-3</v>
      </c>
    </row>
    <row r="354" spans="1:9" x14ac:dyDescent="0.25">
      <c r="A354" s="1">
        <v>39309</v>
      </c>
      <c r="B354">
        <v>27194</v>
      </c>
      <c r="C354">
        <v>92.5</v>
      </c>
      <c r="D354">
        <v>1.1499999999999999</v>
      </c>
      <c r="E354">
        <v>6.1</v>
      </c>
      <c r="F354">
        <v>0</v>
      </c>
      <c r="G354">
        <v>-5.3763440860215006E-3</v>
      </c>
      <c r="H354">
        <v>-4.9586776859504189E-2</v>
      </c>
      <c r="I354">
        <v>-5.4263565891472965E-2</v>
      </c>
    </row>
    <row r="355" spans="1:9" x14ac:dyDescent="0.25">
      <c r="A355" s="1">
        <v>39310</v>
      </c>
      <c r="B355">
        <v>29570</v>
      </c>
      <c r="C355">
        <v>88.5</v>
      </c>
      <c r="D355">
        <v>1.07</v>
      </c>
      <c r="E355">
        <v>5.8</v>
      </c>
      <c r="F355">
        <v>8.737221445907184E-2</v>
      </c>
      <c r="G355">
        <v>-4.3243243243243246E-2</v>
      </c>
      <c r="H355">
        <v>-6.9565217391304168E-2</v>
      </c>
      <c r="I355">
        <v>-4.9180327868852403E-2</v>
      </c>
    </row>
    <row r="356" spans="1:9" x14ac:dyDescent="0.25">
      <c r="A356" s="1">
        <v>39311</v>
      </c>
      <c r="B356">
        <v>29570</v>
      </c>
      <c r="C356">
        <v>92</v>
      </c>
      <c r="D356">
        <v>1.1599999999999999</v>
      </c>
      <c r="E356">
        <v>6.25</v>
      </c>
      <c r="F356">
        <v>0</v>
      </c>
      <c r="G356">
        <v>3.9548022598870025E-2</v>
      </c>
      <c r="H356">
        <v>8.4112149532710179E-2</v>
      </c>
      <c r="I356">
        <v>7.7586206896551824E-2</v>
      </c>
    </row>
    <row r="357" spans="1:9" x14ac:dyDescent="0.25">
      <c r="A357" s="1">
        <v>39314</v>
      </c>
      <c r="B357">
        <v>28440</v>
      </c>
      <c r="C357">
        <v>94.5</v>
      </c>
      <c r="D357">
        <v>1.1399999999999999</v>
      </c>
      <c r="E357">
        <v>6.05</v>
      </c>
      <c r="F357">
        <v>-3.8214406493067288E-2</v>
      </c>
      <c r="G357">
        <v>2.7173913043478271E-2</v>
      </c>
      <c r="H357">
        <v>-1.7241379310344862E-2</v>
      </c>
      <c r="I357">
        <v>-3.2000000000000028E-2</v>
      </c>
    </row>
    <row r="358" spans="1:9" x14ac:dyDescent="0.25">
      <c r="A358" s="1">
        <v>39315</v>
      </c>
      <c r="B358">
        <v>29550</v>
      </c>
      <c r="C358">
        <v>94.5</v>
      </c>
      <c r="D358">
        <v>1.1000000000000001</v>
      </c>
      <c r="E358">
        <v>5.9</v>
      </c>
      <c r="F358">
        <v>3.9029535864978815E-2</v>
      </c>
      <c r="G358">
        <v>0</v>
      </c>
      <c r="H358">
        <v>-3.5087719298245501E-2</v>
      </c>
      <c r="I358">
        <v>-2.4793388429751984E-2</v>
      </c>
    </row>
    <row r="359" spans="1:9" x14ac:dyDescent="0.25">
      <c r="A359" s="1">
        <v>39316</v>
      </c>
      <c r="B359">
        <v>28366</v>
      </c>
      <c r="C359">
        <v>93.5</v>
      </c>
      <c r="D359">
        <v>1.1299999999999999</v>
      </c>
      <c r="E359">
        <v>6.15</v>
      </c>
      <c r="F359">
        <v>-4.0067681895093021E-2</v>
      </c>
      <c r="G359">
        <v>-1.0582010582010581E-2</v>
      </c>
      <c r="H359">
        <v>2.7272727272727115E-2</v>
      </c>
      <c r="I359">
        <v>4.237288135593209E-2</v>
      </c>
    </row>
    <row r="360" spans="1:9" x14ac:dyDescent="0.25">
      <c r="A360" s="1">
        <v>39317</v>
      </c>
      <c r="B360">
        <v>28536</v>
      </c>
      <c r="C360">
        <v>93.5</v>
      </c>
      <c r="D360">
        <v>1.1200000000000001</v>
      </c>
      <c r="E360">
        <v>6.15</v>
      </c>
      <c r="F360">
        <v>5.9930903193965435E-3</v>
      </c>
      <c r="G360">
        <v>0</v>
      </c>
      <c r="H360">
        <v>-8.8495575221236855E-3</v>
      </c>
      <c r="I360">
        <v>0</v>
      </c>
    </row>
    <row r="361" spans="1:9" x14ac:dyDescent="0.25">
      <c r="A361" s="1">
        <v>39318</v>
      </c>
      <c r="B361">
        <v>28066</v>
      </c>
      <c r="C361">
        <v>95</v>
      </c>
      <c r="D361">
        <v>1.1200000000000001</v>
      </c>
      <c r="E361">
        <v>6.15</v>
      </c>
      <c r="F361">
        <v>-1.6470423324922878E-2</v>
      </c>
      <c r="G361">
        <v>1.6042780748663166E-2</v>
      </c>
      <c r="H361">
        <v>0</v>
      </c>
      <c r="I361">
        <v>0</v>
      </c>
    </row>
    <row r="362" spans="1:9" x14ac:dyDescent="0.25">
      <c r="A362" s="1">
        <v>39321</v>
      </c>
      <c r="B362">
        <v>28066</v>
      </c>
      <c r="C362">
        <v>94</v>
      </c>
      <c r="D362">
        <v>1.1200000000000001</v>
      </c>
      <c r="E362">
        <v>6.25</v>
      </c>
      <c r="F362">
        <v>0</v>
      </c>
      <c r="G362">
        <v>-1.0526315789473717E-2</v>
      </c>
      <c r="H362">
        <v>0</v>
      </c>
      <c r="I362">
        <v>1.6260162601625883E-2</v>
      </c>
    </row>
    <row r="363" spans="1:9" x14ac:dyDescent="0.25">
      <c r="A363" s="1">
        <v>39322</v>
      </c>
      <c r="B363">
        <v>28400</v>
      </c>
      <c r="C363">
        <v>93.5</v>
      </c>
      <c r="D363">
        <v>1.1100000000000001</v>
      </c>
      <c r="E363">
        <v>6.2</v>
      </c>
      <c r="F363">
        <v>1.1900520202380083E-2</v>
      </c>
      <c r="G363">
        <v>-5.3191489361702482E-3</v>
      </c>
      <c r="H363">
        <v>-8.9285714285713969E-3</v>
      </c>
      <c r="I363">
        <v>-8.0000000000000071E-3</v>
      </c>
    </row>
    <row r="364" spans="1:9" x14ac:dyDescent="0.25">
      <c r="A364" s="1">
        <v>39323</v>
      </c>
      <c r="B364">
        <v>28400</v>
      </c>
      <c r="C364">
        <v>94</v>
      </c>
      <c r="D364">
        <v>1.1100000000000001</v>
      </c>
      <c r="E364">
        <v>6.1</v>
      </c>
      <c r="F364">
        <v>0</v>
      </c>
      <c r="G364">
        <v>5.3475935828877219E-3</v>
      </c>
      <c r="H364">
        <v>0</v>
      </c>
      <c r="I364">
        <v>-1.6129032258064613E-2</v>
      </c>
    </row>
    <row r="365" spans="1:9" x14ac:dyDescent="0.25">
      <c r="A365" s="1">
        <v>39325</v>
      </c>
      <c r="B365">
        <v>28400</v>
      </c>
      <c r="C365">
        <v>94.75</v>
      </c>
      <c r="D365">
        <v>1.125</v>
      </c>
      <c r="E365">
        <v>6.1999999999999993</v>
      </c>
      <c r="F365">
        <v>0</v>
      </c>
      <c r="G365">
        <v>7.9787234042554278E-3</v>
      </c>
      <c r="H365">
        <v>1.3513513513513375E-2</v>
      </c>
      <c r="I365">
        <v>1.6393442622950838E-2</v>
      </c>
    </row>
    <row r="366" spans="1:9" x14ac:dyDescent="0.25">
      <c r="A366" s="1">
        <v>39328</v>
      </c>
      <c r="B366">
        <v>28150</v>
      </c>
      <c r="C366">
        <v>95.5</v>
      </c>
      <c r="D366">
        <v>1.1399999999999999</v>
      </c>
      <c r="E366">
        <v>6.3</v>
      </c>
      <c r="F366">
        <v>-8.8028169014084945E-3</v>
      </c>
      <c r="G366">
        <v>7.9155672823219003E-3</v>
      </c>
      <c r="H366">
        <v>1.3333333333333197E-2</v>
      </c>
      <c r="I366">
        <v>1.6129032258064502E-2</v>
      </c>
    </row>
    <row r="367" spans="1:9" x14ac:dyDescent="0.25">
      <c r="A367" s="1">
        <v>39329</v>
      </c>
      <c r="B367">
        <v>28150</v>
      </c>
      <c r="C367">
        <v>102</v>
      </c>
      <c r="D367">
        <v>1.1399999999999999</v>
      </c>
      <c r="E367">
        <v>6.3</v>
      </c>
      <c r="F367">
        <v>0</v>
      </c>
      <c r="G367">
        <v>6.8062827225130906E-2</v>
      </c>
      <c r="H367">
        <v>0</v>
      </c>
      <c r="I367">
        <v>0</v>
      </c>
    </row>
    <row r="368" spans="1:9" x14ac:dyDescent="0.25">
      <c r="A368" s="1">
        <v>39330</v>
      </c>
      <c r="B368">
        <v>28360</v>
      </c>
      <c r="C368">
        <v>98</v>
      </c>
      <c r="D368">
        <v>1.1299999999999999</v>
      </c>
      <c r="E368">
        <v>6.15</v>
      </c>
      <c r="F368">
        <v>7.4600355239786698E-3</v>
      </c>
      <c r="G368">
        <v>-3.9215686274509776E-2</v>
      </c>
      <c r="H368">
        <v>-8.7719298245614308E-3</v>
      </c>
      <c r="I368">
        <v>-2.3809523809523725E-2</v>
      </c>
    </row>
    <row r="369" spans="1:9" x14ac:dyDescent="0.25">
      <c r="A369" s="1">
        <v>39331</v>
      </c>
      <c r="B369">
        <v>28600</v>
      </c>
      <c r="C369">
        <v>98</v>
      </c>
      <c r="D369">
        <v>1.1299999999999999</v>
      </c>
      <c r="E369">
        <v>6.2</v>
      </c>
      <c r="F369">
        <v>8.4626234132580969E-3</v>
      </c>
      <c r="G369">
        <v>0</v>
      </c>
      <c r="H369">
        <v>0</v>
      </c>
      <c r="I369">
        <v>8.1300813008129413E-3</v>
      </c>
    </row>
    <row r="370" spans="1:9" x14ac:dyDescent="0.25">
      <c r="A370" s="1">
        <v>39332</v>
      </c>
      <c r="B370">
        <v>28950</v>
      </c>
      <c r="C370">
        <v>97.5</v>
      </c>
      <c r="D370">
        <v>1.1000000000000001</v>
      </c>
      <c r="E370">
        <v>6.15</v>
      </c>
      <c r="F370">
        <v>1.2237762237762295E-2</v>
      </c>
      <c r="G370">
        <v>-5.1020408163264808E-3</v>
      </c>
      <c r="H370">
        <v>-2.6548672566371501E-2</v>
      </c>
      <c r="I370">
        <v>-8.0645161290322509E-3</v>
      </c>
    </row>
    <row r="371" spans="1:9" x14ac:dyDescent="0.25">
      <c r="A371" s="1">
        <v>39335</v>
      </c>
      <c r="B371">
        <v>29210</v>
      </c>
      <c r="C371">
        <v>97.5</v>
      </c>
      <c r="D371">
        <v>1.0900000000000001</v>
      </c>
      <c r="E371">
        <v>6.05</v>
      </c>
      <c r="F371">
        <v>8.9810017271156894E-3</v>
      </c>
      <c r="G371">
        <v>0</v>
      </c>
      <c r="H371">
        <v>-9.0909090909091494E-3</v>
      </c>
      <c r="I371">
        <v>-1.6260162601626105E-2</v>
      </c>
    </row>
    <row r="372" spans="1:9" x14ac:dyDescent="0.25">
      <c r="A372" s="1">
        <v>39336</v>
      </c>
      <c r="B372">
        <v>29050</v>
      </c>
      <c r="C372">
        <v>97.5</v>
      </c>
      <c r="D372">
        <v>1.1100000000000001</v>
      </c>
      <c r="E372">
        <v>6.15</v>
      </c>
      <c r="F372">
        <v>-5.4775761725436301E-3</v>
      </c>
      <c r="G372">
        <v>0</v>
      </c>
      <c r="H372">
        <v>1.8348623853211121E-2</v>
      </c>
      <c r="I372">
        <v>1.6528925619834878E-2</v>
      </c>
    </row>
    <row r="373" spans="1:9" x14ac:dyDescent="0.25">
      <c r="A373" s="1">
        <v>39337</v>
      </c>
      <c r="B373">
        <v>29150</v>
      </c>
      <c r="C373">
        <v>98.5</v>
      </c>
      <c r="D373">
        <v>1.1299999999999999</v>
      </c>
      <c r="E373">
        <v>6.15</v>
      </c>
      <c r="F373">
        <v>3.4423407917383297E-3</v>
      </c>
      <c r="G373">
        <v>1.025641025641022E-2</v>
      </c>
      <c r="H373">
        <v>1.8018018018017834E-2</v>
      </c>
      <c r="I373">
        <v>0</v>
      </c>
    </row>
    <row r="374" spans="1:9" x14ac:dyDescent="0.25">
      <c r="A374" s="1">
        <v>39338</v>
      </c>
      <c r="B374">
        <v>29150</v>
      </c>
      <c r="C374">
        <v>98.5</v>
      </c>
      <c r="D374">
        <v>1.21</v>
      </c>
      <c r="E374">
        <v>6.2</v>
      </c>
      <c r="F374">
        <v>0</v>
      </c>
      <c r="G374">
        <v>0</v>
      </c>
      <c r="H374">
        <v>7.079646017699126E-2</v>
      </c>
      <c r="I374">
        <v>8.1300813008129413E-3</v>
      </c>
    </row>
    <row r="375" spans="1:9" x14ac:dyDescent="0.25">
      <c r="A375" s="1">
        <v>39339</v>
      </c>
      <c r="B375">
        <v>29150</v>
      </c>
      <c r="C375">
        <v>101.5</v>
      </c>
      <c r="D375">
        <v>1.2</v>
      </c>
      <c r="E375">
        <v>6.5</v>
      </c>
      <c r="F375">
        <v>0</v>
      </c>
      <c r="G375">
        <v>3.0456852791878264E-2</v>
      </c>
      <c r="H375">
        <v>-8.2644628099173278E-3</v>
      </c>
      <c r="I375">
        <v>4.8387096774193505E-2</v>
      </c>
    </row>
    <row r="376" spans="1:9" x14ac:dyDescent="0.25">
      <c r="A376" s="1">
        <v>39342</v>
      </c>
      <c r="B376">
        <v>28870</v>
      </c>
      <c r="C376">
        <v>100</v>
      </c>
      <c r="D376">
        <v>1.21</v>
      </c>
      <c r="E376">
        <v>6.55</v>
      </c>
      <c r="F376">
        <v>-9.6054888507718372E-3</v>
      </c>
      <c r="G376">
        <v>-1.4778325123152691E-2</v>
      </c>
      <c r="H376">
        <v>8.3333333333333037E-3</v>
      </c>
      <c r="I376">
        <v>7.692307692307665E-3</v>
      </c>
    </row>
    <row r="377" spans="1:9" x14ac:dyDescent="0.25">
      <c r="A377" s="1">
        <v>39343</v>
      </c>
      <c r="B377">
        <v>29130</v>
      </c>
      <c r="C377">
        <v>99.5</v>
      </c>
      <c r="D377">
        <v>1.2</v>
      </c>
      <c r="E377">
        <v>6.5</v>
      </c>
      <c r="F377">
        <v>9.0058884655350724E-3</v>
      </c>
      <c r="G377">
        <v>-5.0000000000000044E-3</v>
      </c>
      <c r="H377">
        <v>-8.2644628099173278E-3</v>
      </c>
      <c r="I377">
        <v>-7.6335877862595547E-3</v>
      </c>
    </row>
    <row r="378" spans="1:9" x14ac:dyDescent="0.25">
      <c r="A378" s="1">
        <v>39344</v>
      </c>
      <c r="B378">
        <v>29130</v>
      </c>
      <c r="C378">
        <v>102</v>
      </c>
      <c r="D378">
        <v>1.3</v>
      </c>
      <c r="E378">
        <v>7.15</v>
      </c>
      <c r="F378">
        <v>0</v>
      </c>
      <c r="G378">
        <v>2.5125628140703515E-2</v>
      </c>
      <c r="H378">
        <v>8.3333333333333481E-2</v>
      </c>
      <c r="I378">
        <v>0.10000000000000009</v>
      </c>
    </row>
    <row r="379" spans="1:9" x14ac:dyDescent="0.25">
      <c r="A379" s="1">
        <v>39345</v>
      </c>
      <c r="B379">
        <v>28880</v>
      </c>
      <c r="C379">
        <v>102.5</v>
      </c>
      <c r="D379">
        <v>1.27</v>
      </c>
      <c r="E379">
        <v>7.1</v>
      </c>
      <c r="F379">
        <v>-8.5822176450395249E-3</v>
      </c>
      <c r="G379">
        <v>4.9019607843137081E-3</v>
      </c>
      <c r="H379">
        <v>-2.3076923076923106E-2</v>
      </c>
      <c r="I379">
        <v>-6.9930069930070893E-3</v>
      </c>
    </row>
    <row r="380" spans="1:9" x14ac:dyDescent="0.25">
      <c r="A380" s="1">
        <v>39346</v>
      </c>
      <c r="B380">
        <v>28880</v>
      </c>
      <c r="C380">
        <v>99</v>
      </c>
      <c r="D380">
        <v>1.29</v>
      </c>
      <c r="E380">
        <v>7.15</v>
      </c>
      <c r="F380">
        <v>0</v>
      </c>
      <c r="G380">
        <v>-3.4146341463414664E-2</v>
      </c>
      <c r="H380">
        <v>1.5748031496062964E-2</v>
      </c>
      <c r="I380">
        <v>7.0422535211267512E-3</v>
      </c>
    </row>
    <row r="381" spans="1:9" x14ac:dyDescent="0.25">
      <c r="A381" s="1">
        <v>39349</v>
      </c>
      <c r="B381">
        <v>28880</v>
      </c>
      <c r="C381">
        <v>99</v>
      </c>
      <c r="D381">
        <v>1.34</v>
      </c>
      <c r="E381">
        <v>7.05</v>
      </c>
      <c r="F381">
        <v>0</v>
      </c>
      <c r="G381">
        <v>0</v>
      </c>
      <c r="H381">
        <v>3.8759689922480689E-2</v>
      </c>
      <c r="I381">
        <v>-1.3986013986014068E-2</v>
      </c>
    </row>
    <row r="382" spans="1:9" x14ac:dyDescent="0.25">
      <c r="A382" s="1">
        <v>39350</v>
      </c>
      <c r="B382">
        <v>28880</v>
      </c>
      <c r="C382">
        <v>100</v>
      </c>
      <c r="D382">
        <v>1.33</v>
      </c>
      <c r="E382">
        <v>7</v>
      </c>
      <c r="F382">
        <v>0</v>
      </c>
      <c r="G382">
        <v>1.0101010101010166E-2</v>
      </c>
      <c r="H382">
        <v>-7.4626865671642006E-3</v>
      </c>
      <c r="I382">
        <v>-7.0921985815602939E-3</v>
      </c>
    </row>
    <row r="383" spans="1:9" x14ac:dyDescent="0.25">
      <c r="A383" s="1">
        <v>39351</v>
      </c>
      <c r="B383">
        <v>28680</v>
      </c>
      <c r="C383">
        <v>98.5</v>
      </c>
      <c r="D383">
        <v>1.39</v>
      </c>
      <c r="E383">
        <v>7.3</v>
      </c>
      <c r="F383">
        <v>-6.9252077562327319E-3</v>
      </c>
      <c r="G383">
        <v>-1.5000000000000013E-2</v>
      </c>
      <c r="H383">
        <v>4.5112781954887105E-2</v>
      </c>
      <c r="I383">
        <v>4.2857142857142927E-2</v>
      </c>
    </row>
    <row r="384" spans="1:9" x14ac:dyDescent="0.25">
      <c r="A384" s="1">
        <v>39352</v>
      </c>
      <c r="B384">
        <v>28680</v>
      </c>
      <c r="C384">
        <v>99.5</v>
      </c>
      <c r="D384">
        <v>1.37</v>
      </c>
      <c r="E384">
        <v>7.35</v>
      </c>
      <c r="F384">
        <v>0</v>
      </c>
      <c r="G384">
        <v>1.0152284263959421E-2</v>
      </c>
      <c r="H384">
        <v>-1.4388489208632893E-2</v>
      </c>
      <c r="I384">
        <v>6.8493150684931781E-3</v>
      </c>
    </row>
    <row r="385" spans="1:9" x14ac:dyDescent="0.25">
      <c r="A385" s="1">
        <v>39353</v>
      </c>
      <c r="B385">
        <v>28680</v>
      </c>
      <c r="C385">
        <v>100</v>
      </c>
      <c r="D385">
        <v>1.38</v>
      </c>
      <c r="E385">
        <v>7.3</v>
      </c>
      <c r="F385">
        <v>0</v>
      </c>
      <c r="G385">
        <v>5.0251256281406143E-3</v>
      </c>
      <c r="H385">
        <v>7.2992700729925808E-3</v>
      </c>
      <c r="I385">
        <v>-6.8027210884353817E-3</v>
      </c>
    </row>
    <row r="386" spans="1:9" x14ac:dyDescent="0.25">
      <c r="A386" s="1">
        <v>39356</v>
      </c>
      <c r="B386">
        <v>28680</v>
      </c>
      <c r="C386">
        <v>98</v>
      </c>
      <c r="D386">
        <v>1.36</v>
      </c>
      <c r="E386">
        <v>7.3</v>
      </c>
      <c r="F386">
        <v>0</v>
      </c>
      <c r="G386">
        <v>-2.0000000000000018E-2</v>
      </c>
      <c r="H386">
        <v>-1.4492753623188248E-2</v>
      </c>
      <c r="I386">
        <v>0</v>
      </c>
    </row>
    <row r="387" spans="1:9" x14ac:dyDescent="0.25">
      <c r="A387" s="1">
        <v>39357</v>
      </c>
      <c r="B387">
        <v>28389</v>
      </c>
      <c r="C387">
        <v>99.5</v>
      </c>
      <c r="D387">
        <v>1.36</v>
      </c>
      <c r="E387">
        <v>7.35</v>
      </c>
      <c r="F387">
        <v>-1.0146443514644332E-2</v>
      </c>
      <c r="G387">
        <v>1.5306122448979664E-2</v>
      </c>
      <c r="H387">
        <v>0</v>
      </c>
      <c r="I387">
        <v>6.8493150684931781E-3</v>
      </c>
    </row>
    <row r="388" spans="1:9" x14ac:dyDescent="0.25">
      <c r="A388" s="1">
        <v>39358</v>
      </c>
      <c r="B388">
        <v>28362</v>
      </c>
      <c r="C388">
        <v>97.5</v>
      </c>
      <c r="D388">
        <v>1.36</v>
      </c>
      <c r="E388">
        <v>7.15</v>
      </c>
      <c r="F388">
        <v>-9.5107259854165793E-4</v>
      </c>
      <c r="G388">
        <v>-2.010050251256279E-2</v>
      </c>
      <c r="H388">
        <v>0</v>
      </c>
      <c r="I388">
        <v>-2.7210884353741416E-2</v>
      </c>
    </row>
    <row r="389" spans="1:9" x14ac:dyDescent="0.25">
      <c r="A389" s="1">
        <v>39359</v>
      </c>
      <c r="B389">
        <v>28362</v>
      </c>
      <c r="C389">
        <v>97</v>
      </c>
      <c r="D389">
        <v>1.37</v>
      </c>
      <c r="E389">
        <v>7.45</v>
      </c>
      <c r="F389">
        <v>0</v>
      </c>
      <c r="G389">
        <v>-5.12820512820511E-3</v>
      </c>
      <c r="H389">
        <v>7.3529411764705621E-3</v>
      </c>
      <c r="I389">
        <v>4.195804195804187E-2</v>
      </c>
    </row>
    <row r="390" spans="1:9" x14ac:dyDescent="0.25">
      <c r="A390" s="1">
        <v>39360</v>
      </c>
      <c r="B390">
        <v>28225</v>
      </c>
      <c r="C390">
        <v>97.5</v>
      </c>
      <c r="D390">
        <v>1.4</v>
      </c>
      <c r="E390">
        <v>8.1</v>
      </c>
      <c r="F390">
        <v>-4.8304068824484014E-3</v>
      </c>
      <c r="G390">
        <v>5.1546391752577136E-3</v>
      </c>
      <c r="H390">
        <v>2.1897810218977964E-2</v>
      </c>
      <c r="I390">
        <v>8.7248322147650992E-2</v>
      </c>
    </row>
    <row r="391" spans="1:9" x14ac:dyDescent="0.25">
      <c r="A391" s="1">
        <v>39363</v>
      </c>
      <c r="B391">
        <v>28225</v>
      </c>
      <c r="C391">
        <v>96.5</v>
      </c>
      <c r="D391">
        <v>1.43</v>
      </c>
      <c r="E391">
        <v>8.0500000000000007</v>
      </c>
      <c r="F391">
        <v>0</v>
      </c>
      <c r="G391">
        <v>-1.025641025641022E-2</v>
      </c>
      <c r="H391">
        <v>2.1428571428571352E-2</v>
      </c>
      <c r="I391">
        <v>-6.1728395061727559E-3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1"/>
  <sheetViews>
    <sheetView zoomScaleNormal="100" workbookViewId="0">
      <selection activeCell="M13" sqref="M13"/>
    </sheetView>
  </sheetViews>
  <sheetFormatPr defaultRowHeight="15" x14ac:dyDescent="0.25"/>
  <cols>
    <col min="1" max="1" width="10.140625" bestFit="1" customWidth="1"/>
    <col min="12" max="12" width="14.5703125" bestFit="1" customWidth="1"/>
    <col min="13" max="13" width="12" bestFit="1" customWidth="1"/>
    <col min="14" max="14" width="13.140625" bestFit="1" customWidth="1"/>
    <col min="15" max="16" width="11.42578125" bestFit="1" customWidth="1"/>
    <col min="17" max="17" width="11.28515625" bestFit="1" customWidth="1"/>
  </cols>
  <sheetData>
    <row r="1" spans="1:18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/>
      <c r="N1" s="2" t="s">
        <v>4</v>
      </c>
      <c r="O1" s="2" t="s">
        <v>8</v>
      </c>
      <c r="P1" s="2" t="s">
        <v>5</v>
      </c>
      <c r="Q1" s="2" t="s">
        <v>6</v>
      </c>
    </row>
    <row r="2" spans="1:18" x14ac:dyDescent="0.25">
      <c r="A2" s="1">
        <v>38797</v>
      </c>
      <c r="B2">
        <v>23755</v>
      </c>
      <c r="C2">
        <v>43</v>
      </c>
      <c r="D2">
        <v>0.56000000000000005</v>
      </c>
      <c r="E2">
        <v>8.5709999999999997</v>
      </c>
      <c r="M2" s="2" t="s">
        <v>4</v>
      </c>
      <c r="N2" s="3">
        <f>_xlfn.COVARIANCE.S($F$3:$F$391,F$3:F$391)</f>
        <v>2.2003199401873428E-4</v>
      </c>
      <c r="O2" s="3">
        <f t="shared" ref="O2:Q2" si="0">_xlfn.COVARIANCE.S($F3:$F391,G$3:G$391)</f>
        <v>-4.5904258711777627E-5</v>
      </c>
      <c r="P2" s="3">
        <f t="shared" si="0"/>
        <v>-6.1452648311556045E-5</v>
      </c>
      <c r="Q2" s="3">
        <f t="shared" si="0"/>
        <v>-5.8347183334876037E-5</v>
      </c>
    </row>
    <row r="3" spans="1:18" x14ac:dyDescent="0.25">
      <c r="A3" s="1">
        <v>38798</v>
      </c>
      <c r="B3">
        <v>23940</v>
      </c>
      <c r="C3">
        <v>44.5</v>
      </c>
      <c r="D3">
        <v>0.56999999999999995</v>
      </c>
      <c r="E3">
        <v>8.3569999999999993</v>
      </c>
      <c r="F3">
        <v>7.7878341401809159E-3</v>
      </c>
      <c r="G3">
        <v>3.488372093023262E-2</v>
      </c>
      <c r="H3">
        <v>1.7857142857142572E-2</v>
      </c>
      <c r="I3">
        <v>-2.4967915062419799E-2</v>
      </c>
      <c r="M3" s="2" t="s">
        <v>8</v>
      </c>
      <c r="N3" s="3">
        <f>_xlfn.COVARIANCE.S($G$3:$G$391,F$3:F$391)</f>
        <v>-4.5904258711777627E-5</v>
      </c>
      <c r="O3" s="3">
        <f t="shared" ref="O3:Q3" si="1">_xlfn.COVARIANCE.S($G$3:$G$391,G$3:G$391)</f>
        <v>5.8195664058085768E-4</v>
      </c>
      <c r="P3" s="3">
        <f t="shared" si="1"/>
        <v>1.2429987938479656E-4</v>
      </c>
      <c r="Q3" s="3">
        <f t="shared" si="1"/>
        <v>2.1203798218326724E-4</v>
      </c>
    </row>
    <row r="4" spans="1:18" x14ac:dyDescent="0.25">
      <c r="A4" s="1">
        <v>38799</v>
      </c>
      <c r="B4">
        <v>23520</v>
      </c>
      <c r="C4">
        <v>43.75</v>
      </c>
      <c r="D4">
        <v>0.62</v>
      </c>
      <c r="E4">
        <v>8.4290000000000003</v>
      </c>
      <c r="F4">
        <v>-1.7543859649122862E-2</v>
      </c>
      <c r="G4">
        <v>-1.6853932584269704E-2</v>
      </c>
      <c r="H4">
        <v>8.7719298245614086E-2</v>
      </c>
      <c r="I4">
        <v>8.6155318894340915E-3</v>
      </c>
      <c r="M4" s="2" t="s">
        <v>5</v>
      </c>
      <c r="N4" s="3">
        <f>_xlfn.COVARIANCE.S($H$3:$H$391,F$3:F$391)</f>
        <v>-6.1452648311556045E-5</v>
      </c>
      <c r="O4" s="3">
        <f t="shared" ref="O4:Q4" si="2">_xlfn.COVARIANCE.S($H$3:$H$391,G$3:G$391)</f>
        <v>1.2429987938479656E-4</v>
      </c>
      <c r="P4" s="3">
        <f>_xlfn.COVARIANCE.S($H$3:$H$391,H$3:H$391)</f>
        <v>9.8328506315593987E-4</v>
      </c>
      <c r="Q4" s="3">
        <f t="shared" si="2"/>
        <v>4.098638340378195E-4</v>
      </c>
    </row>
    <row r="5" spans="1:18" x14ac:dyDescent="0.25">
      <c r="A5" s="1">
        <v>38800</v>
      </c>
      <c r="B5">
        <v>23520</v>
      </c>
      <c r="C5">
        <v>45.25</v>
      </c>
      <c r="D5">
        <v>0.72</v>
      </c>
      <c r="E5">
        <v>8</v>
      </c>
      <c r="F5">
        <v>0</v>
      </c>
      <c r="G5">
        <v>3.4285714285714253E-2</v>
      </c>
      <c r="H5">
        <v>0.16129032258064502</v>
      </c>
      <c r="I5">
        <v>-5.089571716692376E-2</v>
      </c>
      <c r="M5" s="2" t="s">
        <v>6</v>
      </c>
      <c r="N5" s="3">
        <f>_xlfn.COVARIANCE.S($I$3:$I$391,F$3:F$391)</f>
        <v>-5.8347183334876037E-5</v>
      </c>
      <c r="O5" s="3">
        <f t="shared" ref="O5:Q5" si="3">_xlfn.COVARIANCE.S($I$3:$I$391,G$3:G$391)</f>
        <v>2.1203798218326724E-4</v>
      </c>
      <c r="P5" s="3">
        <f t="shared" si="3"/>
        <v>4.098638340378195E-4</v>
      </c>
      <c r="Q5" s="3">
        <f t="shared" si="3"/>
        <v>8.3272251293693147E-4</v>
      </c>
    </row>
    <row r="6" spans="1:18" x14ac:dyDescent="0.25">
      <c r="A6" s="1">
        <v>38803</v>
      </c>
      <c r="B6">
        <v>24350</v>
      </c>
      <c r="C6">
        <v>43.75</v>
      </c>
      <c r="D6">
        <v>0.73</v>
      </c>
      <c r="E6">
        <v>7.9290000000000003</v>
      </c>
      <c r="F6">
        <v>3.5289115646258473E-2</v>
      </c>
      <c r="G6">
        <v>-3.3149171270718258E-2</v>
      </c>
      <c r="H6">
        <v>1.388888888888884E-2</v>
      </c>
      <c r="I6">
        <v>-8.8749999999999662E-3</v>
      </c>
    </row>
    <row r="7" spans="1:18" x14ac:dyDescent="0.25">
      <c r="A7" s="1">
        <v>38804</v>
      </c>
      <c r="B7">
        <v>24562</v>
      </c>
      <c r="C7">
        <v>44</v>
      </c>
      <c r="D7">
        <v>0.65</v>
      </c>
      <c r="E7">
        <v>7.8570000000000002</v>
      </c>
      <c r="F7">
        <v>8.7063655030801268E-3</v>
      </c>
      <c r="G7">
        <v>5.7142857142857828E-3</v>
      </c>
      <c r="H7">
        <v>-0.1095890410958904</v>
      </c>
      <c r="I7">
        <v>-9.0805902383654935E-3</v>
      </c>
      <c r="M7" s="2" t="s">
        <v>4</v>
      </c>
      <c r="N7" s="2" t="s">
        <v>8</v>
      </c>
      <c r="O7" s="2" t="s">
        <v>5</v>
      </c>
      <c r="P7" s="2" t="s">
        <v>6</v>
      </c>
    </row>
    <row r="8" spans="1:18" x14ac:dyDescent="0.25">
      <c r="A8" s="1">
        <v>38805</v>
      </c>
      <c r="B8">
        <v>24562</v>
      </c>
      <c r="C8">
        <v>43.5</v>
      </c>
      <c r="D8">
        <v>0.68</v>
      </c>
      <c r="E8">
        <v>7.7859999999999996</v>
      </c>
      <c r="F8">
        <v>0</v>
      </c>
      <c r="G8">
        <v>-1.1363636363636354E-2</v>
      </c>
      <c r="H8">
        <v>4.6153846153846212E-2</v>
      </c>
      <c r="I8">
        <v>-9.0365279368717077E-3</v>
      </c>
      <c r="L8" t="s">
        <v>9</v>
      </c>
      <c r="M8">
        <v>0.3370437855214734</v>
      </c>
      <c r="N8">
        <v>0.38328512537918624</v>
      </c>
      <c r="O8">
        <v>0.27967109654992095</v>
      </c>
      <c r="P8">
        <v>0</v>
      </c>
      <c r="Q8">
        <f>SUM(M8:P8)</f>
        <v>1.0000000074505806</v>
      </c>
    </row>
    <row r="9" spans="1:18" x14ac:dyDescent="0.25">
      <c r="A9" s="1">
        <v>38806</v>
      </c>
      <c r="B9">
        <v>24562</v>
      </c>
      <c r="C9">
        <v>43</v>
      </c>
      <c r="D9">
        <v>0.72</v>
      </c>
      <c r="E9">
        <v>7.9290000000000003</v>
      </c>
      <c r="F9">
        <v>0</v>
      </c>
      <c r="G9">
        <v>-1.1494252873563204E-2</v>
      </c>
      <c r="H9">
        <v>5.8823529411764497E-2</v>
      </c>
      <c r="I9">
        <v>1.8366298484459476E-2</v>
      </c>
      <c r="L9" t="s">
        <v>17</v>
      </c>
      <c r="M9">
        <f>AVERAGE(F3:F391)</f>
        <v>5.5209834950048736E-4</v>
      </c>
      <c r="N9">
        <f t="shared" ref="N9:P9" si="4">AVERAGE(G3:G391)</f>
        <v>2.3668580830130928E-3</v>
      </c>
      <c r="O9">
        <f t="shared" si="4"/>
        <v>2.8995747795690385E-3</v>
      </c>
      <c r="P9">
        <f t="shared" si="4"/>
        <v>2.5189945246190213E-4</v>
      </c>
      <c r="R9">
        <f>MIN(M9:P9)</f>
        <v>2.5189945246190213E-4</v>
      </c>
    </row>
    <row r="10" spans="1:18" x14ac:dyDescent="0.25">
      <c r="A10" s="1">
        <v>38807</v>
      </c>
      <c r="B10">
        <v>25000</v>
      </c>
      <c r="C10">
        <v>42.75</v>
      </c>
      <c r="D10">
        <v>0.72</v>
      </c>
      <c r="E10">
        <v>8</v>
      </c>
      <c r="F10">
        <v>1.7832424069701203E-2</v>
      </c>
      <c r="G10">
        <v>-5.8139534883721034E-3</v>
      </c>
      <c r="H10">
        <v>0</v>
      </c>
      <c r="I10">
        <v>8.954470929499303E-3</v>
      </c>
      <c r="L10" t="s">
        <v>16</v>
      </c>
      <c r="M10">
        <v>2.0000000000000001E-4</v>
      </c>
    </row>
    <row r="11" spans="1:18" x14ac:dyDescent="0.25">
      <c r="A11" s="1">
        <v>38810</v>
      </c>
      <c r="B11">
        <v>25000</v>
      </c>
      <c r="C11">
        <v>42.75</v>
      </c>
      <c r="D11">
        <v>0.73</v>
      </c>
      <c r="E11">
        <v>8.4290000000000003</v>
      </c>
      <c r="F11">
        <v>0</v>
      </c>
      <c r="G11">
        <v>0</v>
      </c>
      <c r="H11">
        <v>1.388888888888884E-2</v>
      </c>
      <c r="I11">
        <v>5.3625000000000034E-2</v>
      </c>
      <c r="L11" t="s">
        <v>18</v>
      </c>
      <c r="M11">
        <f t="array" ref="M11">MMULT(M8:P8,TRANSPOSE(M9:P9))</f>
        <v>1.9041900729287837E-3</v>
      </c>
    </row>
    <row r="12" spans="1:18" x14ac:dyDescent="0.25">
      <c r="A12" s="1">
        <v>38811</v>
      </c>
      <c r="B12">
        <v>25000</v>
      </c>
      <c r="C12">
        <v>43</v>
      </c>
      <c r="D12">
        <v>0.7</v>
      </c>
      <c r="E12">
        <v>8.5709999999999997</v>
      </c>
      <c r="F12">
        <v>0</v>
      </c>
      <c r="G12">
        <v>5.8479532163742132E-3</v>
      </c>
      <c r="H12">
        <v>-4.1095890410958957E-2</v>
      </c>
      <c r="I12">
        <v>1.6846601020287011E-2</v>
      </c>
      <c r="L12" t="s">
        <v>19</v>
      </c>
      <c r="M12">
        <f t="array" ref="M12">MMULT(MMULT(M8:P8,N2:Q5),TRANSPOSE(M8:P8))</f>
        <v>1.9060058345784318E-4</v>
      </c>
    </row>
    <row r="13" spans="1:18" x14ac:dyDescent="0.25">
      <c r="A13" s="1">
        <v>38812</v>
      </c>
      <c r="B13">
        <v>25000</v>
      </c>
      <c r="C13">
        <v>42.5</v>
      </c>
      <c r="D13">
        <v>0.67</v>
      </c>
      <c r="E13">
        <v>8.5</v>
      </c>
      <c r="F13">
        <v>0</v>
      </c>
      <c r="G13">
        <v>-1.1627906976744207E-2</v>
      </c>
      <c r="H13">
        <v>-4.2857142857142705E-2</v>
      </c>
      <c r="I13">
        <v>-8.2837475207093725E-3</v>
      </c>
      <c r="L13" t="s">
        <v>20</v>
      </c>
      <c r="M13">
        <f>M12^0.5</f>
        <v>1.3805817015223806E-2</v>
      </c>
    </row>
    <row r="14" spans="1:18" x14ac:dyDescent="0.25">
      <c r="A14" s="1">
        <v>38813</v>
      </c>
      <c r="B14">
        <v>25000</v>
      </c>
      <c r="C14">
        <v>43</v>
      </c>
      <c r="D14">
        <v>0.69</v>
      </c>
      <c r="E14">
        <v>8.3569999999999993</v>
      </c>
      <c r="F14">
        <v>0</v>
      </c>
      <c r="G14">
        <v>1.1764705882352899E-2</v>
      </c>
      <c r="H14">
        <v>2.9850746268656581E-2</v>
      </c>
      <c r="I14">
        <v>-1.6823529411764793E-2</v>
      </c>
    </row>
    <row r="15" spans="1:18" x14ac:dyDescent="0.25">
      <c r="A15" s="1">
        <v>38814</v>
      </c>
      <c r="B15">
        <v>25000</v>
      </c>
      <c r="C15">
        <v>43.5</v>
      </c>
      <c r="D15">
        <v>0.7</v>
      </c>
      <c r="E15">
        <v>8.4290000000000003</v>
      </c>
      <c r="F15">
        <v>0</v>
      </c>
      <c r="G15">
        <v>1.1627906976744207E-2</v>
      </c>
      <c r="H15">
        <v>1.449275362318847E-2</v>
      </c>
      <c r="I15">
        <v>8.6155318894340915E-3</v>
      </c>
    </row>
    <row r="16" spans="1:18" x14ac:dyDescent="0.25">
      <c r="A16" s="1">
        <v>38817</v>
      </c>
      <c r="B16">
        <v>25000</v>
      </c>
      <c r="C16">
        <v>43</v>
      </c>
      <c r="D16">
        <v>0.66</v>
      </c>
      <c r="E16">
        <v>8.0709999999999997</v>
      </c>
      <c r="F16">
        <v>0</v>
      </c>
      <c r="G16">
        <v>-1.1494252873563204E-2</v>
      </c>
      <c r="H16">
        <v>-5.7142857142857051E-2</v>
      </c>
      <c r="I16">
        <v>-4.2472416656780254E-2</v>
      </c>
      <c r="L16" t="s">
        <v>21</v>
      </c>
      <c r="M16">
        <f>(M11-M10)/M13</f>
        <v>0.12344000148991957</v>
      </c>
    </row>
    <row r="17" spans="1:16" x14ac:dyDescent="0.25">
      <c r="A17" s="1">
        <v>38818</v>
      </c>
      <c r="B17">
        <v>25000</v>
      </c>
      <c r="C17">
        <v>42.25</v>
      </c>
      <c r="D17">
        <v>0.68</v>
      </c>
      <c r="E17">
        <v>7.9290000000000003</v>
      </c>
      <c r="F17">
        <v>0</v>
      </c>
      <c r="G17">
        <v>-1.744186046511631E-2</v>
      </c>
      <c r="H17">
        <v>3.0303030303030276E-2</v>
      </c>
      <c r="I17">
        <v>-1.7593854540948972E-2</v>
      </c>
    </row>
    <row r="18" spans="1:16" x14ac:dyDescent="0.25">
      <c r="A18" s="1">
        <v>38819</v>
      </c>
      <c r="B18">
        <v>25000</v>
      </c>
      <c r="C18">
        <v>41.5</v>
      </c>
      <c r="D18">
        <v>0.67</v>
      </c>
      <c r="E18">
        <v>7.7140000000000004</v>
      </c>
      <c r="F18">
        <v>0</v>
      </c>
      <c r="G18">
        <v>-1.7751479289940808E-2</v>
      </c>
      <c r="H18">
        <v>-1.4705882352941235E-2</v>
      </c>
      <c r="I18">
        <v>-2.711565140623029E-2</v>
      </c>
      <c r="M18">
        <v>0.2</v>
      </c>
      <c r="N18">
        <v>0.4</v>
      </c>
      <c r="O18">
        <v>0.1</v>
      </c>
      <c r="P18">
        <v>0.3</v>
      </c>
    </row>
    <row r="19" spans="1:16" x14ac:dyDescent="0.25">
      <c r="A19" s="1">
        <v>38820</v>
      </c>
      <c r="B19">
        <v>25000</v>
      </c>
      <c r="C19">
        <v>41.5</v>
      </c>
      <c r="D19">
        <v>0.65</v>
      </c>
      <c r="E19">
        <v>7.6429999999999998</v>
      </c>
      <c r="F19">
        <v>0</v>
      </c>
      <c r="G19">
        <v>0</v>
      </c>
      <c r="H19">
        <v>-2.9850746268656692E-2</v>
      </c>
      <c r="I19">
        <v>-9.2040445942442872E-3</v>
      </c>
    </row>
    <row r="20" spans="1:16" x14ac:dyDescent="0.25">
      <c r="A20" s="1">
        <v>38821</v>
      </c>
      <c r="B20">
        <v>25000</v>
      </c>
      <c r="C20">
        <v>41.25</v>
      </c>
      <c r="D20">
        <v>0.66</v>
      </c>
      <c r="E20">
        <v>7.7140000000000004</v>
      </c>
      <c r="F20">
        <v>0</v>
      </c>
      <c r="G20">
        <v>-6.0240963855421326E-3</v>
      </c>
      <c r="H20">
        <v>1.538461538461533E-2</v>
      </c>
      <c r="I20">
        <v>9.2895459897945898E-3</v>
      </c>
    </row>
    <row r="21" spans="1:16" x14ac:dyDescent="0.25">
      <c r="A21" s="1">
        <v>38824</v>
      </c>
      <c r="B21">
        <v>25000</v>
      </c>
      <c r="C21">
        <v>41.5</v>
      </c>
      <c r="D21">
        <v>0.68</v>
      </c>
      <c r="E21">
        <v>7.6429999999999998</v>
      </c>
      <c r="F21">
        <v>0</v>
      </c>
      <c r="G21">
        <v>6.0606060606060996E-3</v>
      </c>
      <c r="H21">
        <v>3.0303030303030276E-2</v>
      </c>
      <c r="I21">
        <v>-9.2040445942442872E-3</v>
      </c>
    </row>
    <row r="22" spans="1:16" x14ac:dyDescent="0.25">
      <c r="A22" s="1">
        <v>38825</v>
      </c>
      <c r="B22">
        <v>26660</v>
      </c>
      <c r="C22">
        <v>41.25</v>
      </c>
      <c r="D22">
        <v>0.71</v>
      </c>
      <c r="E22">
        <v>7.8570000000000002</v>
      </c>
      <c r="F22">
        <v>6.6400000000000015E-2</v>
      </c>
      <c r="G22">
        <v>-6.0240963855421326E-3</v>
      </c>
      <c r="H22">
        <v>4.4117647058823373E-2</v>
      </c>
      <c r="I22">
        <v>2.7999476645296451E-2</v>
      </c>
    </row>
    <row r="23" spans="1:16" x14ac:dyDescent="0.25">
      <c r="A23" s="1">
        <v>38826</v>
      </c>
      <c r="B23">
        <v>26732</v>
      </c>
      <c r="C23">
        <v>42</v>
      </c>
      <c r="D23">
        <v>0.7</v>
      </c>
      <c r="E23">
        <v>8.1430000000000007</v>
      </c>
      <c r="F23">
        <v>2.7006751687921327E-3</v>
      </c>
      <c r="G23">
        <v>1.8181818181818077E-2</v>
      </c>
      <c r="H23">
        <v>-1.4084507042253502E-2</v>
      </c>
      <c r="I23">
        <v>3.6400661830215064E-2</v>
      </c>
    </row>
    <row r="24" spans="1:16" x14ac:dyDescent="0.25">
      <c r="A24" s="1">
        <v>38827</v>
      </c>
      <c r="B24">
        <v>27580</v>
      </c>
      <c r="C24">
        <v>41.75</v>
      </c>
      <c r="D24">
        <v>0.71</v>
      </c>
      <c r="E24">
        <v>8</v>
      </c>
      <c r="F24">
        <v>3.1722280412988191E-2</v>
      </c>
      <c r="G24">
        <v>-5.9523809523809312E-3</v>
      </c>
      <c r="H24">
        <v>1.4285714285714235E-2</v>
      </c>
      <c r="I24">
        <v>-1.7561095419378669E-2</v>
      </c>
    </row>
    <row r="25" spans="1:16" x14ac:dyDescent="0.25">
      <c r="A25" s="1">
        <v>38828</v>
      </c>
      <c r="B25">
        <v>27580</v>
      </c>
      <c r="C25">
        <v>45</v>
      </c>
      <c r="D25">
        <v>0.71</v>
      </c>
      <c r="E25">
        <v>8.3569999999999993</v>
      </c>
      <c r="F25">
        <v>0</v>
      </c>
      <c r="G25">
        <v>7.7844311377245567E-2</v>
      </c>
      <c r="H25">
        <v>0</v>
      </c>
      <c r="I25">
        <v>4.4624999999999915E-2</v>
      </c>
    </row>
    <row r="26" spans="1:16" x14ac:dyDescent="0.25">
      <c r="A26" s="1">
        <v>38831</v>
      </c>
      <c r="B26">
        <v>26591</v>
      </c>
      <c r="C26">
        <v>47.25</v>
      </c>
      <c r="D26">
        <v>0.7</v>
      </c>
      <c r="E26">
        <v>8.4290000000000003</v>
      </c>
      <c r="F26">
        <v>-3.5859318346628033E-2</v>
      </c>
      <c r="G26">
        <v>5.0000000000000044E-2</v>
      </c>
      <c r="H26">
        <v>-1.4084507042253502E-2</v>
      </c>
      <c r="I26">
        <v>8.6155318894340915E-3</v>
      </c>
    </row>
    <row r="27" spans="1:16" x14ac:dyDescent="0.25">
      <c r="A27" s="1">
        <v>38832</v>
      </c>
      <c r="B27">
        <v>26772</v>
      </c>
      <c r="C27">
        <v>48</v>
      </c>
      <c r="D27">
        <v>0.7</v>
      </c>
      <c r="E27">
        <v>8.3569999999999993</v>
      </c>
      <c r="F27">
        <v>6.8068143356774247E-3</v>
      </c>
      <c r="G27">
        <v>1.5873015873015817E-2</v>
      </c>
      <c r="H27">
        <v>0</v>
      </c>
      <c r="I27">
        <v>-8.5419385454977848E-3</v>
      </c>
    </row>
    <row r="28" spans="1:16" x14ac:dyDescent="0.25">
      <c r="A28" s="1">
        <v>38833</v>
      </c>
      <c r="B28">
        <v>26772</v>
      </c>
      <c r="C28">
        <v>48</v>
      </c>
      <c r="D28">
        <v>0.7</v>
      </c>
      <c r="E28">
        <v>8.2140000000000004</v>
      </c>
      <c r="F28">
        <v>0</v>
      </c>
      <c r="G28">
        <v>0</v>
      </c>
      <c r="H28">
        <v>0</v>
      </c>
      <c r="I28">
        <v>-1.7111403613736864E-2</v>
      </c>
    </row>
    <row r="29" spans="1:16" x14ac:dyDescent="0.25">
      <c r="A29" s="1">
        <v>38834</v>
      </c>
      <c r="B29">
        <v>26772</v>
      </c>
      <c r="C29">
        <v>52</v>
      </c>
      <c r="D29">
        <v>0.67</v>
      </c>
      <c r="E29">
        <v>8</v>
      </c>
      <c r="F29">
        <v>0</v>
      </c>
      <c r="G29">
        <v>8.3333333333333259E-2</v>
      </c>
      <c r="H29">
        <v>-4.2857142857142705E-2</v>
      </c>
      <c r="I29">
        <v>-2.6053080107134252E-2</v>
      </c>
    </row>
    <row r="30" spans="1:16" x14ac:dyDescent="0.25">
      <c r="A30" s="1">
        <v>38838</v>
      </c>
      <c r="B30">
        <v>26772</v>
      </c>
      <c r="C30">
        <v>53</v>
      </c>
      <c r="D30">
        <v>0.67</v>
      </c>
      <c r="E30">
        <v>8</v>
      </c>
      <c r="F30">
        <v>0</v>
      </c>
      <c r="G30">
        <v>1.9230769230769162E-2</v>
      </c>
      <c r="H30">
        <v>0</v>
      </c>
      <c r="I30">
        <v>0</v>
      </c>
    </row>
    <row r="31" spans="1:16" x14ac:dyDescent="0.25">
      <c r="A31" s="1">
        <v>38839</v>
      </c>
      <c r="B31">
        <v>28095</v>
      </c>
      <c r="C31">
        <v>51.5</v>
      </c>
      <c r="D31">
        <v>0.67</v>
      </c>
      <c r="E31">
        <v>8.0709999999999997</v>
      </c>
      <c r="F31">
        <v>4.9417301658449153E-2</v>
      </c>
      <c r="G31">
        <v>-2.8301886792452824E-2</v>
      </c>
      <c r="H31">
        <v>0</v>
      </c>
      <c r="I31">
        <v>8.8749999999999662E-3</v>
      </c>
    </row>
    <row r="32" spans="1:16" x14ac:dyDescent="0.25">
      <c r="A32" s="1">
        <v>38840</v>
      </c>
      <c r="B32">
        <v>28550</v>
      </c>
      <c r="C32">
        <v>51.5</v>
      </c>
      <c r="D32">
        <v>0.67</v>
      </c>
      <c r="E32">
        <v>8.1430000000000007</v>
      </c>
      <c r="F32">
        <v>1.619505250044484E-2</v>
      </c>
      <c r="G32">
        <v>0</v>
      </c>
      <c r="H32">
        <v>0</v>
      </c>
      <c r="I32">
        <v>8.9208276545658105E-3</v>
      </c>
    </row>
    <row r="33" spans="1:9" x14ac:dyDescent="0.25">
      <c r="A33" s="1">
        <v>38841</v>
      </c>
      <c r="B33">
        <v>28550</v>
      </c>
      <c r="C33">
        <v>51.5</v>
      </c>
      <c r="D33">
        <v>0.66</v>
      </c>
      <c r="E33">
        <v>7.9290000000000003</v>
      </c>
      <c r="F33">
        <v>0</v>
      </c>
      <c r="G33">
        <v>0</v>
      </c>
      <c r="H33">
        <v>-1.4925373134328401E-2</v>
      </c>
      <c r="I33">
        <v>-2.6280240697531654E-2</v>
      </c>
    </row>
    <row r="34" spans="1:9" x14ac:dyDescent="0.25">
      <c r="A34" s="1">
        <v>38842</v>
      </c>
      <c r="B34">
        <v>29100</v>
      </c>
      <c r="C34">
        <v>52</v>
      </c>
      <c r="D34">
        <v>0.68</v>
      </c>
      <c r="E34">
        <v>7.7859999999999996</v>
      </c>
      <c r="F34">
        <v>1.9264448336252293E-2</v>
      </c>
      <c r="G34">
        <v>9.7087378640776656E-3</v>
      </c>
      <c r="H34">
        <v>3.0303030303030276E-2</v>
      </c>
      <c r="I34">
        <v>-1.8035061167864908E-2</v>
      </c>
    </row>
    <row r="35" spans="1:9" x14ac:dyDescent="0.25">
      <c r="A35" s="1">
        <v>38845</v>
      </c>
      <c r="B35">
        <v>28890</v>
      </c>
      <c r="C35">
        <v>52.5</v>
      </c>
      <c r="D35">
        <v>0.68</v>
      </c>
      <c r="E35">
        <v>7.9290000000000003</v>
      </c>
      <c r="F35">
        <v>-7.2164948453607991E-3</v>
      </c>
      <c r="G35">
        <v>9.6153846153845812E-3</v>
      </c>
      <c r="H35">
        <v>0</v>
      </c>
      <c r="I35">
        <v>1.8366298484459476E-2</v>
      </c>
    </row>
    <row r="36" spans="1:9" x14ac:dyDescent="0.25">
      <c r="A36" s="1">
        <v>38846</v>
      </c>
      <c r="B36">
        <v>29310</v>
      </c>
      <c r="C36">
        <v>52</v>
      </c>
      <c r="D36">
        <v>0.68</v>
      </c>
      <c r="E36">
        <v>7.9290000000000003</v>
      </c>
      <c r="F36">
        <v>1.4537902388369606E-2</v>
      </c>
      <c r="G36">
        <v>-9.52380952380949E-3</v>
      </c>
      <c r="H36">
        <v>0</v>
      </c>
      <c r="I36">
        <v>0</v>
      </c>
    </row>
    <row r="37" spans="1:9" x14ac:dyDescent="0.25">
      <c r="A37" s="1">
        <v>38847</v>
      </c>
      <c r="B37">
        <v>30710</v>
      </c>
      <c r="C37">
        <v>52.5</v>
      </c>
      <c r="D37">
        <v>0.66</v>
      </c>
      <c r="E37">
        <v>7.5709999999999997</v>
      </c>
      <c r="F37">
        <v>4.7765267826680224E-2</v>
      </c>
      <c r="G37">
        <v>9.6153846153845812E-3</v>
      </c>
      <c r="H37">
        <v>-2.9411764705882359E-2</v>
      </c>
      <c r="I37">
        <v>-4.5150712574095198E-2</v>
      </c>
    </row>
    <row r="38" spans="1:9" x14ac:dyDescent="0.25">
      <c r="A38" s="1">
        <v>38848</v>
      </c>
      <c r="B38">
        <v>31850</v>
      </c>
      <c r="C38">
        <v>52.5</v>
      </c>
      <c r="D38">
        <v>0.65</v>
      </c>
      <c r="E38">
        <v>7.5709999999999997</v>
      </c>
      <c r="F38">
        <v>3.7121458808205832E-2</v>
      </c>
      <c r="G38">
        <v>0</v>
      </c>
      <c r="H38">
        <v>-1.5151515151515138E-2</v>
      </c>
      <c r="I38">
        <v>0</v>
      </c>
    </row>
    <row r="39" spans="1:9" x14ac:dyDescent="0.25">
      <c r="A39" s="1">
        <v>38849</v>
      </c>
      <c r="B39">
        <v>32570</v>
      </c>
      <c r="C39">
        <v>51.5</v>
      </c>
      <c r="D39">
        <v>0.64</v>
      </c>
      <c r="E39">
        <v>7.2859999999999996</v>
      </c>
      <c r="F39">
        <v>2.2605965463108335E-2</v>
      </c>
      <c r="G39">
        <v>-1.9047619047619091E-2</v>
      </c>
      <c r="H39">
        <v>-1.5384615384615441E-2</v>
      </c>
      <c r="I39">
        <v>-3.7643640206049378E-2</v>
      </c>
    </row>
    <row r="40" spans="1:9" x14ac:dyDescent="0.25">
      <c r="A40" s="1">
        <v>38852</v>
      </c>
      <c r="B40">
        <v>32700</v>
      </c>
      <c r="C40">
        <v>50.75</v>
      </c>
      <c r="D40">
        <v>0.57999999999999996</v>
      </c>
      <c r="E40">
        <v>7.3570000000000002</v>
      </c>
      <c r="F40">
        <v>3.991403131716309E-3</v>
      </c>
      <c r="G40">
        <v>-1.4563106796116498E-2</v>
      </c>
      <c r="H40">
        <v>-9.3750000000000111E-2</v>
      </c>
      <c r="I40">
        <v>9.74471589349446E-3</v>
      </c>
    </row>
    <row r="41" spans="1:9" x14ac:dyDescent="0.25">
      <c r="A41" s="1">
        <v>38853</v>
      </c>
      <c r="B41">
        <v>31933</v>
      </c>
      <c r="C41">
        <v>51</v>
      </c>
      <c r="D41">
        <v>0.6</v>
      </c>
      <c r="E41">
        <v>7.4290000000000003</v>
      </c>
      <c r="F41">
        <v>-2.3455657492354787E-2</v>
      </c>
      <c r="G41">
        <v>4.9261083743843415E-3</v>
      </c>
      <c r="H41">
        <v>3.4482758620689724E-2</v>
      </c>
      <c r="I41">
        <v>9.786597798015606E-3</v>
      </c>
    </row>
    <row r="42" spans="1:9" x14ac:dyDescent="0.25">
      <c r="A42" s="1">
        <v>38854</v>
      </c>
      <c r="B42">
        <v>32580</v>
      </c>
      <c r="C42">
        <v>49</v>
      </c>
      <c r="D42">
        <v>0.57999999999999996</v>
      </c>
      <c r="E42">
        <v>7.5709999999999997</v>
      </c>
      <c r="F42">
        <v>2.0261171828515945E-2</v>
      </c>
      <c r="G42">
        <v>-3.9215686274509776E-2</v>
      </c>
      <c r="H42">
        <v>-3.3333333333333326E-2</v>
      </c>
      <c r="I42">
        <v>1.9114281868353622E-2</v>
      </c>
    </row>
    <row r="43" spans="1:9" x14ac:dyDescent="0.25">
      <c r="A43" s="1">
        <v>38855</v>
      </c>
      <c r="B43">
        <v>32700</v>
      </c>
      <c r="C43">
        <v>49.75</v>
      </c>
      <c r="D43">
        <v>0.56000000000000005</v>
      </c>
      <c r="E43">
        <v>7.4290000000000003</v>
      </c>
      <c r="F43">
        <v>3.6832412523020164E-3</v>
      </c>
      <c r="G43">
        <v>1.5306122448979664E-2</v>
      </c>
      <c r="H43">
        <v>-3.4482758620689502E-2</v>
      </c>
      <c r="I43">
        <v>-1.8755778628978925E-2</v>
      </c>
    </row>
    <row r="44" spans="1:9" x14ac:dyDescent="0.25">
      <c r="A44" s="1">
        <v>38859</v>
      </c>
      <c r="B44">
        <v>30985</v>
      </c>
      <c r="C44">
        <v>47.75</v>
      </c>
      <c r="D44">
        <v>0.54500000000000004</v>
      </c>
      <c r="E44">
        <v>7.0180000000000007</v>
      </c>
      <c r="F44">
        <v>-5.2446483180428105E-2</v>
      </c>
      <c r="G44">
        <v>-4.020100502512558E-2</v>
      </c>
      <c r="H44">
        <v>-2.6785714285714302E-2</v>
      </c>
      <c r="I44">
        <v>-5.5323731323192793E-2</v>
      </c>
    </row>
    <row r="45" spans="1:9" x14ac:dyDescent="0.25">
      <c r="A45" s="1">
        <v>38860</v>
      </c>
      <c r="B45">
        <v>30985</v>
      </c>
      <c r="C45">
        <v>45.75</v>
      </c>
      <c r="D45">
        <v>0.53</v>
      </c>
      <c r="E45">
        <v>6.6070000000000002</v>
      </c>
      <c r="F45">
        <v>0</v>
      </c>
      <c r="G45">
        <v>-4.1884816753926746E-2</v>
      </c>
      <c r="H45">
        <v>-2.7522935779816571E-2</v>
      </c>
      <c r="I45">
        <v>-5.8563693359931612E-2</v>
      </c>
    </row>
    <row r="46" spans="1:9" x14ac:dyDescent="0.25">
      <c r="A46" s="1">
        <v>38861</v>
      </c>
      <c r="B46">
        <v>32961</v>
      </c>
      <c r="C46">
        <v>45.25</v>
      </c>
      <c r="D46">
        <v>0.49</v>
      </c>
      <c r="E46">
        <v>6.1790000000000003</v>
      </c>
      <c r="F46">
        <v>6.3772793287074414E-2</v>
      </c>
      <c r="G46">
        <v>-1.0928961748633892E-2</v>
      </c>
      <c r="H46">
        <v>-7.5471698113207641E-2</v>
      </c>
      <c r="I46">
        <v>-6.4779779022249073E-2</v>
      </c>
    </row>
    <row r="47" spans="1:9" x14ac:dyDescent="0.25">
      <c r="A47" s="1">
        <v>38862</v>
      </c>
      <c r="B47">
        <v>32961</v>
      </c>
      <c r="C47">
        <v>45.25</v>
      </c>
      <c r="D47">
        <v>0.52</v>
      </c>
      <c r="E47">
        <v>6.2859999999999996</v>
      </c>
      <c r="F47">
        <v>0</v>
      </c>
      <c r="G47">
        <v>0</v>
      </c>
      <c r="H47">
        <v>6.1224489795918435E-2</v>
      </c>
      <c r="I47">
        <v>1.7316717915520252E-2</v>
      </c>
    </row>
    <row r="48" spans="1:9" x14ac:dyDescent="0.25">
      <c r="A48" s="1">
        <v>38863</v>
      </c>
      <c r="B48">
        <v>32961</v>
      </c>
      <c r="C48">
        <v>50.25</v>
      </c>
      <c r="D48">
        <v>0.55000000000000004</v>
      </c>
      <c r="E48">
        <v>6.75</v>
      </c>
      <c r="F48">
        <v>0</v>
      </c>
      <c r="G48">
        <v>0.11049723756906071</v>
      </c>
      <c r="H48">
        <v>5.7692307692307709E-2</v>
      </c>
      <c r="I48">
        <v>7.3814826598791017E-2</v>
      </c>
    </row>
    <row r="49" spans="1:9" x14ac:dyDescent="0.25">
      <c r="A49" s="1">
        <v>38866</v>
      </c>
      <c r="B49">
        <v>31138</v>
      </c>
      <c r="C49">
        <v>49</v>
      </c>
      <c r="D49">
        <v>0.56000000000000005</v>
      </c>
      <c r="E49">
        <v>6.7859999999999996</v>
      </c>
      <c r="F49">
        <v>-5.5307787991869195E-2</v>
      </c>
      <c r="G49">
        <v>-2.4875621890547261E-2</v>
      </c>
      <c r="H49">
        <v>1.8181818181818299E-2</v>
      </c>
      <c r="I49">
        <v>5.33333333333319E-3</v>
      </c>
    </row>
    <row r="50" spans="1:9" x14ac:dyDescent="0.25">
      <c r="A50" s="1">
        <v>38867</v>
      </c>
      <c r="B50">
        <v>31138</v>
      </c>
      <c r="C50">
        <v>49.75</v>
      </c>
      <c r="D50">
        <v>0.52</v>
      </c>
      <c r="E50">
        <v>6.5359999999999996</v>
      </c>
      <c r="F50">
        <v>0</v>
      </c>
      <c r="G50">
        <v>1.5306122448979664E-2</v>
      </c>
      <c r="H50">
        <v>-7.1428571428571508E-2</v>
      </c>
      <c r="I50">
        <v>-3.684055408193343E-2</v>
      </c>
    </row>
    <row r="51" spans="1:9" x14ac:dyDescent="0.25">
      <c r="A51" s="1">
        <v>38868</v>
      </c>
      <c r="B51">
        <v>31138</v>
      </c>
      <c r="C51">
        <v>49.5</v>
      </c>
      <c r="D51">
        <v>0.54</v>
      </c>
      <c r="E51">
        <v>6.5709999999999997</v>
      </c>
      <c r="F51">
        <v>0</v>
      </c>
      <c r="G51">
        <v>-5.0251256281407253E-3</v>
      </c>
      <c r="H51">
        <v>3.8461538461538547E-2</v>
      </c>
      <c r="I51">
        <v>5.3549571603428436E-3</v>
      </c>
    </row>
    <row r="52" spans="1:9" x14ac:dyDescent="0.25">
      <c r="A52" s="1">
        <v>38869</v>
      </c>
      <c r="B52">
        <v>31600</v>
      </c>
      <c r="C52">
        <v>48.75</v>
      </c>
      <c r="D52">
        <v>0.56999999999999995</v>
      </c>
      <c r="E52">
        <v>6.7140000000000004</v>
      </c>
      <c r="F52">
        <v>1.483717644036231E-2</v>
      </c>
      <c r="G52">
        <v>-1.5151515151515138E-2</v>
      </c>
      <c r="H52">
        <v>5.5555555555555358E-2</v>
      </c>
      <c r="I52">
        <v>2.1762288844924704E-2</v>
      </c>
    </row>
    <row r="53" spans="1:9" x14ac:dyDescent="0.25">
      <c r="A53" s="1">
        <v>38870</v>
      </c>
      <c r="B53">
        <v>31600</v>
      </c>
      <c r="C53">
        <v>48</v>
      </c>
      <c r="D53">
        <v>0.56000000000000005</v>
      </c>
      <c r="E53">
        <v>6.8929999999999998</v>
      </c>
      <c r="F53">
        <v>0</v>
      </c>
      <c r="G53">
        <v>-1.538461538461533E-2</v>
      </c>
      <c r="H53">
        <v>-1.754385964912264E-2</v>
      </c>
      <c r="I53">
        <v>2.6660708966338875E-2</v>
      </c>
    </row>
    <row r="54" spans="1:9" x14ac:dyDescent="0.25">
      <c r="A54" s="1">
        <v>38873</v>
      </c>
      <c r="B54">
        <v>31840</v>
      </c>
      <c r="C54">
        <v>47.75</v>
      </c>
      <c r="D54">
        <v>0.54</v>
      </c>
      <c r="E54">
        <v>6.5359999999999996</v>
      </c>
      <c r="F54">
        <v>7.5949367088608E-3</v>
      </c>
      <c r="G54">
        <v>-5.2083333333333703E-3</v>
      </c>
      <c r="H54">
        <v>-3.5714285714285698E-2</v>
      </c>
      <c r="I54">
        <v>-5.1791672711446468E-2</v>
      </c>
    </row>
    <row r="55" spans="1:9" x14ac:dyDescent="0.25">
      <c r="A55" s="1">
        <v>38874</v>
      </c>
      <c r="B55">
        <v>31075</v>
      </c>
      <c r="C55">
        <v>47.25</v>
      </c>
      <c r="D55">
        <v>0.55000000000000004</v>
      </c>
      <c r="E55">
        <v>6.3570000000000002</v>
      </c>
      <c r="F55">
        <v>-2.4026381909547756E-2</v>
      </c>
      <c r="G55">
        <v>-1.0471204188481686E-2</v>
      </c>
      <c r="H55">
        <v>1.8518518518518601E-2</v>
      </c>
      <c r="I55">
        <v>-2.7386780905752639E-2</v>
      </c>
    </row>
    <row r="56" spans="1:9" x14ac:dyDescent="0.25">
      <c r="A56" s="1">
        <v>38875</v>
      </c>
      <c r="B56">
        <v>30850</v>
      </c>
      <c r="C56">
        <v>46.5</v>
      </c>
      <c r="D56">
        <v>0.53</v>
      </c>
      <c r="E56">
        <v>6.25</v>
      </c>
      <c r="F56">
        <v>-7.2405470635559244E-3</v>
      </c>
      <c r="G56">
        <v>-1.5873015873015928E-2</v>
      </c>
      <c r="H56">
        <v>-3.6363636363636376E-2</v>
      </c>
      <c r="I56">
        <v>-1.6831838917728548E-2</v>
      </c>
    </row>
    <row r="57" spans="1:9" x14ac:dyDescent="0.25">
      <c r="A57" s="1">
        <v>38876</v>
      </c>
      <c r="B57">
        <v>30440</v>
      </c>
      <c r="C57">
        <v>44.25</v>
      </c>
      <c r="D57">
        <v>0.53</v>
      </c>
      <c r="E57">
        <v>5.8929999999999998</v>
      </c>
      <c r="F57">
        <v>-1.3290113452188002E-2</v>
      </c>
      <c r="G57">
        <v>-4.8387096774193505E-2</v>
      </c>
      <c r="H57">
        <v>0</v>
      </c>
      <c r="I57">
        <v>-5.712000000000006E-2</v>
      </c>
    </row>
    <row r="58" spans="1:9" x14ac:dyDescent="0.25">
      <c r="A58" s="1">
        <v>38877</v>
      </c>
      <c r="B58">
        <v>30010</v>
      </c>
      <c r="C58">
        <v>45.75</v>
      </c>
      <c r="D58">
        <v>0.52</v>
      </c>
      <c r="E58">
        <v>5.6429999999999998</v>
      </c>
      <c r="F58">
        <v>-1.4126149802890953E-2</v>
      </c>
      <c r="G58">
        <v>3.3898305084745672E-2</v>
      </c>
      <c r="H58">
        <v>-1.8867924528301883E-2</v>
      </c>
      <c r="I58">
        <v>-4.2423213982691332E-2</v>
      </c>
    </row>
    <row r="59" spans="1:9" x14ac:dyDescent="0.25">
      <c r="A59" s="1">
        <v>38880</v>
      </c>
      <c r="B59">
        <v>29775</v>
      </c>
      <c r="C59">
        <v>44.25</v>
      </c>
      <c r="D59">
        <v>0.52</v>
      </c>
      <c r="E59">
        <v>5.5709999999999997</v>
      </c>
      <c r="F59">
        <v>-7.8307230923025939E-3</v>
      </c>
      <c r="G59">
        <v>-3.2786885245901676E-2</v>
      </c>
      <c r="H59">
        <v>0</v>
      </c>
      <c r="I59">
        <v>-1.2759170653907526E-2</v>
      </c>
    </row>
    <row r="60" spans="1:9" x14ac:dyDescent="0.25">
      <c r="A60" s="1">
        <v>38881</v>
      </c>
      <c r="B60">
        <v>29480</v>
      </c>
      <c r="C60">
        <v>41.5</v>
      </c>
      <c r="D60">
        <v>0.5</v>
      </c>
      <c r="E60">
        <v>5.1790000000000003</v>
      </c>
      <c r="F60">
        <v>-9.9076406381192195E-3</v>
      </c>
      <c r="G60">
        <v>-6.2146892655367214E-2</v>
      </c>
      <c r="H60">
        <v>-3.8461538461538547E-2</v>
      </c>
      <c r="I60">
        <v>-7.0364387004128393E-2</v>
      </c>
    </row>
    <row r="61" spans="1:9" x14ac:dyDescent="0.25">
      <c r="A61" s="1">
        <v>38882</v>
      </c>
      <c r="B61">
        <v>29570</v>
      </c>
      <c r="C61">
        <v>40.5</v>
      </c>
      <c r="D61">
        <v>0.51</v>
      </c>
      <c r="E61">
        <v>5.2140000000000004</v>
      </c>
      <c r="F61">
        <v>3.0529172320217235E-3</v>
      </c>
      <c r="G61">
        <v>-2.4096385542168641E-2</v>
      </c>
      <c r="H61">
        <v>2.0000000000000018E-2</v>
      </c>
      <c r="I61">
        <v>6.7580614018150076E-3</v>
      </c>
    </row>
    <row r="62" spans="1:9" x14ac:dyDescent="0.25">
      <c r="A62" s="1">
        <v>38883</v>
      </c>
      <c r="B62">
        <v>28970</v>
      </c>
      <c r="C62">
        <v>40.25</v>
      </c>
      <c r="D62">
        <v>0.52</v>
      </c>
      <c r="E62">
        <v>5.2140000000000004</v>
      </c>
      <c r="F62">
        <v>-2.0290835306053467E-2</v>
      </c>
      <c r="G62">
        <v>-6.1728395061728669E-3</v>
      </c>
      <c r="H62">
        <v>1.9607843137254832E-2</v>
      </c>
      <c r="I62">
        <v>0</v>
      </c>
    </row>
    <row r="63" spans="1:9" x14ac:dyDescent="0.25">
      <c r="A63" s="1">
        <v>38884</v>
      </c>
      <c r="B63">
        <v>28970</v>
      </c>
      <c r="C63">
        <v>40.5</v>
      </c>
      <c r="D63">
        <v>0.51</v>
      </c>
      <c r="E63">
        <v>5.2859999999999996</v>
      </c>
      <c r="F63">
        <v>0</v>
      </c>
      <c r="G63">
        <v>6.2111801242235032E-3</v>
      </c>
      <c r="H63">
        <v>-1.9230769230769273E-2</v>
      </c>
      <c r="I63">
        <v>1.3808975834292081E-2</v>
      </c>
    </row>
    <row r="64" spans="1:9" x14ac:dyDescent="0.25">
      <c r="A64" s="1">
        <v>38887</v>
      </c>
      <c r="B64">
        <v>29100</v>
      </c>
      <c r="C64">
        <v>40.5</v>
      </c>
      <c r="D64">
        <v>0.51</v>
      </c>
      <c r="E64">
        <v>5.5359999999999996</v>
      </c>
      <c r="F64">
        <v>4.4874007594062348E-3</v>
      </c>
      <c r="G64">
        <v>0</v>
      </c>
      <c r="H64">
        <v>0</v>
      </c>
      <c r="I64">
        <v>4.7294740824820325E-2</v>
      </c>
    </row>
    <row r="65" spans="1:9" x14ac:dyDescent="0.25">
      <c r="A65" s="1">
        <v>38888</v>
      </c>
      <c r="B65">
        <v>29470</v>
      </c>
      <c r="C65">
        <v>40</v>
      </c>
      <c r="D65">
        <v>0.52</v>
      </c>
      <c r="E65">
        <v>5.4640000000000004</v>
      </c>
      <c r="F65">
        <v>1.271477663230236E-2</v>
      </c>
      <c r="G65">
        <v>-1.2345679012345734E-2</v>
      </c>
      <c r="H65">
        <v>1.9607843137254832E-2</v>
      </c>
      <c r="I65">
        <v>-1.300578034682065E-2</v>
      </c>
    </row>
    <row r="66" spans="1:9" x14ac:dyDescent="0.25">
      <c r="A66" s="1">
        <v>38889</v>
      </c>
      <c r="B66">
        <v>29470</v>
      </c>
      <c r="C66">
        <v>39.5</v>
      </c>
      <c r="D66">
        <v>0.51</v>
      </c>
      <c r="E66">
        <v>5.3929999999999998</v>
      </c>
      <c r="F66">
        <v>0</v>
      </c>
      <c r="G66">
        <v>-1.2499999999999956E-2</v>
      </c>
      <c r="H66">
        <v>-1.9230769230769273E-2</v>
      </c>
      <c r="I66">
        <v>-1.2994143484626797E-2</v>
      </c>
    </row>
    <row r="67" spans="1:9" x14ac:dyDescent="0.25">
      <c r="A67" s="1">
        <v>38890</v>
      </c>
      <c r="B67">
        <v>31125</v>
      </c>
      <c r="C67">
        <v>39.5</v>
      </c>
      <c r="D67">
        <v>0.5</v>
      </c>
      <c r="E67">
        <v>5.3929999999999998</v>
      </c>
      <c r="F67">
        <v>5.6158805564981318E-2</v>
      </c>
      <c r="G67">
        <v>0</v>
      </c>
      <c r="H67">
        <v>-1.9607843137254943E-2</v>
      </c>
      <c r="I67">
        <v>0</v>
      </c>
    </row>
    <row r="68" spans="1:9" x14ac:dyDescent="0.25">
      <c r="A68" s="1">
        <v>38891</v>
      </c>
      <c r="B68">
        <v>31300</v>
      </c>
      <c r="C68">
        <v>39.75</v>
      </c>
      <c r="D68">
        <v>0.49</v>
      </c>
      <c r="E68">
        <v>5.1429999999999998</v>
      </c>
      <c r="F68">
        <v>5.6224899598393829E-3</v>
      </c>
      <c r="G68">
        <v>6.3291139240506666E-3</v>
      </c>
      <c r="H68">
        <v>-2.0000000000000018E-2</v>
      </c>
      <c r="I68">
        <v>-4.6356387910253982E-2</v>
      </c>
    </row>
    <row r="69" spans="1:9" x14ac:dyDescent="0.25">
      <c r="A69" s="1">
        <v>38894</v>
      </c>
      <c r="B69">
        <v>31040</v>
      </c>
      <c r="C69">
        <v>39</v>
      </c>
      <c r="D69">
        <v>0.48</v>
      </c>
      <c r="E69">
        <v>4.7859999999999996</v>
      </c>
      <c r="F69">
        <v>-8.3067092651757379E-3</v>
      </c>
      <c r="G69">
        <v>-1.8867924528301883E-2</v>
      </c>
      <c r="H69">
        <v>-2.0408163265306145E-2</v>
      </c>
      <c r="I69">
        <v>-6.9414738479486759E-2</v>
      </c>
    </row>
    <row r="70" spans="1:9" x14ac:dyDescent="0.25">
      <c r="A70" s="1">
        <v>38895</v>
      </c>
      <c r="B70">
        <v>30760</v>
      </c>
      <c r="C70">
        <v>39.25</v>
      </c>
      <c r="D70">
        <v>0.48</v>
      </c>
      <c r="E70">
        <v>4.8929999999999998</v>
      </c>
      <c r="F70">
        <v>-9.0206185567009989E-3</v>
      </c>
      <c r="G70">
        <v>6.4102564102563875E-3</v>
      </c>
      <c r="H70">
        <v>0</v>
      </c>
      <c r="I70">
        <v>2.2356874216464817E-2</v>
      </c>
    </row>
    <row r="71" spans="1:9" x14ac:dyDescent="0.25">
      <c r="A71" s="1">
        <v>38896</v>
      </c>
      <c r="B71">
        <v>30760</v>
      </c>
      <c r="C71">
        <v>42.5</v>
      </c>
      <c r="D71">
        <v>0.49</v>
      </c>
      <c r="E71">
        <v>5.1070000000000002</v>
      </c>
      <c r="F71">
        <v>0</v>
      </c>
      <c r="G71">
        <v>8.2802547770700619E-2</v>
      </c>
      <c r="H71">
        <v>2.0833333333333259E-2</v>
      </c>
      <c r="I71">
        <v>4.3735949315348632E-2</v>
      </c>
    </row>
    <row r="72" spans="1:9" x14ac:dyDescent="0.25">
      <c r="A72" s="1">
        <v>38897</v>
      </c>
      <c r="B72">
        <v>30760</v>
      </c>
      <c r="C72">
        <v>46</v>
      </c>
      <c r="D72">
        <v>0.5</v>
      </c>
      <c r="E72">
        <v>5.25</v>
      </c>
      <c r="F72">
        <v>0</v>
      </c>
      <c r="G72">
        <v>8.2352941176470518E-2</v>
      </c>
      <c r="H72">
        <v>2.0408163265306145E-2</v>
      </c>
      <c r="I72">
        <v>2.8000783238691929E-2</v>
      </c>
    </row>
    <row r="73" spans="1:9" x14ac:dyDescent="0.25">
      <c r="A73" s="1">
        <v>38898</v>
      </c>
      <c r="B73">
        <v>30100</v>
      </c>
      <c r="C73">
        <v>46.25</v>
      </c>
      <c r="D73">
        <v>0.52</v>
      </c>
      <c r="E73">
        <v>5.5709999999999997</v>
      </c>
      <c r="F73">
        <v>-2.1456436931079348E-2</v>
      </c>
      <c r="G73">
        <v>5.4347826086955653E-3</v>
      </c>
      <c r="H73">
        <v>4.0000000000000036E-2</v>
      </c>
      <c r="I73">
        <v>6.1142857142857165E-2</v>
      </c>
    </row>
    <row r="74" spans="1:9" x14ac:dyDescent="0.25">
      <c r="A74" s="1">
        <v>38901</v>
      </c>
      <c r="B74">
        <v>30100</v>
      </c>
      <c r="C74">
        <v>45.25</v>
      </c>
      <c r="D74">
        <v>0.51</v>
      </c>
      <c r="E74">
        <v>5.6429999999999998</v>
      </c>
      <c r="F74">
        <v>0</v>
      </c>
      <c r="G74">
        <v>-2.1621621621621623E-2</v>
      </c>
      <c r="H74">
        <v>-1.9230769230769273E-2</v>
      </c>
      <c r="I74">
        <v>1.292407108239102E-2</v>
      </c>
    </row>
    <row r="75" spans="1:9" x14ac:dyDescent="0.25">
      <c r="A75" s="1">
        <v>38902</v>
      </c>
      <c r="B75">
        <v>30940</v>
      </c>
      <c r="C75">
        <v>45.75</v>
      </c>
      <c r="D75">
        <v>0.51</v>
      </c>
      <c r="E75">
        <v>5.9290000000000003</v>
      </c>
      <c r="F75">
        <v>2.7906976744185963E-2</v>
      </c>
      <c r="G75">
        <v>1.1049723756906049E-2</v>
      </c>
      <c r="H75">
        <v>0</v>
      </c>
      <c r="I75">
        <v>5.0682261208577106E-2</v>
      </c>
    </row>
    <row r="76" spans="1:9" x14ac:dyDescent="0.25">
      <c r="A76" s="1">
        <v>38903</v>
      </c>
      <c r="B76">
        <v>30750</v>
      </c>
      <c r="C76">
        <v>43.75</v>
      </c>
      <c r="D76">
        <v>0.5</v>
      </c>
      <c r="E76">
        <v>5.6790000000000003</v>
      </c>
      <c r="F76">
        <v>-6.1409179056237662E-3</v>
      </c>
      <c r="G76">
        <v>-4.3715846994535568E-2</v>
      </c>
      <c r="H76">
        <v>-1.9607843137254943E-2</v>
      </c>
      <c r="I76">
        <v>-4.2165626581211035E-2</v>
      </c>
    </row>
    <row r="77" spans="1:9" x14ac:dyDescent="0.25">
      <c r="A77" s="1">
        <v>38905</v>
      </c>
      <c r="B77">
        <v>31590</v>
      </c>
      <c r="C77">
        <v>42.5</v>
      </c>
      <c r="D77">
        <v>0.52</v>
      </c>
      <c r="E77">
        <v>6.2140000000000004</v>
      </c>
      <c r="F77">
        <v>2.7317073170731732E-2</v>
      </c>
      <c r="G77">
        <v>-2.8571428571428581E-2</v>
      </c>
      <c r="H77">
        <v>4.0000000000000036E-2</v>
      </c>
      <c r="I77">
        <v>9.4206726536361973E-2</v>
      </c>
    </row>
    <row r="78" spans="1:9" x14ac:dyDescent="0.25">
      <c r="A78" s="1">
        <v>38908</v>
      </c>
      <c r="B78">
        <v>31080</v>
      </c>
      <c r="C78">
        <v>40.5</v>
      </c>
      <c r="D78">
        <v>0.52</v>
      </c>
      <c r="E78">
        <v>6.0359999999999996</v>
      </c>
      <c r="F78">
        <v>-1.614434947768284E-2</v>
      </c>
      <c r="G78">
        <v>-4.705882352941182E-2</v>
      </c>
      <c r="H78">
        <v>0</v>
      </c>
      <c r="I78">
        <v>-2.8644995172191989E-2</v>
      </c>
    </row>
    <row r="79" spans="1:9" x14ac:dyDescent="0.25">
      <c r="A79" s="1">
        <v>38909</v>
      </c>
      <c r="B79">
        <v>30880</v>
      </c>
      <c r="C79">
        <v>42.5</v>
      </c>
      <c r="D79">
        <v>0.51</v>
      </c>
      <c r="E79">
        <v>6.1429999999999998</v>
      </c>
      <c r="F79">
        <v>-6.4350064350063851E-3</v>
      </c>
      <c r="G79">
        <v>4.9382716049382713E-2</v>
      </c>
      <c r="H79">
        <v>-1.9230769230769273E-2</v>
      </c>
      <c r="I79">
        <v>1.7726971504307576E-2</v>
      </c>
    </row>
    <row r="80" spans="1:9" x14ac:dyDescent="0.25">
      <c r="A80" s="1">
        <v>38910</v>
      </c>
      <c r="B80">
        <v>30880</v>
      </c>
      <c r="C80">
        <v>43.25</v>
      </c>
      <c r="D80">
        <v>0.51</v>
      </c>
      <c r="E80">
        <v>6.0359999999999996</v>
      </c>
      <c r="F80">
        <v>0</v>
      </c>
      <c r="G80">
        <v>1.7647058823529349E-2</v>
      </c>
      <c r="H80">
        <v>0</v>
      </c>
      <c r="I80">
        <v>-1.7418199576754057E-2</v>
      </c>
    </row>
    <row r="81" spans="1:9" x14ac:dyDescent="0.25">
      <c r="A81" s="1">
        <v>38911</v>
      </c>
      <c r="B81">
        <v>32825</v>
      </c>
      <c r="C81">
        <v>41.25</v>
      </c>
      <c r="D81">
        <v>0.49</v>
      </c>
      <c r="E81">
        <v>5.8209999999999997</v>
      </c>
      <c r="F81">
        <v>6.2985751295336678E-2</v>
      </c>
      <c r="G81">
        <v>-4.6242774566473965E-2</v>
      </c>
      <c r="H81">
        <v>-3.9215686274509887E-2</v>
      </c>
      <c r="I81">
        <v>-3.5619615639496338E-2</v>
      </c>
    </row>
    <row r="82" spans="1:9" x14ac:dyDescent="0.25">
      <c r="A82" s="1">
        <v>38912</v>
      </c>
      <c r="B82">
        <v>33300</v>
      </c>
      <c r="C82">
        <v>42.75</v>
      </c>
      <c r="D82">
        <v>0.48</v>
      </c>
      <c r="E82">
        <v>5.3929999999999998</v>
      </c>
      <c r="F82">
        <v>1.4470677837014501E-2</v>
      </c>
      <c r="G82">
        <v>3.6363636363636376E-2</v>
      </c>
      <c r="H82">
        <v>-2.0408163265306145E-2</v>
      </c>
      <c r="I82">
        <v>-7.3526885414877174E-2</v>
      </c>
    </row>
    <row r="83" spans="1:9" x14ac:dyDescent="0.25">
      <c r="A83" s="1">
        <v>38915</v>
      </c>
      <c r="B83">
        <v>33300</v>
      </c>
      <c r="C83">
        <v>40.25</v>
      </c>
      <c r="D83">
        <v>0.47</v>
      </c>
      <c r="E83">
        <v>5.1790000000000003</v>
      </c>
      <c r="F83">
        <v>0</v>
      </c>
      <c r="G83">
        <v>-5.8479532163742687E-2</v>
      </c>
      <c r="H83">
        <v>-2.083333333333337E-2</v>
      </c>
      <c r="I83">
        <v>-3.9681068051177326E-2</v>
      </c>
    </row>
    <row r="84" spans="1:9" x14ac:dyDescent="0.25">
      <c r="A84" s="1">
        <v>38916</v>
      </c>
      <c r="B84">
        <v>32860</v>
      </c>
      <c r="C84">
        <v>41.75</v>
      </c>
      <c r="D84">
        <v>0.48</v>
      </c>
      <c r="E84">
        <v>5.4640000000000004</v>
      </c>
      <c r="F84">
        <v>-1.3213213213213226E-2</v>
      </c>
      <c r="G84">
        <v>3.7267080745341685E-2</v>
      </c>
      <c r="H84">
        <v>2.1276595744680771E-2</v>
      </c>
      <c r="I84">
        <v>5.5029928557636554E-2</v>
      </c>
    </row>
    <row r="85" spans="1:9" x14ac:dyDescent="0.25">
      <c r="A85" s="1">
        <v>38917</v>
      </c>
      <c r="B85">
        <v>31765</v>
      </c>
      <c r="C85">
        <v>41.5</v>
      </c>
      <c r="D85">
        <v>0.48</v>
      </c>
      <c r="E85">
        <v>5.3570000000000002</v>
      </c>
      <c r="F85">
        <v>-3.3323189287888022E-2</v>
      </c>
      <c r="G85">
        <v>-5.9880239520958556E-3</v>
      </c>
      <c r="H85">
        <v>0</v>
      </c>
      <c r="I85">
        <v>-1.9582723279648606E-2</v>
      </c>
    </row>
    <row r="86" spans="1:9" x14ac:dyDescent="0.25">
      <c r="A86" s="1">
        <v>38918</v>
      </c>
      <c r="B86">
        <v>31765</v>
      </c>
      <c r="C86">
        <v>43.5</v>
      </c>
      <c r="D86">
        <v>0.49</v>
      </c>
      <c r="E86">
        <v>5.75</v>
      </c>
      <c r="F86">
        <v>0</v>
      </c>
      <c r="G86">
        <v>4.8192771084337283E-2</v>
      </c>
      <c r="H86">
        <v>2.0833333333333259E-2</v>
      </c>
      <c r="I86">
        <v>7.336195631883502E-2</v>
      </c>
    </row>
    <row r="87" spans="1:9" x14ac:dyDescent="0.25">
      <c r="A87" s="1">
        <v>38919</v>
      </c>
      <c r="B87">
        <v>31310</v>
      </c>
      <c r="C87">
        <v>43</v>
      </c>
      <c r="D87">
        <v>0.49</v>
      </c>
      <c r="E87">
        <v>5.5709999999999997</v>
      </c>
      <c r="F87">
        <v>-1.432394144498661E-2</v>
      </c>
      <c r="G87">
        <v>-1.1494252873563204E-2</v>
      </c>
      <c r="H87">
        <v>0</v>
      </c>
      <c r="I87">
        <v>-3.1130434782608796E-2</v>
      </c>
    </row>
    <row r="88" spans="1:9" x14ac:dyDescent="0.25">
      <c r="A88" s="1">
        <v>38922</v>
      </c>
      <c r="B88">
        <v>30705</v>
      </c>
      <c r="C88">
        <v>42.75</v>
      </c>
      <c r="D88">
        <v>0.49</v>
      </c>
      <c r="E88">
        <v>5.5</v>
      </c>
      <c r="F88">
        <v>-1.9322900031938706E-2</v>
      </c>
      <c r="G88">
        <v>-5.8139534883721034E-3</v>
      </c>
      <c r="H88">
        <v>0</v>
      </c>
      <c r="I88">
        <v>-1.2744570095135521E-2</v>
      </c>
    </row>
    <row r="89" spans="1:9" x14ac:dyDescent="0.25">
      <c r="A89" s="1">
        <v>38923</v>
      </c>
      <c r="B89">
        <v>30630</v>
      </c>
      <c r="C89">
        <v>42.75</v>
      </c>
      <c r="D89">
        <v>0.49</v>
      </c>
      <c r="E89">
        <v>5.5359999999999996</v>
      </c>
      <c r="F89">
        <v>-2.4425989252564451E-3</v>
      </c>
      <c r="G89">
        <v>0</v>
      </c>
      <c r="H89">
        <v>0</v>
      </c>
      <c r="I89">
        <v>6.54545454545441E-3</v>
      </c>
    </row>
    <row r="90" spans="1:9" x14ac:dyDescent="0.25">
      <c r="A90" s="1">
        <v>38924</v>
      </c>
      <c r="B90">
        <v>30290</v>
      </c>
      <c r="C90">
        <v>44.5</v>
      </c>
      <c r="D90">
        <v>0.5</v>
      </c>
      <c r="E90">
        <v>5.7859999999999996</v>
      </c>
      <c r="F90">
        <v>-1.1100228534116852E-2</v>
      </c>
      <c r="G90">
        <v>4.0935672514619936E-2</v>
      </c>
      <c r="H90">
        <v>2.0408163265306145E-2</v>
      </c>
      <c r="I90">
        <v>4.5158959537572319E-2</v>
      </c>
    </row>
    <row r="91" spans="1:9" x14ac:dyDescent="0.25">
      <c r="A91" s="1">
        <v>38925</v>
      </c>
      <c r="B91">
        <v>30172</v>
      </c>
      <c r="C91">
        <v>47.25</v>
      </c>
      <c r="D91">
        <v>0.49</v>
      </c>
      <c r="E91">
        <v>5.9290000000000003</v>
      </c>
      <c r="F91">
        <v>-3.8956751403103063E-3</v>
      </c>
      <c r="G91">
        <v>6.1797752808988804E-2</v>
      </c>
      <c r="H91">
        <v>-2.0000000000000018E-2</v>
      </c>
      <c r="I91">
        <v>2.4714828897338448E-2</v>
      </c>
    </row>
    <row r="92" spans="1:9" x14ac:dyDescent="0.25">
      <c r="A92" s="1">
        <v>38926</v>
      </c>
      <c r="B92">
        <v>30172</v>
      </c>
      <c r="C92">
        <v>46.5</v>
      </c>
      <c r="D92">
        <v>0.52</v>
      </c>
      <c r="E92">
        <v>5.6790000000000003</v>
      </c>
      <c r="F92">
        <v>0</v>
      </c>
      <c r="G92">
        <v>-1.5873015873015928E-2</v>
      </c>
      <c r="H92">
        <v>6.1224489795918435E-2</v>
      </c>
      <c r="I92">
        <v>-4.2165626581211035E-2</v>
      </c>
    </row>
    <row r="93" spans="1:9" x14ac:dyDescent="0.25">
      <c r="A93" s="1">
        <v>38929</v>
      </c>
      <c r="B93">
        <v>30172</v>
      </c>
      <c r="C93">
        <v>47.25</v>
      </c>
      <c r="D93">
        <v>0.5</v>
      </c>
      <c r="E93">
        <v>5.7140000000000004</v>
      </c>
      <c r="F93">
        <v>0</v>
      </c>
      <c r="G93">
        <v>1.6129032258064502E-2</v>
      </c>
      <c r="H93">
        <v>-3.8461538461538547E-2</v>
      </c>
      <c r="I93">
        <v>6.1630568762105487E-3</v>
      </c>
    </row>
    <row r="94" spans="1:9" x14ac:dyDescent="0.25">
      <c r="A94" s="1">
        <v>38930</v>
      </c>
      <c r="B94">
        <v>30172</v>
      </c>
      <c r="C94">
        <v>49.25</v>
      </c>
      <c r="D94">
        <v>0.51</v>
      </c>
      <c r="E94">
        <v>5.7140000000000004</v>
      </c>
      <c r="F94">
        <v>0</v>
      </c>
      <c r="G94">
        <v>4.2328042328042326E-2</v>
      </c>
      <c r="H94">
        <v>2.0000000000000018E-2</v>
      </c>
      <c r="I94">
        <v>0</v>
      </c>
    </row>
    <row r="95" spans="1:9" x14ac:dyDescent="0.25">
      <c r="A95" s="1">
        <v>38931</v>
      </c>
      <c r="B95">
        <v>31412</v>
      </c>
      <c r="C95">
        <v>49.5</v>
      </c>
      <c r="D95">
        <v>0.51</v>
      </c>
      <c r="E95">
        <v>5.7140000000000004</v>
      </c>
      <c r="F95">
        <v>4.1097706482831731E-2</v>
      </c>
      <c r="G95">
        <v>5.0761421319795996E-3</v>
      </c>
      <c r="H95">
        <v>0</v>
      </c>
      <c r="I95">
        <v>0</v>
      </c>
    </row>
    <row r="96" spans="1:9" x14ac:dyDescent="0.25">
      <c r="A96" s="1">
        <v>38932</v>
      </c>
      <c r="B96">
        <v>31412</v>
      </c>
      <c r="C96">
        <v>48.75</v>
      </c>
      <c r="D96">
        <v>0.51</v>
      </c>
      <c r="E96">
        <v>5.5709999999999997</v>
      </c>
      <c r="F96">
        <v>0</v>
      </c>
      <c r="G96">
        <v>-1.5151515151515138E-2</v>
      </c>
      <c r="H96">
        <v>0</v>
      </c>
      <c r="I96">
        <v>-2.502625131256575E-2</v>
      </c>
    </row>
    <row r="97" spans="1:9" x14ac:dyDescent="0.25">
      <c r="A97" s="1">
        <v>38933</v>
      </c>
      <c r="B97">
        <v>30950</v>
      </c>
      <c r="C97">
        <v>49.25</v>
      </c>
      <c r="D97">
        <v>0.5</v>
      </c>
      <c r="E97">
        <v>5.8209999999999997</v>
      </c>
      <c r="F97">
        <v>-1.470775499808985E-2</v>
      </c>
      <c r="G97">
        <v>1.025641025641022E-2</v>
      </c>
      <c r="H97">
        <v>-1.9607843137254943E-2</v>
      </c>
      <c r="I97">
        <v>4.4875246813857572E-2</v>
      </c>
    </row>
    <row r="98" spans="1:9" x14ac:dyDescent="0.25">
      <c r="A98" s="1">
        <v>38936</v>
      </c>
      <c r="B98">
        <v>30561</v>
      </c>
      <c r="C98">
        <v>48.25</v>
      </c>
      <c r="D98">
        <v>0.51</v>
      </c>
      <c r="E98">
        <v>5.7859999999999996</v>
      </c>
      <c r="F98">
        <v>-1.256865912762517E-2</v>
      </c>
      <c r="G98">
        <v>-2.0304568527918732E-2</v>
      </c>
      <c r="H98">
        <v>2.0000000000000018E-2</v>
      </c>
      <c r="I98">
        <v>-6.0127125923381541E-3</v>
      </c>
    </row>
    <row r="99" spans="1:9" x14ac:dyDescent="0.25">
      <c r="A99" s="1">
        <v>38938</v>
      </c>
      <c r="B99">
        <v>29854.26</v>
      </c>
      <c r="C99">
        <v>50</v>
      </c>
      <c r="D99">
        <v>0.52</v>
      </c>
      <c r="E99">
        <v>6.25</v>
      </c>
      <c r="F99">
        <v>-2.312555217433987E-2</v>
      </c>
      <c r="G99">
        <v>3.6269430051813378E-2</v>
      </c>
      <c r="H99">
        <v>1.9607843137254832E-2</v>
      </c>
      <c r="I99">
        <v>8.0193570687867366E-2</v>
      </c>
    </row>
    <row r="100" spans="1:9" x14ac:dyDescent="0.25">
      <c r="A100" s="1">
        <v>38939</v>
      </c>
      <c r="B100">
        <v>30166</v>
      </c>
      <c r="C100">
        <v>49.5</v>
      </c>
      <c r="D100">
        <v>0.52</v>
      </c>
      <c r="E100">
        <v>6.3209999999999997</v>
      </c>
      <c r="F100">
        <v>1.0442060865015534E-2</v>
      </c>
      <c r="G100">
        <v>-1.0000000000000009E-2</v>
      </c>
      <c r="H100">
        <v>0</v>
      </c>
      <c r="I100">
        <v>1.1360000000000037E-2</v>
      </c>
    </row>
    <row r="101" spans="1:9" x14ac:dyDescent="0.25">
      <c r="A101" s="1">
        <v>38940</v>
      </c>
      <c r="B101">
        <v>29890</v>
      </c>
      <c r="C101">
        <v>51</v>
      </c>
      <c r="D101">
        <v>0.52</v>
      </c>
      <c r="E101">
        <v>6.2140000000000004</v>
      </c>
      <c r="F101">
        <v>-9.1493734668169902E-3</v>
      </c>
      <c r="G101">
        <v>3.0303030303030276E-2</v>
      </c>
      <c r="H101">
        <v>0</v>
      </c>
      <c r="I101">
        <v>-1.6927701313083299E-2</v>
      </c>
    </row>
    <row r="102" spans="1:9" x14ac:dyDescent="0.25">
      <c r="A102" s="1">
        <v>38943</v>
      </c>
      <c r="B102">
        <v>29590</v>
      </c>
      <c r="C102">
        <v>51</v>
      </c>
      <c r="D102">
        <v>0.52</v>
      </c>
      <c r="E102">
        <v>6.25</v>
      </c>
      <c r="F102">
        <v>-1.0036801605888268E-2</v>
      </c>
      <c r="G102">
        <v>0</v>
      </c>
      <c r="H102">
        <v>0</v>
      </c>
      <c r="I102">
        <v>5.7933698101062525E-3</v>
      </c>
    </row>
    <row r="103" spans="1:9" x14ac:dyDescent="0.25">
      <c r="A103" s="1">
        <v>38944</v>
      </c>
      <c r="B103">
        <v>29590</v>
      </c>
      <c r="C103">
        <v>50</v>
      </c>
      <c r="D103">
        <v>0.52</v>
      </c>
      <c r="E103">
        <v>6.25</v>
      </c>
      <c r="F103">
        <v>0</v>
      </c>
      <c r="G103">
        <v>-1.9607843137254943E-2</v>
      </c>
      <c r="H103">
        <v>0</v>
      </c>
      <c r="I103">
        <v>0</v>
      </c>
    </row>
    <row r="104" spans="1:9" x14ac:dyDescent="0.25">
      <c r="A104" s="1">
        <v>38945</v>
      </c>
      <c r="B104">
        <v>28982</v>
      </c>
      <c r="C104">
        <v>50</v>
      </c>
      <c r="D104">
        <v>0.52</v>
      </c>
      <c r="E104">
        <v>6.3929999999999998</v>
      </c>
      <c r="F104">
        <v>-2.0547482257519456E-2</v>
      </c>
      <c r="G104">
        <v>0</v>
      </c>
      <c r="H104">
        <v>0</v>
      </c>
      <c r="I104">
        <v>2.2880000000000011E-2</v>
      </c>
    </row>
    <row r="105" spans="1:9" x14ac:dyDescent="0.25">
      <c r="A105" s="1">
        <v>38946</v>
      </c>
      <c r="B105">
        <v>29080</v>
      </c>
      <c r="C105">
        <v>49.75</v>
      </c>
      <c r="D105">
        <v>0.51</v>
      </c>
      <c r="E105">
        <v>6.4290000000000003</v>
      </c>
      <c r="F105">
        <v>3.3814091505071087E-3</v>
      </c>
      <c r="G105">
        <v>-5.0000000000000044E-3</v>
      </c>
      <c r="H105">
        <v>-1.9230769230769273E-2</v>
      </c>
      <c r="I105">
        <v>5.6311590802440303E-3</v>
      </c>
    </row>
    <row r="106" spans="1:9" x14ac:dyDescent="0.25">
      <c r="A106" s="1">
        <v>38947</v>
      </c>
      <c r="B106">
        <v>29080</v>
      </c>
      <c r="C106">
        <v>49.75</v>
      </c>
      <c r="D106">
        <v>0.52</v>
      </c>
      <c r="E106">
        <v>6.2140000000000004</v>
      </c>
      <c r="F106">
        <v>0</v>
      </c>
      <c r="G106">
        <v>0</v>
      </c>
      <c r="H106">
        <v>1.9607843137254832E-2</v>
      </c>
      <c r="I106">
        <v>-3.3442214963446903E-2</v>
      </c>
    </row>
    <row r="107" spans="1:9" x14ac:dyDescent="0.25">
      <c r="A107" s="1">
        <v>38950</v>
      </c>
      <c r="B107">
        <v>29080</v>
      </c>
      <c r="C107">
        <v>49.5</v>
      </c>
      <c r="D107">
        <v>0.52</v>
      </c>
      <c r="E107">
        <v>6.1790000000000003</v>
      </c>
      <c r="F107">
        <v>0</v>
      </c>
      <c r="G107">
        <v>-5.0251256281407253E-3</v>
      </c>
      <c r="H107">
        <v>0</v>
      </c>
      <c r="I107">
        <v>-5.6324428709366714E-3</v>
      </c>
    </row>
    <row r="108" spans="1:9" x14ac:dyDescent="0.25">
      <c r="A108" s="1">
        <v>38951</v>
      </c>
      <c r="B108">
        <v>29080</v>
      </c>
      <c r="C108">
        <v>50</v>
      </c>
      <c r="D108">
        <v>0.5</v>
      </c>
      <c r="E108">
        <v>6.2140000000000004</v>
      </c>
      <c r="F108">
        <v>0</v>
      </c>
      <c r="G108">
        <v>1.0101010101010166E-2</v>
      </c>
      <c r="H108">
        <v>-3.8461538461538547E-2</v>
      </c>
      <c r="I108">
        <v>5.6643469817123648E-3</v>
      </c>
    </row>
    <row r="109" spans="1:9" x14ac:dyDescent="0.25">
      <c r="A109" s="1">
        <v>38952</v>
      </c>
      <c r="B109">
        <v>29080</v>
      </c>
      <c r="C109">
        <v>50</v>
      </c>
      <c r="D109">
        <v>0.51</v>
      </c>
      <c r="E109">
        <v>6.2140000000000004</v>
      </c>
      <c r="F109">
        <v>0</v>
      </c>
      <c r="G109">
        <v>0</v>
      </c>
      <c r="H109">
        <v>2.0000000000000018E-2</v>
      </c>
      <c r="I109">
        <v>0</v>
      </c>
    </row>
    <row r="110" spans="1:9" x14ac:dyDescent="0.25">
      <c r="A110" s="1">
        <v>38953</v>
      </c>
      <c r="B110">
        <v>29080</v>
      </c>
      <c r="C110">
        <v>50.5</v>
      </c>
      <c r="D110">
        <v>0.5</v>
      </c>
      <c r="E110">
        <v>6</v>
      </c>
      <c r="F110">
        <v>0</v>
      </c>
      <c r="G110">
        <v>1.0000000000000009E-2</v>
      </c>
      <c r="H110">
        <v>-1.9607843137254943E-2</v>
      </c>
      <c r="I110">
        <v>-3.4438364982298131E-2</v>
      </c>
    </row>
    <row r="111" spans="1:9" x14ac:dyDescent="0.25">
      <c r="A111" s="1">
        <v>38954</v>
      </c>
      <c r="B111">
        <v>29080</v>
      </c>
      <c r="C111">
        <v>50.25</v>
      </c>
      <c r="D111">
        <v>0.51</v>
      </c>
      <c r="E111">
        <v>5.9640000000000004</v>
      </c>
      <c r="F111">
        <v>0</v>
      </c>
      <c r="G111">
        <v>-4.9504950495049549E-3</v>
      </c>
      <c r="H111">
        <v>2.0000000000000018E-2</v>
      </c>
      <c r="I111">
        <v>-5.9999999999998943E-3</v>
      </c>
    </row>
    <row r="112" spans="1:9" x14ac:dyDescent="0.25">
      <c r="A112" s="1">
        <v>38957</v>
      </c>
      <c r="B112">
        <v>29770</v>
      </c>
      <c r="C112">
        <v>51.75</v>
      </c>
      <c r="D112">
        <v>0.5</v>
      </c>
      <c r="E112">
        <v>5.9290000000000003</v>
      </c>
      <c r="F112">
        <v>2.3727647867950452E-2</v>
      </c>
      <c r="G112">
        <v>2.9850746268656803E-2</v>
      </c>
      <c r="H112">
        <v>-1.9607843137254943E-2</v>
      </c>
      <c r="I112">
        <v>-5.8685446009389963E-3</v>
      </c>
    </row>
    <row r="113" spans="1:9" x14ac:dyDescent="0.25">
      <c r="A113" s="1">
        <v>38958</v>
      </c>
      <c r="B113">
        <v>29770</v>
      </c>
      <c r="C113">
        <v>53</v>
      </c>
      <c r="D113">
        <v>0.5</v>
      </c>
      <c r="E113">
        <v>6</v>
      </c>
      <c r="F113">
        <v>0</v>
      </c>
      <c r="G113">
        <v>2.4154589371980784E-2</v>
      </c>
      <c r="H113">
        <v>0</v>
      </c>
      <c r="I113">
        <v>1.197503794906396E-2</v>
      </c>
    </row>
    <row r="114" spans="1:9" x14ac:dyDescent="0.25">
      <c r="A114" s="1">
        <v>38960</v>
      </c>
      <c r="B114">
        <v>29770</v>
      </c>
      <c r="C114">
        <v>54</v>
      </c>
      <c r="D114">
        <v>0.51</v>
      </c>
      <c r="E114">
        <v>6.0895000000000001</v>
      </c>
      <c r="F114">
        <v>0</v>
      </c>
      <c r="G114">
        <v>1.8867924528301883E-2</v>
      </c>
      <c r="H114">
        <v>2.0000000000000018E-2</v>
      </c>
      <c r="I114">
        <v>1.4916666666666689E-2</v>
      </c>
    </row>
    <row r="115" spans="1:9" x14ac:dyDescent="0.25">
      <c r="A115" s="1">
        <v>38961</v>
      </c>
      <c r="B115">
        <v>29770</v>
      </c>
      <c r="C115">
        <v>55</v>
      </c>
      <c r="D115">
        <v>0.52</v>
      </c>
      <c r="E115">
        <v>6.1790000000000003</v>
      </c>
      <c r="F115">
        <v>0</v>
      </c>
      <c r="G115">
        <v>1.8518518518518601E-2</v>
      </c>
      <c r="H115">
        <v>1.9607843137254832E-2</v>
      </c>
      <c r="I115">
        <v>1.4697430002463374E-2</v>
      </c>
    </row>
    <row r="116" spans="1:9" x14ac:dyDescent="0.25">
      <c r="A116" s="1">
        <v>38964</v>
      </c>
      <c r="B116">
        <v>29335</v>
      </c>
      <c r="C116">
        <v>55</v>
      </c>
      <c r="D116">
        <v>0.53</v>
      </c>
      <c r="E116">
        <v>6.3929999999999998</v>
      </c>
      <c r="F116">
        <v>-1.461202552905605E-2</v>
      </c>
      <c r="G116">
        <v>0</v>
      </c>
      <c r="H116">
        <v>1.9230769230769162E-2</v>
      </c>
      <c r="I116">
        <v>3.4633435831040504E-2</v>
      </c>
    </row>
    <row r="117" spans="1:9" x14ac:dyDescent="0.25">
      <c r="A117" s="1">
        <v>38965</v>
      </c>
      <c r="B117">
        <v>29200</v>
      </c>
      <c r="C117">
        <v>56.5</v>
      </c>
      <c r="D117">
        <v>0.51</v>
      </c>
      <c r="E117">
        <v>6.3929999999999998</v>
      </c>
      <c r="F117">
        <v>-4.6020112493608822E-3</v>
      </c>
      <c r="G117">
        <v>2.7272727272727337E-2</v>
      </c>
      <c r="H117">
        <v>-3.7735849056603765E-2</v>
      </c>
      <c r="I117">
        <v>0</v>
      </c>
    </row>
    <row r="118" spans="1:9" x14ac:dyDescent="0.25">
      <c r="A118" s="1">
        <v>38966</v>
      </c>
      <c r="B118">
        <v>29200</v>
      </c>
      <c r="C118">
        <v>56</v>
      </c>
      <c r="D118">
        <v>0.51</v>
      </c>
      <c r="E118">
        <v>6.25</v>
      </c>
      <c r="F118">
        <v>0</v>
      </c>
      <c r="G118">
        <v>-8.8495575221239076E-3</v>
      </c>
      <c r="H118">
        <v>0</v>
      </c>
      <c r="I118">
        <v>-2.2368215235413658E-2</v>
      </c>
    </row>
    <row r="119" spans="1:9" x14ac:dyDescent="0.25">
      <c r="A119" s="1">
        <v>38967</v>
      </c>
      <c r="B119">
        <v>29970</v>
      </c>
      <c r="C119">
        <v>57</v>
      </c>
      <c r="D119">
        <v>0.52</v>
      </c>
      <c r="E119">
        <v>6.1429999999999998</v>
      </c>
      <c r="F119">
        <v>2.6369863013698591E-2</v>
      </c>
      <c r="G119">
        <v>1.7857142857142794E-2</v>
      </c>
      <c r="H119">
        <v>1.9607843137254832E-2</v>
      </c>
      <c r="I119">
        <v>-1.7120000000000024E-2</v>
      </c>
    </row>
    <row r="120" spans="1:9" x14ac:dyDescent="0.25">
      <c r="A120" s="1">
        <v>38968</v>
      </c>
      <c r="B120">
        <v>29970</v>
      </c>
      <c r="C120">
        <v>57.5</v>
      </c>
      <c r="D120">
        <v>0.52</v>
      </c>
      <c r="E120">
        <v>6</v>
      </c>
      <c r="F120">
        <v>0</v>
      </c>
      <c r="G120">
        <v>8.7719298245614308E-3</v>
      </c>
      <c r="H120">
        <v>0</v>
      </c>
      <c r="I120">
        <v>-2.3278528406316057E-2</v>
      </c>
    </row>
    <row r="121" spans="1:9" x14ac:dyDescent="0.25">
      <c r="A121" s="1">
        <v>38971</v>
      </c>
      <c r="B121">
        <v>28600</v>
      </c>
      <c r="C121">
        <v>57.5</v>
      </c>
      <c r="D121">
        <v>0.51</v>
      </c>
      <c r="E121">
        <v>5.9640000000000004</v>
      </c>
      <c r="F121">
        <v>-4.5712379045712348E-2</v>
      </c>
      <c r="G121">
        <v>0</v>
      </c>
      <c r="H121">
        <v>-1.9230769230769273E-2</v>
      </c>
      <c r="I121">
        <v>-5.9999999999998943E-3</v>
      </c>
    </row>
    <row r="122" spans="1:9" x14ac:dyDescent="0.25">
      <c r="A122" s="1">
        <v>38972</v>
      </c>
      <c r="B122">
        <v>28600</v>
      </c>
      <c r="C122">
        <v>57</v>
      </c>
      <c r="D122">
        <v>0.52</v>
      </c>
      <c r="E122">
        <v>6.0359999999999996</v>
      </c>
      <c r="F122">
        <v>0</v>
      </c>
      <c r="G122">
        <v>-8.6956521739129933E-3</v>
      </c>
      <c r="H122">
        <v>1.9607843137254832E-2</v>
      </c>
      <c r="I122">
        <v>1.2072434607645732E-2</v>
      </c>
    </row>
    <row r="123" spans="1:9" x14ac:dyDescent="0.25">
      <c r="A123" s="1">
        <v>38973</v>
      </c>
      <c r="B123">
        <v>28600</v>
      </c>
      <c r="C123">
        <v>57</v>
      </c>
      <c r="D123">
        <v>0.53</v>
      </c>
      <c r="E123">
        <v>6.0359999999999996</v>
      </c>
      <c r="F123">
        <v>0</v>
      </c>
      <c r="G123">
        <v>0</v>
      </c>
      <c r="H123">
        <v>1.9230769230769162E-2</v>
      </c>
      <c r="I123">
        <v>0</v>
      </c>
    </row>
    <row r="124" spans="1:9" x14ac:dyDescent="0.25">
      <c r="A124" s="1">
        <v>38974</v>
      </c>
      <c r="B124">
        <v>28600</v>
      </c>
      <c r="C124">
        <v>56.5</v>
      </c>
      <c r="D124">
        <v>0.51</v>
      </c>
      <c r="E124">
        <v>5.9290000000000003</v>
      </c>
      <c r="F124">
        <v>0</v>
      </c>
      <c r="G124">
        <v>-8.7719298245614308E-3</v>
      </c>
      <c r="H124">
        <v>-3.7735849056603765E-2</v>
      </c>
      <c r="I124">
        <v>-1.7726971504307354E-2</v>
      </c>
    </row>
    <row r="125" spans="1:9" x14ac:dyDescent="0.25">
      <c r="A125" s="1">
        <v>38975</v>
      </c>
      <c r="B125">
        <v>27500</v>
      </c>
      <c r="C125">
        <v>56.5</v>
      </c>
      <c r="D125">
        <v>0.52</v>
      </c>
      <c r="E125">
        <v>6.1070000000000002</v>
      </c>
      <c r="F125">
        <v>-3.8461538461538436E-2</v>
      </c>
      <c r="G125">
        <v>0</v>
      </c>
      <c r="H125">
        <v>1.9607843137254832E-2</v>
      </c>
      <c r="I125">
        <v>3.0021926125822107E-2</v>
      </c>
    </row>
    <row r="126" spans="1:9" x14ac:dyDescent="0.25">
      <c r="A126" s="1">
        <v>38978</v>
      </c>
      <c r="B126">
        <v>27468</v>
      </c>
      <c r="C126">
        <v>57.5</v>
      </c>
      <c r="D126">
        <v>0.52</v>
      </c>
      <c r="E126">
        <v>6.0709999999999997</v>
      </c>
      <c r="F126">
        <v>-1.1636363636363667E-3</v>
      </c>
      <c r="G126">
        <v>1.7699115044247815E-2</v>
      </c>
      <c r="H126">
        <v>0</v>
      </c>
      <c r="I126">
        <v>-5.8948747339120366E-3</v>
      </c>
    </row>
    <row r="127" spans="1:9" x14ac:dyDescent="0.25">
      <c r="A127" s="1">
        <v>38979</v>
      </c>
      <c r="B127">
        <v>27350</v>
      </c>
      <c r="C127">
        <v>58</v>
      </c>
      <c r="D127">
        <v>0.52</v>
      </c>
      <c r="E127">
        <v>6.0709999999999997</v>
      </c>
      <c r="F127">
        <v>-4.2959079656327281E-3</v>
      </c>
      <c r="G127">
        <v>8.6956521739129933E-3</v>
      </c>
      <c r="H127">
        <v>0</v>
      </c>
      <c r="I127">
        <v>0</v>
      </c>
    </row>
    <row r="128" spans="1:9" x14ac:dyDescent="0.25">
      <c r="A128" s="1">
        <v>38980</v>
      </c>
      <c r="B128">
        <v>27350</v>
      </c>
      <c r="C128">
        <v>58</v>
      </c>
      <c r="D128">
        <v>0.52</v>
      </c>
      <c r="E128">
        <v>6.0359999999999996</v>
      </c>
      <c r="F128">
        <v>0</v>
      </c>
      <c r="G128">
        <v>0</v>
      </c>
      <c r="H128">
        <v>0</v>
      </c>
      <c r="I128">
        <v>-5.765112831494057E-3</v>
      </c>
    </row>
    <row r="129" spans="1:9" x14ac:dyDescent="0.25">
      <c r="A129" s="1">
        <v>38981</v>
      </c>
      <c r="B129">
        <v>27350</v>
      </c>
      <c r="C129">
        <v>58</v>
      </c>
      <c r="D129">
        <v>0.52</v>
      </c>
      <c r="E129">
        <v>6</v>
      </c>
      <c r="F129">
        <v>0</v>
      </c>
      <c r="G129">
        <v>0</v>
      </c>
      <c r="H129">
        <v>0</v>
      </c>
      <c r="I129">
        <v>-5.9642147117295874E-3</v>
      </c>
    </row>
    <row r="130" spans="1:9" x14ac:dyDescent="0.25">
      <c r="A130" s="1">
        <v>38982</v>
      </c>
      <c r="B130">
        <v>28710</v>
      </c>
      <c r="C130">
        <v>56.5</v>
      </c>
      <c r="D130">
        <v>0.49</v>
      </c>
      <c r="E130">
        <v>5.6429999999999998</v>
      </c>
      <c r="F130">
        <v>4.9725776965265034E-2</v>
      </c>
      <c r="G130">
        <v>-2.5862068965517238E-2</v>
      </c>
      <c r="H130">
        <v>-5.7692307692307709E-2</v>
      </c>
      <c r="I130">
        <v>-5.9499999999999997E-2</v>
      </c>
    </row>
    <row r="131" spans="1:9" x14ac:dyDescent="0.25">
      <c r="A131" s="1">
        <v>38985</v>
      </c>
      <c r="B131">
        <v>28710</v>
      </c>
      <c r="C131">
        <v>56</v>
      </c>
      <c r="D131">
        <v>0.49</v>
      </c>
      <c r="E131">
        <v>5.5709999999999997</v>
      </c>
      <c r="F131">
        <v>0</v>
      </c>
      <c r="G131">
        <v>-8.8495575221239076E-3</v>
      </c>
      <c r="H131">
        <v>0</v>
      </c>
      <c r="I131">
        <v>-1.2759170653907526E-2</v>
      </c>
    </row>
    <row r="132" spans="1:9" x14ac:dyDescent="0.25">
      <c r="A132" s="1">
        <v>38986</v>
      </c>
      <c r="B132">
        <v>28710</v>
      </c>
      <c r="C132">
        <v>55.5</v>
      </c>
      <c r="D132">
        <v>0.5</v>
      </c>
      <c r="E132">
        <v>5.6070000000000002</v>
      </c>
      <c r="F132">
        <v>0</v>
      </c>
      <c r="G132">
        <v>-8.9285714285713969E-3</v>
      </c>
      <c r="H132">
        <v>2.0408163265306145E-2</v>
      </c>
      <c r="I132">
        <v>6.4620355411955099E-3</v>
      </c>
    </row>
    <row r="133" spans="1:9" x14ac:dyDescent="0.25">
      <c r="A133" s="1">
        <v>38987</v>
      </c>
      <c r="B133">
        <v>28720</v>
      </c>
      <c r="C133">
        <v>56.5</v>
      </c>
      <c r="D133">
        <v>0.5</v>
      </c>
      <c r="E133">
        <v>5.75</v>
      </c>
      <c r="F133">
        <v>3.4831069313834284E-4</v>
      </c>
      <c r="G133">
        <v>1.8018018018018056E-2</v>
      </c>
      <c r="H133">
        <v>0</v>
      </c>
      <c r="I133">
        <v>2.550383449259841E-2</v>
      </c>
    </row>
    <row r="134" spans="1:9" x14ac:dyDescent="0.25">
      <c r="A134" s="1">
        <v>38988</v>
      </c>
      <c r="B134">
        <v>28720</v>
      </c>
      <c r="C134">
        <v>56</v>
      </c>
      <c r="D134">
        <v>0.5</v>
      </c>
      <c r="E134">
        <v>5.8929999999999998</v>
      </c>
      <c r="F134">
        <v>0</v>
      </c>
      <c r="G134">
        <v>-8.8495575221239076E-3</v>
      </c>
      <c r="H134">
        <v>0</v>
      </c>
      <c r="I134">
        <v>2.4869565217391365E-2</v>
      </c>
    </row>
    <row r="135" spans="1:9" x14ac:dyDescent="0.25">
      <c r="A135" s="1">
        <v>38989</v>
      </c>
      <c r="B135">
        <v>28720</v>
      </c>
      <c r="C135">
        <v>57</v>
      </c>
      <c r="D135">
        <v>0.48</v>
      </c>
      <c r="E135">
        <v>5.75</v>
      </c>
      <c r="F135">
        <v>0</v>
      </c>
      <c r="G135">
        <v>1.7857142857142794E-2</v>
      </c>
      <c r="H135">
        <v>-4.0000000000000036E-2</v>
      </c>
      <c r="I135">
        <v>-2.4266078398099356E-2</v>
      </c>
    </row>
    <row r="136" spans="1:9" x14ac:dyDescent="0.25">
      <c r="A136" s="1">
        <v>38992</v>
      </c>
      <c r="B136">
        <v>28720</v>
      </c>
      <c r="C136">
        <v>57</v>
      </c>
      <c r="D136">
        <v>0.49</v>
      </c>
      <c r="E136">
        <v>5.7140000000000004</v>
      </c>
      <c r="F136">
        <v>0</v>
      </c>
      <c r="G136">
        <v>0</v>
      </c>
      <c r="H136">
        <v>2.0833333333333259E-2</v>
      </c>
      <c r="I136">
        <v>-6.2608695652173196E-3</v>
      </c>
    </row>
    <row r="137" spans="1:9" x14ac:dyDescent="0.25">
      <c r="A137" s="1">
        <v>38993</v>
      </c>
      <c r="B137">
        <v>29175</v>
      </c>
      <c r="C137">
        <v>56.5</v>
      </c>
      <c r="D137">
        <v>0.49</v>
      </c>
      <c r="E137">
        <v>5.6790000000000003</v>
      </c>
      <c r="F137">
        <v>1.5842618384401153E-2</v>
      </c>
      <c r="G137">
        <v>-8.7719298245614308E-3</v>
      </c>
      <c r="H137">
        <v>0</v>
      </c>
      <c r="I137">
        <v>-6.1253062653132684E-3</v>
      </c>
    </row>
    <row r="138" spans="1:9" x14ac:dyDescent="0.25">
      <c r="A138" s="1">
        <v>38994</v>
      </c>
      <c r="B138">
        <v>29175</v>
      </c>
      <c r="C138">
        <v>55</v>
      </c>
      <c r="D138">
        <v>0.49</v>
      </c>
      <c r="E138">
        <v>5.5709999999999997</v>
      </c>
      <c r="F138">
        <v>0</v>
      </c>
      <c r="G138">
        <v>-2.6548672566371723E-2</v>
      </c>
      <c r="H138">
        <v>0</v>
      </c>
      <c r="I138">
        <v>-1.9017432646592836E-2</v>
      </c>
    </row>
    <row r="139" spans="1:9" x14ac:dyDescent="0.25">
      <c r="A139" s="1">
        <v>38995</v>
      </c>
      <c r="B139">
        <v>27200</v>
      </c>
      <c r="C139">
        <v>56.5</v>
      </c>
      <c r="D139">
        <v>0.48</v>
      </c>
      <c r="E139">
        <v>5.6790000000000003</v>
      </c>
      <c r="F139">
        <v>-6.7694944301628146E-2</v>
      </c>
      <c r="G139">
        <v>2.7272727272727337E-2</v>
      </c>
      <c r="H139">
        <v>-2.0408163265306145E-2</v>
      </c>
      <c r="I139">
        <v>1.938610662358653E-2</v>
      </c>
    </row>
    <row r="140" spans="1:9" x14ac:dyDescent="0.25">
      <c r="A140" s="1">
        <v>38996</v>
      </c>
      <c r="B140">
        <v>27370</v>
      </c>
      <c r="C140">
        <v>57</v>
      </c>
      <c r="D140">
        <v>0.49</v>
      </c>
      <c r="E140">
        <v>5.5709999999999997</v>
      </c>
      <c r="F140">
        <v>6.2500000000000888E-3</v>
      </c>
      <c r="G140">
        <v>8.8495575221239076E-3</v>
      </c>
      <c r="H140">
        <v>2.0833333333333259E-2</v>
      </c>
      <c r="I140">
        <v>-1.9017432646592836E-2</v>
      </c>
    </row>
    <row r="141" spans="1:9" x14ac:dyDescent="0.25">
      <c r="A141" s="1">
        <v>38999</v>
      </c>
      <c r="B141">
        <v>27370</v>
      </c>
      <c r="C141">
        <v>57</v>
      </c>
      <c r="D141">
        <v>0.5</v>
      </c>
      <c r="E141">
        <v>5.5709999999999997</v>
      </c>
      <c r="F141">
        <v>0</v>
      </c>
      <c r="G141">
        <v>0</v>
      </c>
      <c r="H141">
        <v>2.0408163265306145E-2</v>
      </c>
      <c r="I141">
        <v>0</v>
      </c>
    </row>
    <row r="142" spans="1:9" x14ac:dyDescent="0.25">
      <c r="A142" s="1">
        <v>39000</v>
      </c>
      <c r="B142">
        <v>27645</v>
      </c>
      <c r="C142">
        <v>59</v>
      </c>
      <c r="D142">
        <v>0.5</v>
      </c>
      <c r="E142">
        <v>5.6070000000000002</v>
      </c>
      <c r="F142">
        <v>1.0047497259773497E-2</v>
      </c>
      <c r="G142">
        <v>3.5087719298245723E-2</v>
      </c>
      <c r="H142">
        <v>0</v>
      </c>
      <c r="I142">
        <v>6.4620355411955099E-3</v>
      </c>
    </row>
    <row r="143" spans="1:9" x14ac:dyDescent="0.25">
      <c r="A143" s="1">
        <v>39001</v>
      </c>
      <c r="B143">
        <v>27645</v>
      </c>
      <c r="C143">
        <v>59.5</v>
      </c>
      <c r="D143">
        <v>0.49</v>
      </c>
      <c r="E143">
        <v>5.7859999999999996</v>
      </c>
      <c r="F143">
        <v>0</v>
      </c>
      <c r="G143">
        <v>8.4745762711864181E-3</v>
      </c>
      <c r="H143">
        <v>-2.0000000000000018E-2</v>
      </c>
      <c r="I143">
        <v>3.1924380238986805E-2</v>
      </c>
    </row>
    <row r="144" spans="1:9" x14ac:dyDescent="0.25">
      <c r="A144" s="1">
        <v>39002</v>
      </c>
      <c r="B144">
        <v>27365</v>
      </c>
      <c r="C144">
        <v>61</v>
      </c>
      <c r="D144">
        <v>0.5</v>
      </c>
      <c r="E144">
        <v>5.9640000000000004</v>
      </c>
      <c r="F144">
        <v>-1.0128413818050297E-2</v>
      </c>
      <c r="G144">
        <v>2.5210084033613356E-2</v>
      </c>
      <c r="H144">
        <v>2.0408163265306145E-2</v>
      </c>
      <c r="I144">
        <v>3.0763912893190692E-2</v>
      </c>
    </row>
    <row r="145" spans="1:9" x14ac:dyDescent="0.25">
      <c r="A145" s="1">
        <v>39003</v>
      </c>
      <c r="B145">
        <v>27365</v>
      </c>
      <c r="C145">
        <v>60</v>
      </c>
      <c r="D145">
        <v>0.5</v>
      </c>
      <c r="E145">
        <v>6.0709999999999997</v>
      </c>
      <c r="F145">
        <v>0</v>
      </c>
      <c r="G145">
        <v>-1.6393442622950838E-2</v>
      </c>
      <c r="H145">
        <v>0</v>
      </c>
      <c r="I145">
        <v>1.7940979208584729E-2</v>
      </c>
    </row>
    <row r="146" spans="1:9" x14ac:dyDescent="0.25">
      <c r="A146" s="1">
        <v>39006</v>
      </c>
      <c r="B146">
        <v>27365</v>
      </c>
      <c r="C146">
        <v>61</v>
      </c>
      <c r="D146">
        <v>0.5</v>
      </c>
      <c r="E146">
        <v>6.2859999999999996</v>
      </c>
      <c r="F146">
        <v>0</v>
      </c>
      <c r="G146">
        <v>1.6666666666666607E-2</v>
      </c>
      <c r="H146">
        <v>0</v>
      </c>
      <c r="I146">
        <v>3.5414264536320239E-2</v>
      </c>
    </row>
    <row r="147" spans="1:9" x14ac:dyDescent="0.25">
      <c r="A147" s="1">
        <v>39007</v>
      </c>
      <c r="B147">
        <v>27365</v>
      </c>
      <c r="C147">
        <v>61</v>
      </c>
      <c r="D147">
        <v>0.49</v>
      </c>
      <c r="E147">
        <v>6.25</v>
      </c>
      <c r="F147">
        <v>0</v>
      </c>
      <c r="G147">
        <v>0</v>
      </c>
      <c r="H147">
        <v>-2.0000000000000018E-2</v>
      </c>
      <c r="I147">
        <v>-5.7270124085267993E-3</v>
      </c>
    </row>
    <row r="148" spans="1:9" x14ac:dyDescent="0.25">
      <c r="A148" s="1">
        <v>39008</v>
      </c>
      <c r="B148">
        <v>28165</v>
      </c>
      <c r="C148">
        <v>61.5</v>
      </c>
      <c r="D148">
        <v>0.5</v>
      </c>
      <c r="E148">
        <v>6.6429999999999998</v>
      </c>
      <c r="F148">
        <v>2.9234423533710974E-2</v>
      </c>
      <c r="G148">
        <v>8.1967213114753079E-3</v>
      </c>
      <c r="H148">
        <v>2.0408163265306145E-2</v>
      </c>
      <c r="I148">
        <v>6.2880000000000047E-2</v>
      </c>
    </row>
    <row r="149" spans="1:9" x14ac:dyDescent="0.25">
      <c r="A149" s="1">
        <v>39009</v>
      </c>
      <c r="B149">
        <v>28165</v>
      </c>
      <c r="C149">
        <v>63.5</v>
      </c>
      <c r="D149">
        <v>0.51</v>
      </c>
      <c r="E149">
        <v>6.5</v>
      </c>
      <c r="F149">
        <v>0</v>
      </c>
      <c r="G149">
        <v>3.2520325203251987E-2</v>
      </c>
      <c r="H149">
        <v>2.0000000000000018E-2</v>
      </c>
      <c r="I149">
        <v>-2.1526418786692703E-2</v>
      </c>
    </row>
    <row r="150" spans="1:9" x14ac:dyDescent="0.25">
      <c r="A150" s="1">
        <v>39016</v>
      </c>
      <c r="B150">
        <v>27655</v>
      </c>
      <c r="C150">
        <v>63.5</v>
      </c>
      <c r="D150">
        <v>0.51500000000000001</v>
      </c>
      <c r="E150">
        <v>6.5534999999999997</v>
      </c>
      <c r="F150">
        <v>-1.8107580330197104E-2</v>
      </c>
      <c r="G150">
        <v>0</v>
      </c>
      <c r="H150">
        <v>9.8039215686274161E-3</v>
      </c>
      <c r="I150">
        <v>8.2307692307692637E-3</v>
      </c>
    </row>
    <row r="151" spans="1:9" x14ac:dyDescent="0.25">
      <c r="A151" s="1">
        <v>39020</v>
      </c>
      <c r="B151">
        <v>28300</v>
      </c>
      <c r="C151">
        <v>63.5</v>
      </c>
      <c r="D151">
        <v>0.52</v>
      </c>
      <c r="E151">
        <v>6.6070000000000002</v>
      </c>
      <c r="F151">
        <v>2.3323088049177265E-2</v>
      </c>
      <c r="G151">
        <v>0</v>
      </c>
      <c r="H151">
        <v>9.7087378640776656E-3</v>
      </c>
      <c r="I151">
        <v>8.1635767147327787E-3</v>
      </c>
    </row>
    <row r="152" spans="1:9" x14ac:dyDescent="0.25">
      <c r="A152" s="1">
        <v>39021</v>
      </c>
      <c r="B152">
        <v>28300</v>
      </c>
      <c r="C152">
        <v>64.5</v>
      </c>
      <c r="D152">
        <v>0.54</v>
      </c>
      <c r="E152">
        <v>6.75</v>
      </c>
      <c r="F152">
        <v>0</v>
      </c>
      <c r="G152">
        <v>1.5748031496062964E-2</v>
      </c>
      <c r="H152">
        <v>3.8461538461538547E-2</v>
      </c>
      <c r="I152">
        <v>2.1643711215377559E-2</v>
      </c>
    </row>
    <row r="153" spans="1:9" x14ac:dyDescent="0.25">
      <c r="A153" s="1">
        <v>39022</v>
      </c>
      <c r="B153">
        <v>28560</v>
      </c>
      <c r="C153">
        <v>65</v>
      </c>
      <c r="D153">
        <v>0.54</v>
      </c>
      <c r="E153">
        <v>6.7140000000000004</v>
      </c>
      <c r="F153">
        <v>9.187279151943395E-3</v>
      </c>
      <c r="G153">
        <v>7.7519379844961378E-3</v>
      </c>
      <c r="H153">
        <v>0</v>
      </c>
      <c r="I153">
        <v>-5.3333333333333011E-3</v>
      </c>
    </row>
    <row r="154" spans="1:9" x14ac:dyDescent="0.25">
      <c r="A154" s="1">
        <v>39023</v>
      </c>
      <c r="B154">
        <v>28560</v>
      </c>
      <c r="C154">
        <v>67.5</v>
      </c>
      <c r="D154">
        <v>0.51</v>
      </c>
      <c r="E154">
        <v>6.5</v>
      </c>
      <c r="F154">
        <v>0</v>
      </c>
      <c r="G154">
        <v>3.8461538461538547E-2</v>
      </c>
      <c r="H154">
        <v>-5.555555555555558E-2</v>
      </c>
      <c r="I154">
        <v>-3.1873696753053404E-2</v>
      </c>
    </row>
    <row r="155" spans="1:9" x14ac:dyDescent="0.25">
      <c r="A155" s="1">
        <v>39024</v>
      </c>
      <c r="B155">
        <v>29440</v>
      </c>
      <c r="C155">
        <v>69</v>
      </c>
      <c r="D155">
        <v>0.51</v>
      </c>
      <c r="E155">
        <v>6.3</v>
      </c>
      <c r="F155">
        <v>3.0812324929971879E-2</v>
      </c>
      <c r="G155">
        <v>2.2222222222222143E-2</v>
      </c>
      <c r="H155">
        <v>0</v>
      </c>
      <c r="I155">
        <v>-3.0769230769230771E-2</v>
      </c>
    </row>
    <row r="156" spans="1:9" x14ac:dyDescent="0.25">
      <c r="A156" s="1">
        <v>39027</v>
      </c>
      <c r="B156">
        <v>29150</v>
      </c>
      <c r="C156">
        <v>66.5</v>
      </c>
      <c r="D156">
        <v>0.52</v>
      </c>
      <c r="E156">
        <v>6.25</v>
      </c>
      <c r="F156">
        <v>-9.8505434782608647E-3</v>
      </c>
      <c r="G156">
        <v>-3.6231884057971064E-2</v>
      </c>
      <c r="H156">
        <v>1.9607843137254832E-2</v>
      </c>
      <c r="I156">
        <v>-7.9365079365079083E-3</v>
      </c>
    </row>
    <row r="157" spans="1:9" x14ac:dyDescent="0.25">
      <c r="A157" s="1">
        <v>39028</v>
      </c>
      <c r="B157">
        <v>29058</v>
      </c>
      <c r="C157">
        <v>68</v>
      </c>
      <c r="D157">
        <v>0.52</v>
      </c>
      <c r="E157">
        <v>6.5</v>
      </c>
      <c r="F157">
        <v>-3.1560891938250402E-3</v>
      </c>
      <c r="G157">
        <v>2.2556390977443552E-2</v>
      </c>
      <c r="H157">
        <v>0</v>
      </c>
      <c r="I157">
        <v>4.0000000000000036E-2</v>
      </c>
    </row>
    <row r="158" spans="1:9" x14ac:dyDescent="0.25">
      <c r="A158" s="1">
        <v>39029</v>
      </c>
      <c r="B158">
        <v>29200</v>
      </c>
      <c r="C158">
        <v>67</v>
      </c>
      <c r="D158">
        <v>0.52</v>
      </c>
      <c r="E158">
        <v>6.25</v>
      </c>
      <c r="F158">
        <v>4.8867781678023636E-3</v>
      </c>
      <c r="G158">
        <v>-1.4705882352941124E-2</v>
      </c>
      <c r="H158">
        <v>0</v>
      </c>
      <c r="I158">
        <v>-3.8461538461538436E-2</v>
      </c>
    </row>
    <row r="159" spans="1:9" x14ac:dyDescent="0.25">
      <c r="A159" s="1">
        <v>39030</v>
      </c>
      <c r="B159">
        <v>29200</v>
      </c>
      <c r="C159">
        <v>68</v>
      </c>
      <c r="D159">
        <v>0.53</v>
      </c>
      <c r="E159">
        <v>6.3</v>
      </c>
      <c r="F159">
        <v>0</v>
      </c>
      <c r="G159">
        <v>1.4925373134328401E-2</v>
      </c>
      <c r="H159">
        <v>1.9230769230769162E-2</v>
      </c>
      <c r="I159">
        <v>8.0000000000000071E-3</v>
      </c>
    </row>
    <row r="160" spans="1:9" x14ac:dyDescent="0.25">
      <c r="A160" s="1">
        <v>39031</v>
      </c>
      <c r="B160">
        <v>28873</v>
      </c>
      <c r="C160">
        <v>68</v>
      </c>
      <c r="D160">
        <v>0.52</v>
      </c>
      <c r="E160">
        <v>6.3</v>
      </c>
      <c r="F160">
        <v>-1.1198630136986298E-2</v>
      </c>
      <c r="G160">
        <v>0</v>
      </c>
      <c r="H160">
        <v>-1.8867924528301883E-2</v>
      </c>
      <c r="I160">
        <v>0</v>
      </c>
    </row>
    <row r="161" spans="1:9" x14ac:dyDescent="0.25">
      <c r="A161" s="1">
        <v>39034</v>
      </c>
      <c r="B161">
        <v>29200</v>
      </c>
      <c r="C161">
        <v>68</v>
      </c>
      <c r="D161">
        <v>0.51</v>
      </c>
      <c r="E161">
        <v>6.15</v>
      </c>
      <c r="F161">
        <v>1.1325459772105528E-2</v>
      </c>
      <c r="G161">
        <v>0</v>
      </c>
      <c r="H161">
        <v>-1.9230769230769273E-2</v>
      </c>
      <c r="I161">
        <v>-2.3809523809523725E-2</v>
      </c>
    </row>
    <row r="162" spans="1:9" x14ac:dyDescent="0.25">
      <c r="A162" s="1">
        <v>39035</v>
      </c>
      <c r="B162">
        <v>29200</v>
      </c>
      <c r="C162">
        <v>66.5</v>
      </c>
      <c r="D162">
        <v>0.52</v>
      </c>
      <c r="E162">
        <v>6.25</v>
      </c>
      <c r="F162">
        <v>0</v>
      </c>
      <c r="G162">
        <v>-2.2058823529411797E-2</v>
      </c>
      <c r="H162">
        <v>1.9607843137254832E-2</v>
      </c>
      <c r="I162">
        <v>1.6260162601625883E-2</v>
      </c>
    </row>
    <row r="163" spans="1:9" x14ac:dyDescent="0.25">
      <c r="A163" s="1">
        <v>39036</v>
      </c>
      <c r="B163">
        <v>29200</v>
      </c>
      <c r="C163">
        <v>63</v>
      </c>
      <c r="D163">
        <v>0.52</v>
      </c>
      <c r="E163">
        <v>6.35</v>
      </c>
      <c r="F163">
        <v>0</v>
      </c>
      <c r="G163">
        <v>-5.2631578947368474E-2</v>
      </c>
      <c r="H163">
        <v>0</v>
      </c>
      <c r="I163">
        <v>1.6000000000000014E-2</v>
      </c>
    </row>
    <row r="164" spans="1:9" x14ac:dyDescent="0.25">
      <c r="A164" s="1">
        <v>39037</v>
      </c>
      <c r="B164">
        <v>28717</v>
      </c>
      <c r="C164">
        <v>63.5</v>
      </c>
      <c r="D164">
        <v>0.51</v>
      </c>
      <c r="E164">
        <v>6.25</v>
      </c>
      <c r="F164">
        <v>-1.6541095890410973E-2</v>
      </c>
      <c r="G164">
        <v>7.9365079365079083E-3</v>
      </c>
      <c r="H164">
        <v>-1.9230769230769273E-2</v>
      </c>
      <c r="I164">
        <v>-1.5748031496062964E-2</v>
      </c>
    </row>
    <row r="165" spans="1:9" x14ac:dyDescent="0.25">
      <c r="A165" s="1">
        <v>39038</v>
      </c>
      <c r="B165">
        <v>28717</v>
      </c>
      <c r="C165">
        <v>64</v>
      </c>
      <c r="D165">
        <v>0.5</v>
      </c>
      <c r="E165">
        <v>6.2</v>
      </c>
      <c r="F165">
        <v>0</v>
      </c>
      <c r="G165">
        <v>7.8740157480314821E-3</v>
      </c>
      <c r="H165">
        <v>-1.9607843137254943E-2</v>
      </c>
      <c r="I165">
        <v>-8.0000000000000071E-3</v>
      </c>
    </row>
    <row r="166" spans="1:9" x14ac:dyDescent="0.25">
      <c r="A166" s="1">
        <v>39041</v>
      </c>
      <c r="B166">
        <v>29170</v>
      </c>
      <c r="C166">
        <v>66</v>
      </c>
      <c r="D166">
        <v>0.5</v>
      </c>
      <c r="E166">
        <v>6.1</v>
      </c>
      <c r="F166">
        <v>1.5774628268969693E-2</v>
      </c>
      <c r="G166">
        <v>3.125E-2</v>
      </c>
      <c r="H166">
        <v>0</v>
      </c>
      <c r="I166">
        <v>-1.6129032258064613E-2</v>
      </c>
    </row>
    <row r="167" spans="1:9" x14ac:dyDescent="0.25">
      <c r="A167" s="1">
        <v>39042</v>
      </c>
      <c r="B167">
        <v>29170</v>
      </c>
      <c r="C167">
        <v>66.5</v>
      </c>
      <c r="D167">
        <v>0.49</v>
      </c>
      <c r="E167">
        <v>6.05</v>
      </c>
      <c r="F167">
        <v>0</v>
      </c>
      <c r="G167">
        <v>7.575757575757569E-3</v>
      </c>
      <c r="H167">
        <v>-2.0000000000000018E-2</v>
      </c>
      <c r="I167">
        <v>-8.1967213114754189E-3</v>
      </c>
    </row>
    <row r="168" spans="1:9" x14ac:dyDescent="0.25">
      <c r="A168" s="1">
        <v>39043</v>
      </c>
      <c r="B168">
        <v>29730</v>
      </c>
      <c r="C168">
        <v>67</v>
      </c>
      <c r="D168">
        <v>0.49</v>
      </c>
      <c r="E168">
        <v>5.9</v>
      </c>
      <c r="F168">
        <v>1.9197805965032622E-2</v>
      </c>
      <c r="G168">
        <v>7.5187969924812581E-3</v>
      </c>
      <c r="H168">
        <v>0</v>
      </c>
      <c r="I168">
        <v>-2.4793388429751984E-2</v>
      </c>
    </row>
    <row r="169" spans="1:9" x14ac:dyDescent="0.25">
      <c r="A169" s="1">
        <v>39044</v>
      </c>
      <c r="B169">
        <v>29730</v>
      </c>
      <c r="C169">
        <v>66.5</v>
      </c>
      <c r="D169">
        <v>0.5</v>
      </c>
      <c r="E169">
        <v>6</v>
      </c>
      <c r="F169">
        <v>0</v>
      </c>
      <c r="G169">
        <v>-7.4626865671642006E-3</v>
      </c>
      <c r="H169">
        <v>2.0408163265306145E-2</v>
      </c>
      <c r="I169">
        <v>1.6949152542372836E-2</v>
      </c>
    </row>
    <row r="170" spans="1:9" x14ac:dyDescent="0.25">
      <c r="A170" s="1">
        <v>39045</v>
      </c>
      <c r="B170">
        <v>30010</v>
      </c>
      <c r="C170">
        <v>66.5</v>
      </c>
      <c r="D170">
        <v>0.48</v>
      </c>
      <c r="E170">
        <v>5.9</v>
      </c>
      <c r="F170">
        <v>9.4180961991254808E-3</v>
      </c>
      <c r="G170">
        <v>0</v>
      </c>
      <c r="H170">
        <v>-4.0000000000000036E-2</v>
      </c>
      <c r="I170">
        <v>-1.6666666666666607E-2</v>
      </c>
    </row>
    <row r="171" spans="1:9" x14ac:dyDescent="0.25">
      <c r="A171" s="1">
        <v>39048</v>
      </c>
      <c r="B171">
        <v>29915</v>
      </c>
      <c r="C171">
        <v>65.5</v>
      </c>
      <c r="D171">
        <v>0.5</v>
      </c>
      <c r="E171">
        <v>6.15</v>
      </c>
      <c r="F171">
        <v>-3.1656114628456633E-3</v>
      </c>
      <c r="G171">
        <v>-1.5037593984962405E-2</v>
      </c>
      <c r="H171">
        <v>4.1666666666666741E-2</v>
      </c>
      <c r="I171">
        <v>4.237288135593209E-2</v>
      </c>
    </row>
    <row r="172" spans="1:9" x14ac:dyDescent="0.25">
      <c r="A172" s="1">
        <v>39049</v>
      </c>
      <c r="B172">
        <v>29915</v>
      </c>
      <c r="C172">
        <v>66</v>
      </c>
      <c r="D172">
        <v>0.49</v>
      </c>
      <c r="E172">
        <v>5.85</v>
      </c>
      <c r="F172">
        <v>0</v>
      </c>
      <c r="G172">
        <v>7.6335877862594437E-3</v>
      </c>
      <c r="H172">
        <v>-2.0000000000000018E-2</v>
      </c>
      <c r="I172">
        <v>-4.8780487804878203E-2</v>
      </c>
    </row>
    <row r="173" spans="1:9" x14ac:dyDescent="0.25">
      <c r="A173" s="1">
        <v>39050</v>
      </c>
      <c r="B173">
        <v>29930</v>
      </c>
      <c r="C173">
        <v>66.5</v>
      </c>
      <c r="D173">
        <v>0.5</v>
      </c>
      <c r="E173">
        <v>6.15</v>
      </c>
      <c r="F173">
        <v>5.0142069196046357E-4</v>
      </c>
      <c r="G173">
        <v>7.575757575757569E-3</v>
      </c>
      <c r="H173">
        <v>2.0408163265306145E-2</v>
      </c>
      <c r="I173">
        <v>5.1282051282051322E-2</v>
      </c>
    </row>
    <row r="174" spans="1:9" x14ac:dyDescent="0.25">
      <c r="A174" s="1">
        <v>39051</v>
      </c>
      <c r="B174">
        <v>29930</v>
      </c>
      <c r="C174">
        <v>68.5</v>
      </c>
      <c r="D174">
        <v>0.5</v>
      </c>
      <c r="E174">
        <v>6.05</v>
      </c>
      <c r="F174">
        <v>0</v>
      </c>
      <c r="G174">
        <v>3.007518796992481E-2</v>
      </c>
      <c r="H174">
        <v>0</v>
      </c>
      <c r="I174">
        <v>-1.6260162601626105E-2</v>
      </c>
    </row>
    <row r="175" spans="1:9" x14ac:dyDescent="0.25">
      <c r="A175" s="1">
        <v>39052</v>
      </c>
      <c r="B175">
        <v>29930</v>
      </c>
      <c r="C175">
        <v>71.5</v>
      </c>
      <c r="D175">
        <v>0.5</v>
      </c>
      <c r="E175">
        <v>6.15</v>
      </c>
      <c r="F175">
        <v>0</v>
      </c>
      <c r="G175">
        <v>4.3795620437956151E-2</v>
      </c>
      <c r="H175">
        <v>0</v>
      </c>
      <c r="I175">
        <v>1.6528925619834878E-2</v>
      </c>
    </row>
    <row r="176" spans="1:9" x14ac:dyDescent="0.25">
      <c r="A176" s="1">
        <v>39055</v>
      </c>
      <c r="B176">
        <v>29930</v>
      </c>
      <c r="C176">
        <v>72</v>
      </c>
      <c r="D176">
        <v>0.48</v>
      </c>
      <c r="E176">
        <v>6.05</v>
      </c>
      <c r="F176">
        <v>0</v>
      </c>
      <c r="G176">
        <v>6.9930069930070893E-3</v>
      </c>
      <c r="H176">
        <v>-4.0000000000000036E-2</v>
      </c>
      <c r="I176">
        <v>-1.6260162601626105E-2</v>
      </c>
    </row>
    <row r="177" spans="1:9" x14ac:dyDescent="0.25">
      <c r="A177" s="1">
        <v>39056</v>
      </c>
      <c r="B177">
        <v>29930</v>
      </c>
      <c r="C177">
        <v>71.5</v>
      </c>
      <c r="D177">
        <v>0.5</v>
      </c>
      <c r="E177">
        <v>6.3</v>
      </c>
      <c r="F177">
        <v>0</v>
      </c>
      <c r="G177">
        <v>-6.9444444444444198E-3</v>
      </c>
      <c r="H177">
        <v>4.1666666666666741E-2</v>
      </c>
      <c r="I177">
        <v>4.1322314049586861E-2</v>
      </c>
    </row>
    <row r="178" spans="1:9" x14ac:dyDescent="0.25">
      <c r="A178" s="1">
        <v>39057</v>
      </c>
      <c r="B178">
        <v>29930</v>
      </c>
      <c r="C178">
        <v>72</v>
      </c>
      <c r="D178">
        <v>0.5</v>
      </c>
      <c r="E178">
        <v>6.25</v>
      </c>
      <c r="F178">
        <v>0</v>
      </c>
      <c r="G178">
        <v>6.9930069930070893E-3</v>
      </c>
      <c r="H178">
        <v>0</v>
      </c>
      <c r="I178">
        <v>-7.9365079365079083E-3</v>
      </c>
    </row>
    <row r="179" spans="1:9" x14ac:dyDescent="0.25">
      <c r="A179" s="1">
        <v>39058</v>
      </c>
      <c r="B179">
        <v>28900</v>
      </c>
      <c r="C179">
        <v>72</v>
      </c>
      <c r="D179">
        <v>0.51</v>
      </c>
      <c r="E179">
        <v>6.85</v>
      </c>
      <c r="F179">
        <v>-3.4413631807550971E-2</v>
      </c>
      <c r="G179">
        <v>0</v>
      </c>
      <c r="H179">
        <v>2.0000000000000018E-2</v>
      </c>
      <c r="I179">
        <v>9.5999999999999863E-2</v>
      </c>
    </row>
    <row r="180" spans="1:9" x14ac:dyDescent="0.25">
      <c r="A180" s="1">
        <v>39059</v>
      </c>
      <c r="B180">
        <v>29145</v>
      </c>
      <c r="C180">
        <v>70.5</v>
      </c>
      <c r="D180">
        <v>0.5</v>
      </c>
      <c r="E180">
        <v>6.65</v>
      </c>
      <c r="F180">
        <v>8.4775086505191055E-3</v>
      </c>
      <c r="G180">
        <v>-2.083333333333337E-2</v>
      </c>
      <c r="H180">
        <v>-1.9607843137254943E-2</v>
      </c>
      <c r="I180">
        <v>-2.9197080291970656E-2</v>
      </c>
    </row>
    <row r="181" spans="1:9" x14ac:dyDescent="0.25">
      <c r="A181" s="1">
        <v>39062</v>
      </c>
      <c r="B181">
        <v>28835</v>
      </c>
      <c r="C181">
        <v>71</v>
      </c>
      <c r="D181">
        <v>0.51</v>
      </c>
      <c r="E181">
        <v>6.7</v>
      </c>
      <c r="F181">
        <v>-1.0636472808371988E-2</v>
      </c>
      <c r="G181">
        <v>7.0921985815601829E-3</v>
      </c>
      <c r="H181">
        <v>2.0000000000000018E-2</v>
      </c>
      <c r="I181">
        <v>7.5187969924812581E-3</v>
      </c>
    </row>
    <row r="182" spans="1:9" x14ac:dyDescent="0.25">
      <c r="A182" s="1">
        <v>39063</v>
      </c>
      <c r="B182">
        <v>29025</v>
      </c>
      <c r="C182">
        <v>72</v>
      </c>
      <c r="D182">
        <v>0.51</v>
      </c>
      <c r="E182">
        <v>6.6</v>
      </c>
      <c r="F182">
        <v>6.5892144962718113E-3</v>
      </c>
      <c r="G182">
        <v>1.4084507042253502E-2</v>
      </c>
      <c r="H182">
        <v>0</v>
      </c>
      <c r="I182">
        <v>-1.4925373134328401E-2</v>
      </c>
    </row>
    <row r="183" spans="1:9" x14ac:dyDescent="0.25">
      <c r="A183" s="1">
        <v>39064</v>
      </c>
      <c r="B183">
        <v>28680</v>
      </c>
      <c r="C183">
        <v>72</v>
      </c>
      <c r="D183">
        <v>0.51</v>
      </c>
      <c r="E183">
        <v>6.55</v>
      </c>
      <c r="F183">
        <v>-1.1886304909560774E-2</v>
      </c>
      <c r="G183">
        <v>0</v>
      </c>
      <c r="H183">
        <v>0</v>
      </c>
      <c r="I183">
        <v>-7.575757575757569E-3</v>
      </c>
    </row>
    <row r="184" spans="1:9" x14ac:dyDescent="0.25">
      <c r="A184" s="1">
        <v>39065</v>
      </c>
      <c r="B184">
        <v>28830</v>
      </c>
      <c r="C184">
        <v>72</v>
      </c>
      <c r="D184">
        <v>0.5</v>
      </c>
      <c r="E184">
        <v>6.7</v>
      </c>
      <c r="F184">
        <v>5.2301255230124966E-3</v>
      </c>
      <c r="G184">
        <v>0</v>
      </c>
      <c r="H184">
        <v>-1.9607843137254943E-2</v>
      </c>
      <c r="I184">
        <v>2.2900763358778775E-2</v>
      </c>
    </row>
    <row r="185" spans="1:9" x14ac:dyDescent="0.25">
      <c r="A185" s="1">
        <v>39066</v>
      </c>
      <c r="B185">
        <v>28689</v>
      </c>
      <c r="C185">
        <v>74.5</v>
      </c>
      <c r="D185">
        <v>0.51</v>
      </c>
      <c r="E185">
        <v>7</v>
      </c>
      <c r="F185">
        <v>-4.8907388137356955E-3</v>
      </c>
      <c r="G185">
        <v>3.4722222222222321E-2</v>
      </c>
      <c r="H185">
        <v>2.0000000000000018E-2</v>
      </c>
      <c r="I185">
        <v>4.4776119402984982E-2</v>
      </c>
    </row>
    <row r="186" spans="1:9" x14ac:dyDescent="0.25">
      <c r="A186" s="1">
        <v>39069</v>
      </c>
      <c r="B186">
        <v>28280</v>
      </c>
      <c r="C186">
        <v>78</v>
      </c>
      <c r="D186">
        <v>0.52</v>
      </c>
      <c r="E186">
        <v>6.85</v>
      </c>
      <c r="F186">
        <v>-1.4256335180731328E-2</v>
      </c>
      <c r="G186">
        <v>4.6979865771812124E-2</v>
      </c>
      <c r="H186">
        <v>1.9607843137254832E-2</v>
      </c>
      <c r="I186">
        <v>-2.1428571428571463E-2</v>
      </c>
    </row>
    <row r="187" spans="1:9" x14ac:dyDescent="0.25">
      <c r="A187" s="1">
        <v>39070</v>
      </c>
      <c r="B187">
        <v>28367</v>
      </c>
      <c r="C187">
        <v>76</v>
      </c>
      <c r="D187">
        <v>0.52</v>
      </c>
      <c r="E187">
        <v>6.65</v>
      </c>
      <c r="F187">
        <v>3.0763790664780633E-3</v>
      </c>
      <c r="G187">
        <v>-2.5641025641025661E-2</v>
      </c>
      <c r="H187">
        <v>0</v>
      </c>
      <c r="I187">
        <v>-2.9197080291970656E-2</v>
      </c>
    </row>
    <row r="188" spans="1:9" x14ac:dyDescent="0.25">
      <c r="A188" s="1">
        <v>39071</v>
      </c>
      <c r="B188">
        <v>28620</v>
      </c>
      <c r="C188">
        <v>75.5</v>
      </c>
      <c r="D188">
        <v>0.52</v>
      </c>
      <c r="E188">
        <v>6.65</v>
      </c>
      <c r="F188">
        <v>8.9188141149927347E-3</v>
      </c>
      <c r="G188">
        <v>-6.5789473684210176E-3</v>
      </c>
      <c r="H188">
        <v>0</v>
      </c>
      <c r="I188">
        <v>0</v>
      </c>
    </row>
    <row r="189" spans="1:9" x14ac:dyDescent="0.25">
      <c r="A189" s="1">
        <v>39072</v>
      </c>
      <c r="B189">
        <v>28630</v>
      </c>
      <c r="C189">
        <v>75.5</v>
      </c>
      <c r="D189">
        <v>0.52</v>
      </c>
      <c r="E189">
        <v>6.7</v>
      </c>
      <c r="F189">
        <v>3.4940600978328185E-4</v>
      </c>
      <c r="G189">
        <v>0</v>
      </c>
      <c r="H189">
        <v>0</v>
      </c>
      <c r="I189">
        <v>7.5187969924812581E-3</v>
      </c>
    </row>
    <row r="190" spans="1:9" x14ac:dyDescent="0.25">
      <c r="A190" s="1">
        <v>39073</v>
      </c>
      <c r="B190">
        <v>28400</v>
      </c>
      <c r="C190">
        <v>75.5</v>
      </c>
      <c r="D190">
        <v>0.51</v>
      </c>
      <c r="E190">
        <v>6.7</v>
      </c>
      <c r="F190">
        <v>-8.0335312609151055E-3</v>
      </c>
      <c r="G190">
        <v>0</v>
      </c>
      <c r="H190">
        <v>-1.9230769230769273E-2</v>
      </c>
      <c r="I190">
        <v>0</v>
      </c>
    </row>
    <row r="191" spans="1:9" x14ac:dyDescent="0.25">
      <c r="A191" s="1">
        <v>39076</v>
      </c>
      <c r="B191">
        <v>28400</v>
      </c>
      <c r="C191">
        <v>74</v>
      </c>
      <c r="D191">
        <v>0.51</v>
      </c>
      <c r="E191">
        <v>6.6</v>
      </c>
      <c r="F191">
        <v>0</v>
      </c>
      <c r="G191">
        <v>-1.9867549668874163E-2</v>
      </c>
      <c r="H191">
        <v>0</v>
      </c>
      <c r="I191">
        <v>-1.4925373134328401E-2</v>
      </c>
    </row>
    <row r="192" spans="1:9" x14ac:dyDescent="0.25">
      <c r="A192" s="1">
        <v>39077</v>
      </c>
      <c r="B192">
        <v>28400</v>
      </c>
      <c r="C192">
        <v>72.5</v>
      </c>
      <c r="D192">
        <v>0.51</v>
      </c>
      <c r="E192">
        <v>6.6</v>
      </c>
      <c r="F192">
        <v>0</v>
      </c>
      <c r="G192">
        <v>-2.0270270270270285E-2</v>
      </c>
      <c r="H192">
        <v>0</v>
      </c>
      <c r="I192">
        <v>0</v>
      </c>
    </row>
    <row r="193" spans="1:9" x14ac:dyDescent="0.25">
      <c r="A193" s="1">
        <v>39078</v>
      </c>
      <c r="B193">
        <v>28400</v>
      </c>
      <c r="C193">
        <v>71.5</v>
      </c>
      <c r="D193">
        <v>0.51</v>
      </c>
      <c r="E193">
        <v>6.45</v>
      </c>
      <c r="F193">
        <v>0</v>
      </c>
      <c r="G193">
        <v>-1.379310344827589E-2</v>
      </c>
      <c r="H193">
        <v>0</v>
      </c>
      <c r="I193">
        <v>-2.2727272727272596E-2</v>
      </c>
    </row>
    <row r="194" spans="1:9" x14ac:dyDescent="0.25">
      <c r="A194" s="1">
        <v>39079</v>
      </c>
      <c r="B194">
        <v>28790</v>
      </c>
      <c r="C194">
        <v>73.5</v>
      </c>
      <c r="D194">
        <v>0.53</v>
      </c>
      <c r="E194">
        <v>6.55</v>
      </c>
      <c r="F194">
        <v>1.3732394366197109E-2</v>
      </c>
      <c r="G194">
        <v>2.7972027972027913E-2</v>
      </c>
      <c r="H194">
        <v>3.9215686274509887E-2</v>
      </c>
      <c r="I194">
        <v>1.5503875968992276E-2</v>
      </c>
    </row>
    <row r="195" spans="1:9" x14ac:dyDescent="0.25">
      <c r="A195" s="1">
        <v>39080</v>
      </c>
      <c r="B195">
        <v>28790</v>
      </c>
      <c r="C195">
        <v>75</v>
      </c>
      <c r="D195">
        <v>0.52</v>
      </c>
      <c r="E195">
        <v>6.5</v>
      </c>
      <c r="F195">
        <v>0</v>
      </c>
      <c r="G195">
        <v>2.0408163265306145E-2</v>
      </c>
      <c r="H195">
        <v>-1.8867924528301883E-2</v>
      </c>
      <c r="I195">
        <v>-7.6335877862595547E-3</v>
      </c>
    </row>
    <row r="196" spans="1:9" x14ac:dyDescent="0.25">
      <c r="A196" s="1">
        <v>39086</v>
      </c>
      <c r="B196">
        <v>28500</v>
      </c>
      <c r="C196">
        <v>74.5</v>
      </c>
      <c r="D196">
        <v>0.51500000000000001</v>
      </c>
      <c r="E196">
        <v>6.4</v>
      </c>
      <c r="F196">
        <v>-1.0072941993747864E-2</v>
      </c>
      <c r="G196">
        <v>-6.6666666666667096E-3</v>
      </c>
      <c r="H196">
        <v>-9.6153846153845812E-3</v>
      </c>
      <c r="I196">
        <v>-1.538461538461533E-2</v>
      </c>
    </row>
    <row r="197" spans="1:9" x14ac:dyDescent="0.25">
      <c r="A197" s="1">
        <v>39087</v>
      </c>
      <c r="B197">
        <v>28262</v>
      </c>
      <c r="C197">
        <v>74</v>
      </c>
      <c r="D197">
        <v>0.51</v>
      </c>
      <c r="E197">
        <v>6.3</v>
      </c>
      <c r="F197">
        <v>-8.3508771929824421E-3</v>
      </c>
      <c r="G197">
        <v>-6.7114093959731447E-3</v>
      </c>
      <c r="H197">
        <v>-9.7087378640776656E-3</v>
      </c>
      <c r="I197">
        <v>-1.5625000000000111E-2</v>
      </c>
    </row>
    <row r="198" spans="1:9" x14ac:dyDescent="0.25">
      <c r="A198" s="1">
        <v>39090</v>
      </c>
      <c r="B198">
        <v>28300</v>
      </c>
      <c r="C198">
        <v>74</v>
      </c>
      <c r="D198">
        <v>0.5</v>
      </c>
      <c r="E198">
        <v>6.15</v>
      </c>
      <c r="F198">
        <v>1.3445616021512397E-3</v>
      </c>
      <c r="G198">
        <v>0</v>
      </c>
      <c r="H198">
        <v>-1.9607843137254943E-2</v>
      </c>
      <c r="I198">
        <v>-2.3809523809523725E-2</v>
      </c>
    </row>
    <row r="199" spans="1:9" x14ac:dyDescent="0.25">
      <c r="A199" s="1">
        <v>39091</v>
      </c>
      <c r="B199">
        <v>28271</v>
      </c>
      <c r="C199">
        <v>75</v>
      </c>
      <c r="D199">
        <v>0.48</v>
      </c>
      <c r="E199">
        <v>5.9</v>
      </c>
      <c r="F199">
        <v>-1.0247349823321317E-3</v>
      </c>
      <c r="G199">
        <v>1.3513513513513598E-2</v>
      </c>
      <c r="H199">
        <v>-4.0000000000000036E-2</v>
      </c>
      <c r="I199">
        <v>-4.065040650406504E-2</v>
      </c>
    </row>
    <row r="200" spans="1:9" x14ac:dyDescent="0.25">
      <c r="A200" s="1">
        <v>39092</v>
      </c>
      <c r="B200">
        <v>28189</v>
      </c>
      <c r="C200">
        <v>75.5</v>
      </c>
      <c r="D200">
        <v>0.48</v>
      </c>
      <c r="E200">
        <v>5.8</v>
      </c>
      <c r="F200">
        <v>-2.9004987442963204E-3</v>
      </c>
      <c r="G200">
        <v>6.6666666666665986E-3</v>
      </c>
      <c r="H200">
        <v>0</v>
      </c>
      <c r="I200">
        <v>-1.6949152542372947E-2</v>
      </c>
    </row>
    <row r="201" spans="1:9" x14ac:dyDescent="0.25">
      <c r="A201" s="1">
        <v>39093</v>
      </c>
      <c r="B201">
        <v>28325</v>
      </c>
      <c r="C201">
        <v>77.5</v>
      </c>
      <c r="D201">
        <v>0.49</v>
      </c>
      <c r="E201">
        <v>6.05</v>
      </c>
      <c r="F201">
        <v>4.8245769626449331E-3</v>
      </c>
      <c r="G201">
        <v>2.6490066225165476E-2</v>
      </c>
      <c r="H201">
        <v>2.0833333333333259E-2</v>
      </c>
      <c r="I201">
        <v>4.31034482758621E-2</v>
      </c>
    </row>
    <row r="202" spans="1:9" x14ac:dyDescent="0.25">
      <c r="A202" s="1">
        <v>39094</v>
      </c>
      <c r="B202">
        <v>28325</v>
      </c>
      <c r="C202">
        <v>77</v>
      </c>
      <c r="D202">
        <v>0.48</v>
      </c>
      <c r="E202">
        <v>6.1</v>
      </c>
      <c r="F202">
        <v>0</v>
      </c>
      <c r="G202">
        <v>-6.4516129032258229E-3</v>
      </c>
      <c r="H202">
        <v>-2.0408163265306145E-2</v>
      </c>
      <c r="I202">
        <v>8.2644628099173278E-3</v>
      </c>
    </row>
    <row r="203" spans="1:9" x14ac:dyDescent="0.25">
      <c r="A203" s="1">
        <v>39097</v>
      </c>
      <c r="B203">
        <v>28325</v>
      </c>
      <c r="C203">
        <v>78</v>
      </c>
      <c r="D203">
        <v>0.5</v>
      </c>
      <c r="E203">
        <v>6.35</v>
      </c>
      <c r="F203">
        <v>0</v>
      </c>
      <c r="G203">
        <v>1.298701298701288E-2</v>
      </c>
      <c r="H203">
        <v>4.1666666666666741E-2</v>
      </c>
      <c r="I203">
        <v>4.0983606557376984E-2</v>
      </c>
    </row>
    <row r="204" spans="1:9" x14ac:dyDescent="0.25">
      <c r="A204" s="1">
        <v>39098</v>
      </c>
      <c r="B204">
        <v>28814</v>
      </c>
      <c r="C204">
        <v>78.5</v>
      </c>
      <c r="D204">
        <v>0.48</v>
      </c>
      <c r="E204">
        <v>6.25</v>
      </c>
      <c r="F204">
        <v>1.7263901147396288E-2</v>
      </c>
      <c r="G204">
        <v>6.4102564102563875E-3</v>
      </c>
      <c r="H204">
        <v>-4.0000000000000036E-2</v>
      </c>
      <c r="I204">
        <v>-1.5748031496062964E-2</v>
      </c>
    </row>
    <row r="205" spans="1:9" x14ac:dyDescent="0.25">
      <c r="A205" s="1">
        <v>39099</v>
      </c>
      <c r="B205">
        <v>28814</v>
      </c>
      <c r="C205">
        <v>79</v>
      </c>
      <c r="D205">
        <v>0.49</v>
      </c>
      <c r="E205">
        <v>6.25</v>
      </c>
      <c r="F205">
        <v>0</v>
      </c>
      <c r="G205">
        <v>6.3694267515923553E-3</v>
      </c>
      <c r="H205">
        <v>2.0833333333333259E-2</v>
      </c>
      <c r="I205">
        <v>0</v>
      </c>
    </row>
    <row r="206" spans="1:9" x14ac:dyDescent="0.25">
      <c r="A206" s="1">
        <v>39100</v>
      </c>
      <c r="B206">
        <v>28766</v>
      </c>
      <c r="C206">
        <v>83</v>
      </c>
      <c r="D206">
        <v>0.5</v>
      </c>
      <c r="E206">
        <v>6.5</v>
      </c>
      <c r="F206">
        <v>-1.6658568751301006E-3</v>
      </c>
      <c r="G206">
        <v>5.0632911392405111E-2</v>
      </c>
      <c r="H206">
        <v>2.0408163265306145E-2</v>
      </c>
      <c r="I206">
        <v>4.0000000000000036E-2</v>
      </c>
    </row>
    <row r="207" spans="1:9" x14ac:dyDescent="0.25">
      <c r="A207" s="1">
        <v>39101</v>
      </c>
      <c r="B207">
        <v>28766</v>
      </c>
      <c r="C207">
        <v>83</v>
      </c>
      <c r="D207">
        <v>0.49</v>
      </c>
      <c r="E207">
        <v>6.4</v>
      </c>
      <c r="F207">
        <v>0</v>
      </c>
      <c r="G207">
        <v>0</v>
      </c>
      <c r="H207">
        <v>-2.0000000000000018E-2</v>
      </c>
      <c r="I207">
        <v>-1.538461538461533E-2</v>
      </c>
    </row>
    <row r="208" spans="1:9" x14ac:dyDescent="0.25">
      <c r="A208" s="1">
        <v>39104</v>
      </c>
      <c r="B208">
        <v>28766</v>
      </c>
      <c r="C208">
        <v>82.5</v>
      </c>
      <c r="D208">
        <v>0.52</v>
      </c>
      <c r="E208">
        <v>6.55</v>
      </c>
      <c r="F208">
        <v>0</v>
      </c>
      <c r="G208">
        <v>-6.0240963855421326E-3</v>
      </c>
      <c r="H208">
        <v>6.1224489795918435E-2</v>
      </c>
      <c r="I208">
        <v>2.34375E-2</v>
      </c>
    </row>
    <row r="209" spans="1:9" x14ac:dyDescent="0.25">
      <c r="A209" s="1">
        <v>39105</v>
      </c>
      <c r="B209">
        <v>28820</v>
      </c>
      <c r="C209">
        <v>81</v>
      </c>
      <c r="D209">
        <v>0.51</v>
      </c>
      <c r="E209">
        <v>6.6</v>
      </c>
      <c r="F209">
        <v>1.8772161579643232E-3</v>
      </c>
      <c r="G209">
        <v>-1.8181818181818188E-2</v>
      </c>
      <c r="H209">
        <v>-1.9230769230769273E-2</v>
      </c>
      <c r="I209">
        <v>7.6335877862594437E-3</v>
      </c>
    </row>
    <row r="210" spans="1:9" x14ac:dyDescent="0.25">
      <c r="A210" s="1">
        <v>39106</v>
      </c>
      <c r="B210">
        <v>29070</v>
      </c>
      <c r="C210">
        <v>81.5</v>
      </c>
      <c r="D210">
        <v>0.53</v>
      </c>
      <c r="E210">
        <v>6.95</v>
      </c>
      <c r="F210">
        <v>8.6745315752949637E-3</v>
      </c>
      <c r="G210">
        <v>6.1728395061728669E-3</v>
      </c>
      <c r="H210">
        <v>3.9215686274509887E-2</v>
      </c>
      <c r="I210">
        <v>5.3030303030303205E-2</v>
      </c>
    </row>
    <row r="211" spans="1:9" x14ac:dyDescent="0.25">
      <c r="A211" s="1">
        <v>39107</v>
      </c>
      <c r="B211">
        <v>29070</v>
      </c>
      <c r="C211">
        <v>82</v>
      </c>
      <c r="D211">
        <v>0.54</v>
      </c>
      <c r="E211">
        <v>7.05</v>
      </c>
      <c r="F211">
        <v>0</v>
      </c>
      <c r="G211">
        <v>6.1349693251533388E-3</v>
      </c>
      <c r="H211">
        <v>1.8867924528301883E-2</v>
      </c>
      <c r="I211">
        <v>1.4388489208633004E-2</v>
      </c>
    </row>
    <row r="212" spans="1:9" x14ac:dyDescent="0.25">
      <c r="A212" s="1">
        <v>39108</v>
      </c>
      <c r="B212">
        <v>29540</v>
      </c>
      <c r="C212">
        <v>83</v>
      </c>
      <c r="D212">
        <v>0.59</v>
      </c>
      <c r="E212">
        <v>7</v>
      </c>
      <c r="F212">
        <v>1.6167870657034733E-2</v>
      </c>
      <c r="G212">
        <v>1.2195121951219523E-2</v>
      </c>
      <c r="H212">
        <v>9.259259259259256E-2</v>
      </c>
      <c r="I212">
        <v>-7.0921985815602939E-3</v>
      </c>
    </row>
    <row r="213" spans="1:9" x14ac:dyDescent="0.25">
      <c r="A213" s="1">
        <v>39111</v>
      </c>
      <c r="B213">
        <v>29540</v>
      </c>
      <c r="C213">
        <v>83</v>
      </c>
      <c r="D213">
        <v>0.63</v>
      </c>
      <c r="E213">
        <v>6.95</v>
      </c>
      <c r="F213">
        <v>0</v>
      </c>
      <c r="G213">
        <v>0</v>
      </c>
      <c r="H213">
        <v>6.7796610169491567E-2</v>
      </c>
      <c r="I213">
        <v>-7.1428571428571175E-3</v>
      </c>
    </row>
    <row r="214" spans="1:9" x14ac:dyDescent="0.25">
      <c r="A214" s="1">
        <v>39112</v>
      </c>
      <c r="B214">
        <v>29540</v>
      </c>
      <c r="C214">
        <v>82.5</v>
      </c>
      <c r="D214">
        <v>0.64</v>
      </c>
      <c r="E214">
        <v>6.8</v>
      </c>
      <c r="F214">
        <v>0</v>
      </c>
      <c r="G214">
        <v>-6.0240963855421326E-3</v>
      </c>
      <c r="H214">
        <v>1.5873015873015817E-2</v>
      </c>
      <c r="I214">
        <v>-2.1582733812949728E-2</v>
      </c>
    </row>
    <row r="215" spans="1:9" x14ac:dyDescent="0.25">
      <c r="A215" s="1">
        <v>39113</v>
      </c>
      <c r="B215">
        <v>29540</v>
      </c>
      <c r="C215">
        <v>83.5</v>
      </c>
      <c r="D215">
        <v>0.65</v>
      </c>
      <c r="E215">
        <v>6.7</v>
      </c>
      <c r="F215">
        <v>0</v>
      </c>
      <c r="G215">
        <v>1.2121212121212199E-2</v>
      </c>
      <c r="H215">
        <v>1.5625E-2</v>
      </c>
      <c r="I215">
        <v>-1.4705882352941124E-2</v>
      </c>
    </row>
    <row r="216" spans="1:9" x14ac:dyDescent="0.25">
      <c r="A216" s="1">
        <v>39114</v>
      </c>
      <c r="B216">
        <v>29540</v>
      </c>
      <c r="C216">
        <v>84.5</v>
      </c>
      <c r="D216">
        <v>0.66</v>
      </c>
      <c r="E216">
        <v>7.1</v>
      </c>
      <c r="F216">
        <v>0</v>
      </c>
      <c r="G216">
        <v>1.1976047904191711E-2</v>
      </c>
      <c r="H216">
        <v>1.538461538461533E-2</v>
      </c>
      <c r="I216">
        <v>5.9701492537313383E-2</v>
      </c>
    </row>
    <row r="217" spans="1:9" x14ac:dyDescent="0.25">
      <c r="A217" s="1">
        <v>39115</v>
      </c>
      <c r="B217">
        <v>29540</v>
      </c>
      <c r="C217">
        <v>83</v>
      </c>
      <c r="D217">
        <v>0.65</v>
      </c>
      <c r="E217">
        <v>7.3</v>
      </c>
      <c r="F217">
        <v>0</v>
      </c>
      <c r="G217">
        <v>-1.7751479289940808E-2</v>
      </c>
      <c r="H217">
        <v>-1.5151515151515138E-2</v>
      </c>
      <c r="I217">
        <v>2.8169014084507005E-2</v>
      </c>
    </row>
    <row r="218" spans="1:9" x14ac:dyDescent="0.25">
      <c r="A218" s="1">
        <v>39118</v>
      </c>
      <c r="B218">
        <v>29540</v>
      </c>
      <c r="C218">
        <v>86</v>
      </c>
      <c r="D218">
        <v>0.67</v>
      </c>
      <c r="E218">
        <v>7.25</v>
      </c>
      <c r="F218">
        <v>0</v>
      </c>
      <c r="G218">
        <v>3.6144578313253017E-2</v>
      </c>
      <c r="H218">
        <v>3.0769230769230882E-2</v>
      </c>
      <c r="I218">
        <v>-6.8493150684931781E-3</v>
      </c>
    </row>
    <row r="219" spans="1:9" x14ac:dyDescent="0.25">
      <c r="A219" s="1">
        <v>39119</v>
      </c>
      <c r="B219">
        <v>29540</v>
      </c>
      <c r="C219">
        <v>85</v>
      </c>
      <c r="D219">
        <v>0.66</v>
      </c>
      <c r="E219">
        <v>7.1</v>
      </c>
      <c r="F219">
        <v>0</v>
      </c>
      <c r="G219">
        <v>-1.1627906976744207E-2</v>
      </c>
      <c r="H219">
        <v>-1.4925373134328401E-2</v>
      </c>
      <c r="I219">
        <v>-2.0689655172413834E-2</v>
      </c>
    </row>
    <row r="220" spans="1:9" x14ac:dyDescent="0.25">
      <c r="A220" s="1">
        <v>39120</v>
      </c>
      <c r="B220">
        <v>29540</v>
      </c>
      <c r="C220">
        <v>85</v>
      </c>
      <c r="D220">
        <v>0.67</v>
      </c>
      <c r="E220">
        <v>7.05</v>
      </c>
      <c r="F220">
        <v>0</v>
      </c>
      <c r="G220">
        <v>0</v>
      </c>
      <c r="H220">
        <v>1.5151515151515138E-2</v>
      </c>
      <c r="I220">
        <v>-7.0422535211267512E-3</v>
      </c>
    </row>
    <row r="221" spans="1:9" x14ac:dyDescent="0.25">
      <c r="A221" s="1">
        <v>39121</v>
      </c>
      <c r="B221">
        <v>29250</v>
      </c>
      <c r="C221">
        <v>90</v>
      </c>
      <c r="D221">
        <v>0.66</v>
      </c>
      <c r="E221">
        <v>6.95</v>
      </c>
      <c r="F221">
        <v>-9.8171970209884885E-3</v>
      </c>
      <c r="G221">
        <v>5.8823529411764719E-2</v>
      </c>
      <c r="H221">
        <v>-1.4925373134328401E-2</v>
      </c>
      <c r="I221">
        <v>-1.4184397163120477E-2</v>
      </c>
    </row>
    <row r="222" spans="1:9" x14ac:dyDescent="0.25">
      <c r="A222" s="1">
        <v>39122</v>
      </c>
      <c r="B222">
        <v>29250</v>
      </c>
      <c r="C222">
        <v>86.5</v>
      </c>
      <c r="D222">
        <v>0.74</v>
      </c>
      <c r="E222">
        <v>7</v>
      </c>
      <c r="F222">
        <v>0</v>
      </c>
      <c r="G222">
        <v>-3.8888888888888862E-2</v>
      </c>
      <c r="H222">
        <v>0.1212121212121211</v>
      </c>
      <c r="I222">
        <v>7.194244604316502E-3</v>
      </c>
    </row>
    <row r="223" spans="1:9" x14ac:dyDescent="0.25">
      <c r="A223" s="1">
        <v>39125</v>
      </c>
      <c r="B223">
        <v>29250</v>
      </c>
      <c r="C223">
        <v>85.5</v>
      </c>
      <c r="D223">
        <v>0.78</v>
      </c>
      <c r="E223">
        <v>6.95</v>
      </c>
      <c r="F223">
        <v>0</v>
      </c>
      <c r="G223">
        <v>-1.1560693641618491E-2</v>
      </c>
      <c r="H223">
        <v>5.4054054054054168E-2</v>
      </c>
      <c r="I223">
        <v>-7.1428571428571175E-3</v>
      </c>
    </row>
    <row r="224" spans="1:9" x14ac:dyDescent="0.25">
      <c r="A224" s="1">
        <v>39126</v>
      </c>
      <c r="B224">
        <v>29250</v>
      </c>
      <c r="C224">
        <v>85.5</v>
      </c>
      <c r="D224">
        <v>0.76</v>
      </c>
      <c r="E224">
        <v>7.05</v>
      </c>
      <c r="F224">
        <v>0</v>
      </c>
      <c r="G224">
        <v>0</v>
      </c>
      <c r="H224">
        <v>-2.5641025641025661E-2</v>
      </c>
      <c r="I224">
        <v>1.4388489208633004E-2</v>
      </c>
    </row>
    <row r="225" spans="1:9" x14ac:dyDescent="0.25">
      <c r="A225" s="1">
        <v>39127</v>
      </c>
      <c r="B225">
        <v>29250</v>
      </c>
      <c r="C225">
        <v>86</v>
      </c>
      <c r="D225">
        <v>0.73</v>
      </c>
      <c r="E225">
        <v>7.2</v>
      </c>
      <c r="F225">
        <v>0</v>
      </c>
      <c r="G225">
        <v>5.8479532163742132E-3</v>
      </c>
      <c r="H225">
        <v>-3.9473684210526327E-2</v>
      </c>
      <c r="I225">
        <v>2.1276595744680993E-2</v>
      </c>
    </row>
    <row r="226" spans="1:9" x14ac:dyDescent="0.25">
      <c r="A226" s="1">
        <v>39128</v>
      </c>
      <c r="B226">
        <v>29250</v>
      </c>
      <c r="C226">
        <v>86</v>
      </c>
      <c r="D226">
        <v>0.76</v>
      </c>
      <c r="E226">
        <v>7.25</v>
      </c>
      <c r="F226">
        <v>0</v>
      </c>
      <c r="G226">
        <v>0</v>
      </c>
      <c r="H226">
        <v>4.1095890410958846E-2</v>
      </c>
      <c r="I226">
        <v>6.9444444444444198E-3</v>
      </c>
    </row>
    <row r="227" spans="1:9" x14ac:dyDescent="0.25">
      <c r="A227" s="1">
        <v>39129</v>
      </c>
      <c r="B227">
        <v>29250</v>
      </c>
      <c r="C227">
        <v>84</v>
      </c>
      <c r="D227">
        <v>0.76</v>
      </c>
      <c r="E227">
        <v>7.45</v>
      </c>
      <c r="F227">
        <v>0</v>
      </c>
      <c r="G227">
        <v>-2.3255813953488413E-2</v>
      </c>
      <c r="H227">
        <v>0</v>
      </c>
      <c r="I227">
        <v>2.7586206896551779E-2</v>
      </c>
    </row>
    <row r="228" spans="1:9" x14ac:dyDescent="0.25">
      <c r="A228" s="1">
        <v>39132</v>
      </c>
      <c r="B228">
        <v>30000</v>
      </c>
      <c r="C228">
        <v>83</v>
      </c>
      <c r="D228">
        <v>0.78</v>
      </c>
      <c r="E228">
        <v>7.75</v>
      </c>
      <c r="F228">
        <v>2.564102564102555E-2</v>
      </c>
      <c r="G228">
        <v>-1.1904761904761862E-2</v>
      </c>
      <c r="H228">
        <v>2.6315789473684292E-2</v>
      </c>
      <c r="I228">
        <v>4.0268456375838868E-2</v>
      </c>
    </row>
    <row r="229" spans="1:9" x14ac:dyDescent="0.25">
      <c r="A229" s="1">
        <v>39133</v>
      </c>
      <c r="B229">
        <v>30000</v>
      </c>
      <c r="C229">
        <v>82.5</v>
      </c>
      <c r="D229">
        <v>0.77</v>
      </c>
      <c r="E229">
        <v>7.8</v>
      </c>
      <c r="F229">
        <v>0</v>
      </c>
      <c r="G229">
        <v>-6.0240963855421326E-3</v>
      </c>
      <c r="H229">
        <v>-1.2820512820512886E-2</v>
      </c>
      <c r="I229">
        <v>6.4516129032257119E-3</v>
      </c>
    </row>
    <row r="230" spans="1:9" x14ac:dyDescent="0.25">
      <c r="A230" s="1">
        <v>39134</v>
      </c>
      <c r="B230">
        <v>30000</v>
      </c>
      <c r="C230">
        <v>78.5</v>
      </c>
      <c r="D230">
        <v>0.72</v>
      </c>
      <c r="E230">
        <v>7.15</v>
      </c>
      <c r="F230">
        <v>0</v>
      </c>
      <c r="G230">
        <v>-4.8484848484848464E-2</v>
      </c>
      <c r="H230">
        <v>-6.4935064935064957E-2</v>
      </c>
      <c r="I230">
        <v>-8.3333333333333259E-2</v>
      </c>
    </row>
    <row r="231" spans="1:9" x14ac:dyDescent="0.25">
      <c r="A231" s="1">
        <v>39135</v>
      </c>
      <c r="B231">
        <v>30000</v>
      </c>
      <c r="C231">
        <v>80.5</v>
      </c>
      <c r="D231">
        <v>0.75</v>
      </c>
      <c r="E231">
        <v>7.35</v>
      </c>
      <c r="F231">
        <v>0</v>
      </c>
      <c r="G231">
        <v>2.5477707006369421E-2</v>
      </c>
      <c r="H231">
        <v>4.1666666666666741E-2</v>
      </c>
      <c r="I231">
        <v>2.7972027972027913E-2</v>
      </c>
    </row>
    <row r="232" spans="1:9" x14ac:dyDescent="0.25">
      <c r="A232" s="1">
        <v>39136</v>
      </c>
      <c r="B232">
        <v>30000</v>
      </c>
      <c r="C232">
        <v>82.5</v>
      </c>
      <c r="D232">
        <v>0.78</v>
      </c>
      <c r="E232">
        <v>7.25</v>
      </c>
      <c r="F232">
        <v>0</v>
      </c>
      <c r="G232">
        <v>2.4844720496894457E-2</v>
      </c>
      <c r="H232">
        <v>4.0000000000000036E-2</v>
      </c>
      <c r="I232">
        <v>-1.3605442176870652E-2</v>
      </c>
    </row>
    <row r="233" spans="1:9" x14ac:dyDescent="0.25">
      <c r="A233" s="1">
        <v>39139</v>
      </c>
      <c r="B233">
        <v>30000</v>
      </c>
      <c r="C233">
        <v>80</v>
      </c>
      <c r="D233">
        <v>0.8</v>
      </c>
      <c r="E233">
        <v>7.15</v>
      </c>
      <c r="F233">
        <v>0</v>
      </c>
      <c r="G233">
        <v>-3.0303030303030276E-2</v>
      </c>
      <c r="H233">
        <v>2.5641025641025772E-2</v>
      </c>
      <c r="I233">
        <v>-1.3793103448275779E-2</v>
      </c>
    </row>
    <row r="234" spans="1:9" x14ac:dyDescent="0.25">
      <c r="A234" s="1">
        <v>39140</v>
      </c>
      <c r="B234">
        <v>30000</v>
      </c>
      <c r="C234">
        <v>80</v>
      </c>
      <c r="D234">
        <v>0.72</v>
      </c>
      <c r="E234">
        <v>6.7</v>
      </c>
      <c r="F234">
        <v>0</v>
      </c>
      <c r="G234">
        <v>0</v>
      </c>
      <c r="H234">
        <v>-0.10000000000000009</v>
      </c>
      <c r="I234">
        <v>-6.2937062937062915E-2</v>
      </c>
    </row>
    <row r="235" spans="1:9" x14ac:dyDescent="0.25">
      <c r="A235" s="1">
        <v>39141</v>
      </c>
      <c r="B235">
        <v>30000</v>
      </c>
      <c r="C235">
        <v>80.5</v>
      </c>
      <c r="D235">
        <v>0.71</v>
      </c>
      <c r="E235">
        <v>6.7</v>
      </c>
      <c r="F235">
        <v>0</v>
      </c>
      <c r="G235">
        <v>6.2500000000000888E-3</v>
      </c>
      <c r="H235">
        <v>-1.3888888888888951E-2</v>
      </c>
      <c r="I235">
        <v>0</v>
      </c>
    </row>
    <row r="236" spans="1:9" x14ac:dyDescent="0.25">
      <c r="A236" s="1">
        <v>39142</v>
      </c>
      <c r="B236">
        <v>30000</v>
      </c>
      <c r="C236">
        <v>80</v>
      </c>
      <c r="D236">
        <v>0.64</v>
      </c>
      <c r="E236">
        <v>6.25</v>
      </c>
      <c r="F236">
        <v>0</v>
      </c>
      <c r="G236">
        <v>-6.2111801242236142E-3</v>
      </c>
      <c r="H236">
        <v>-9.8591549295774628E-2</v>
      </c>
      <c r="I236">
        <v>-6.7164179104477584E-2</v>
      </c>
    </row>
    <row r="237" spans="1:9" x14ac:dyDescent="0.25">
      <c r="A237" s="1">
        <v>39143</v>
      </c>
      <c r="B237">
        <v>30000</v>
      </c>
      <c r="C237">
        <v>79.5</v>
      </c>
      <c r="D237">
        <v>0.66</v>
      </c>
      <c r="E237">
        <v>6.3</v>
      </c>
      <c r="F237">
        <v>0</v>
      </c>
      <c r="G237">
        <v>-6.2499999999999778E-3</v>
      </c>
      <c r="H237">
        <v>3.125E-2</v>
      </c>
      <c r="I237">
        <v>8.0000000000000071E-3</v>
      </c>
    </row>
    <row r="238" spans="1:9" x14ac:dyDescent="0.25">
      <c r="A238" s="1">
        <v>39146</v>
      </c>
      <c r="B238">
        <v>30000</v>
      </c>
      <c r="C238">
        <v>73.5</v>
      </c>
      <c r="D238">
        <v>0.65</v>
      </c>
      <c r="E238">
        <v>6.2</v>
      </c>
      <c r="F238">
        <v>0</v>
      </c>
      <c r="G238">
        <v>-7.547169811320753E-2</v>
      </c>
      <c r="H238">
        <v>-1.5151515151515138E-2</v>
      </c>
      <c r="I238">
        <v>-1.5873015873015817E-2</v>
      </c>
    </row>
    <row r="239" spans="1:9" x14ac:dyDescent="0.25">
      <c r="A239" s="1">
        <v>39147</v>
      </c>
      <c r="B239">
        <v>30000</v>
      </c>
      <c r="C239">
        <v>78</v>
      </c>
      <c r="D239">
        <v>0.68</v>
      </c>
      <c r="E239">
        <v>6.3</v>
      </c>
      <c r="F239">
        <v>0</v>
      </c>
      <c r="G239">
        <v>6.1224489795918435E-2</v>
      </c>
      <c r="H239">
        <v>4.6153846153846212E-2</v>
      </c>
      <c r="I239">
        <v>1.6129032258064502E-2</v>
      </c>
    </row>
    <row r="240" spans="1:9" x14ac:dyDescent="0.25">
      <c r="A240" s="1">
        <v>39148</v>
      </c>
      <c r="B240">
        <v>30000</v>
      </c>
      <c r="C240">
        <v>79.5</v>
      </c>
      <c r="D240">
        <v>0.67</v>
      </c>
      <c r="E240">
        <v>6.3</v>
      </c>
      <c r="F240">
        <v>0</v>
      </c>
      <c r="G240">
        <v>1.9230769230769162E-2</v>
      </c>
      <c r="H240">
        <v>-1.4705882352941235E-2</v>
      </c>
      <c r="I240">
        <v>0</v>
      </c>
    </row>
    <row r="241" spans="1:9" x14ac:dyDescent="0.25">
      <c r="A241" s="1">
        <v>39149</v>
      </c>
      <c r="B241">
        <v>30000</v>
      </c>
      <c r="C241">
        <v>82.5</v>
      </c>
      <c r="D241">
        <v>0.71</v>
      </c>
      <c r="E241">
        <v>6.45</v>
      </c>
      <c r="F241">
        <v>0</v>
      </c>
      <c r="G241">
        <v>3.7735849056603765E-2</v>
      </c>
      <c r="H241">
        <v>5.9701492537313383E-2</v>
      </c>
      <c r="I241">
        <v>2.3809523809523947E-2</v>
      </c>
    </row>
    <row r="242" spans="1:9" x14ac:dyDescent="0.25">
      <c r="A242" s="1">
        <v>39150</v>
      </c>
      <c r="B242">
        <v>30000</v>
      </c>
      <c r="C242">
        <v>81.5</v>
      </c>
      <c r="D242">
        <v>0.71</v>
      </c>
      <c r="E242">
        <v>6.6</v>
      </c>
      <c r="F242">
        <v>0</v>
      </c>
      <c r="G242">
        <v>-1.2121212121212088E-2</v>
      </c>
      <c r="H242">
        <v>0</v>
      </c>
      <c r="I242">
        <v>2.3255813953488191E-2</v>
      </c>
    </row>
    <row r="243" spans="1:9" x14ac:dyDescent="0.25">
      <c r="A243" s="1">
        <v>39153</v>
      </c>
      <c r="B243">
        <v>30000</v>
      </c>
      <c r="C243">
        <v>80.5</v>
      </c>
      <c r="D243">
        <v>0.72</v>
      </c>
      <c r="E243">
        <v>6.45</v>
      </c>
      <c r="F243">
        <v>0</v>
      </c>
      <c r="G243">
        <v>-1.2269938650306789E-2</v>
      </c>
      <c r="H243">
        <v>1.4084507042253502E-2</v>
      </c>
      <c r="I243">
        <v>-2.2727272727272596E-2</v>
      </c>
    </row>
    <row r="244" spans="1:9" x14ac:dyDescent="0.25">
      <c r="A244" s="1">
        <v>39154</v>
      </c>
      <c r="B244">
        <v>29220</v>
      </c>
      <c r="C244">
        <v>84</v>
      </c>
      <c r="D244">
        <v>0.74</v>
      </c>
      <c r="E244">
        <v>6.35</v>
      </c>
      <c r="F244">
        <v>-2.6000000000000023E-2</v>
      </c>
      <c r="G244">
        <v>4.3478260869565188E-2</v>
      </c>
      <c r="H244">
        <v>2.7777777777777901E-2</v>
      </c>
      <c r="I244">
        <v>-1.5503875968992276E-2</v>
      </c>
    </row>
    <row r="245" spans="1:9" x14ac:dyDescent="0.25">
      <c r="A245" s="1">
        <v>39155</v>
      </c>
      <c r="B245">
        <v>29220</v>
      </c>
      <c r="C245">
        <v>80.5</v>
      </c>
      <c r="D245">
        <v>0.71</v>
      </c>
      <c r="E245">
        <v>6.25</v>
      </c>
      <c r="F245">
        <v>0</v>
      </c>
      <c r="G245">
        <v>-4.166666666666663E-2</v>
      </c>
      <c r="H245">
        <v>-4.0540540540540571E-2</v>
      </c>
      <c r="I245">
        <v>-1.5748031496062964E-2</v>
      </c>
    </row>
    <row r="246" spans="1:9" x14ac:dyDescent="0.25">
      <c r="A246" s="1">
        <v>39156</v>
      </c>
      <c r="B246">
        <v>29220</v>
      </c>
      <c r="C246">
        <v>80</v>
      </c>
      <c r="D246">
        <v>0.7</v>
      </c>
      <c r="E246">
        <v>6.3</v>
      </c>
      <c r="F246">
        <v>0</v>
      </c>
      <c r="G246">
        <v>-6.2111801242236142E-3</v>
      </c>
      <c r="H246">
        <v>-1.4084507042253502E-2</v>
      </c>
      <c r="I246">
        <v>8.0000000000000071E-3</v>
      </c>
    </row>
    <row r="247" spans="1:9" x14ac:dyDescent="0.25">
      <c r="A247" s="1">
        <v>39157</v>
      </c>
      <c r="B247">
        <v>29450</v>
      </c>
      <c r="C247">
        <v>80</v>
      </c>
      <c r="D247">
        <v>0.71</v>
      </c>
      <c r="E247">
        <v>6.4</v>
      </c>
      <c r="F247">
        <v>7.8713210130048061E-3</v>
      </c>
      <c r="G247">
        <v>0</v>
      </c>
      <c r="H247">
        <v>1.4285714285714235E-2</v>
      </c>
      <c r="I247">
        <v>1.5873015873016039E-2</v>
      </c>
    </row>
    <row r="248" spans="1:9" x14ac:dyDescent="0.25">
      <c r="A248" s="1">
        <v>39160</v>
      </c>
      <c r="B248">
        <v>29450</v>
      </c>
      <c r="C248">
        <v>78.5</v>
      </c>
      <c r="D248">
        <v>0.73</v>
      </c>
      <c r="E248">
        <v>6.5</v>
      </c>
      <c r="F248">
        <v>0</v>
      </c>
      <c r="G248">
        <v>-1.8750000000000044E-2</v>
      </c>
      <c r="H248">
        <v>2.8169014084507005E-2</v>
      </c>
      <c r="I248">
        <v>1.5625E-2</v>
      </c>
    </row>
    <row r="249" spans="1:9" x14ac:dyDescent="0.25">
      <c r="A249" s="1">
        <v>39161</v>
      </c>
      <c r="B249">
        <v>29295</v>
      </c>
      <c r="C249">
        <v>80</v>
      </c>
      <c r="D249">
        <v>0.73</v>
      </c>
      <c r="E249">
        <v>6.5</v>
      </c>
      <c r="F249">
        <v>-5.2631578947368585E-3</v>
      </c>
      <c r="G249">
        <v>1.9108280254777066E-2</v>
      </c>
      <c r="H249">
        <v>0</v>
      </c>
      <c r="I249">
        <v>0</v>
      </c>
    </row>
    <row r="250" spans="1:9" x14ac:dyDescent="0.25">
      <c r="A250" s="1">
        <v>39162</v>
      </c>
      <c r="B250">
        <v>29513</v>
      </c>
      <c r="C250">
        <v>81</v>
      </c>
      <c r="D250">
        <v>0.73</v>
      </c>
      <c r="E250">
        <v>6.55</v>
      </c>
      <c r="F250">
        <v>7.4415429254139909E-3</v>
      </c>
      <c r="G250">
        <v>1.2499999999999956E-2</v>
      </c>
      <c r="H250">
        <v>0</v>
      </c>
      <c r="I250">
        <v>7.692307692307665E-3</v>
      </c>
    </row>
    <row r="251" spans="1:9" x14ac:dyDescent="0.25">
      <c r="A251" s="1">
        <v>39163</v>
      </c>
      <c r="B251">
        <v>29471</v>
      </c>
      <c r="C251">
        <v>81</v>
      </c>
      <c r="D251">
        <v>0.74</v>
      </c>
      <c r="E251">
        <v>6.9</v>
      </c>
      <c r="F251">
        <v>-1.4231016840036137E-3</v>
      </c>
      <c r="G251">
        <v>0</v>
      </c>
      <c r="H251">
        <v>1.3698630136986356E-2</v>
      </c>
      <c r="I251">
        <v>5.3435114503816772E-2</v>
      </c>
    </row>
    <row r="252" spans="1:9" x14ac:dyDescent="0.25">
      <c r="A252" s="1">
        <v>39164</v>
      </c>
      <c r="B252">
        <v>29364</v>
      </c>
      <c r="C252">
        <v>82.5</v>
      </c>
      <c r="D252">
        <v>0.74</v>
      </c>
      <c r="E252">
        <v>6.95</v>
      </c>
      <c r="F252">
        <v>-3.6306877947812621E-3</v>
      </c>
      <c r="G252">
        <v>1.8518518518518601E-2</v>
      </c>
      <c r="H252">
        <v>0</v>
      </c>
      <c r="I252">
        <v>7.2463768115942351E-3</v>
      </c>
    </row>
    <row r="253" spans="1:9" x14ac:dyDescent="0.25">
      <c r="A253" s="1">
        <v>39167</v>
      </c>
      <c r="B253">
        <v>29345</v>
      </c>
      <c r="C253">
        <v>85</v>
      </c>
      <c r="D253">
        <v>0.72</v>
      </c>
      <c r="E253">
        <v>6.85</v>
      </c>
      <c r="F253">
        <v>-6.4705081051630309E-4</v>
      </c>
      <c r="G253">
        <v>3.0303030303030276E-2</v>
      </c>
      <c r="H253">
        <v>-2.7027027027027084E-2</v>
      </c>
      <c r="I253">
        <v>-1.4388489208633115E-2</v>
      </c>
    </row>
    <row r="254" spans="1:9" x14ac:dyDescent="0.25">
      <c r="A254" s="1">
        <v>39168</v>
      </c>
      <c r="B254">
        <v>29655</v>
      </c>
      <c r="C254">
        <v>82.5</v>
      </c>
      <c r="D254">
        <v>0.73</v>
      </c>
      <c r="E254">
        <v>6.65</v>
      </c>
      <c r="F254">
        <v>1.056398023513383E-2</v>
      </c>
      <c r="G254">
        <v>-2.9411764705882359E-2</v>
      </c>
      <c r="H254">
        <v>1.388888888888884E-2</v>
      </c>
      <c r="I254">
        <v>-2.9197080291970656E-2</v>
      </c>
    </row>
    <row r="255" spans="1:9" x14ac:dyDescent="0.25">
      <c r="A255" s="1">
        <v>39169</v>
      </c>
      <c r="B255">
        <v>29870</v>
      </c>
      <c r="C255">
        <v>79.5</v>
      </c>
      <c r="D255">
        <v>0.76</v>
      </c>
      <c r="E255">
        <v>6.7</v>
      </c>
      <c r="F255">
        <v>7.2500421514078983E-3</v>
      </c>
      <c r="G255">
        <v>-3.6363636363636376E-2</v>
      </c>
      <c r="H255">
        <v>4.1095890410958846E-2</v>
      </c>
      <c r="I255">
        <v>7.5187969924812581E-3</v>
      </c>
    </row>
    <row r="256" spans="1:9" x14ac:dyDescent="0.25">
      <c r="A256" s="1">
        <v>39170</v>
      </c>
      <c r="B256">
        <v>29870</v>
      </c>
      <c r="C256">
        <v>79.5</v>
      </c>
      <c r="D256">
        <v>0.8</v>
      </c>
      <c r="E256">
        <v>6.8</v>
      </c>
      <c r="F256">
        <v>0</v>
      </c>
      <c r="G256">
        <v>0</v>
      </c>
      <c r="H256">
        <v>5.2631578947368363E-2</v>
      </c>
      <c r="I256">
        <v>1.4925373134328401E-2</v>
      </c>
    </row>
    <row r="257" spans="1:9" x14ac:dyDescent="0.25">
      <c r="A257" s="1">
        <v>39171</v>
      </c>
      <c r="B257">
        <v>29870</v>
      </c>
      <c r="C257">
        <v>82</v>
      </c>
      <c r="D257">
        <v>0.84</v>
      </c>
      <c r="E257">
        <v>6.7</v>
      </c>
      <c r="F257">
        <v>0</v>
      </c>
      <c r="G257">
        <v>3.1446540880503138E-2</v>
      </c>
      <c r="H257">
        <v>4.9999999999999822E-2</v>
      </c>
      <c r="I257">
        <v>-1.4705882352941124E-2</v>
      </c>
    </row>
    <row r="258" spans="1:9" x14ac:dyDescent="0.25">
      <c r="A258" s="1">
        <v>39174</v>
      </c>
      <c r="B258">
        <v>29870</v>
      </c>
      <c r="C258">
        <v>81</v>
      </c>
      <c r="D258">
        <v>0.86</v>
      </c>
      <c r="E258">
        <v>6.65</v>
      </c>
      <c r="F258">
        <v>0</v>
      </c>
      <c r="G258">
        <v>-1.2195121951219523E-2</v>
      </c>
      <c r="H258">
        <v>2.3809523809523725E-2</v>
      </c>
      <c r="I258">
        <v>-7.4626865671642006E-3</v>
      </c>
    </row>
    <row r="259" spans="1:9" x14ac:dyDescent="0.25">
      <c r="A259" s="1">
        <v>39175</v>
      </c>
      <c r="B259">
        <v>29311.3</v>
      </c>
      <c r="C259">
        <v>83</v>
      </c>
      <c r="D259">
        <v>0.9</v>
      </c>
      <c r="E259">
        <v>6.8</v>
      </c>
      <c r="F259">
        <v>-1.8704385671242107E-2</v>
      </c>
      <c r="G259">
        <v>2.4691358024691468E-2</v>
      </c>
      <c r="H259">
        <v>4.6511627906976827E-2</v>
      </c>
      <c r="I259">
        <v>2.2556390977443552E-2</v>
      </c>
    </row>
    <row r="260" spans="1:9" x14ac:dyDescent="0.25">
      <c r="A260" s="1">
        <v>39176</v>
      </c>
      <c r="B260">
        <v>29237.5</v>
      </c>
      <c r="C260">
        <v>83.5</v>
      </c>
      <c r="D260">
        <v>0.88</v>
      </c>
      <c r="E260">
        <v>6.85</v>
      </c>
      <c r="F260">
        <v>-2.5178003022724438E-3</v>
      </c>
      <c r="G260">
        <v>6.0240963855422436E-3</v>
      </c>
      <c r="H260">
        <v>-2.2222222222222254E-2</v>
      </c>
      <c r="I260">
        <v>7.3529411764705621E-3</v>
      </c>
    </row>
    <row r="261" spans="1:9" x14ac:dyDescent="0.25">
      <c r="A261" s="1">
        <v>39177</v>
      </c>
      <c r="B261">
        <v>29520</v>
      </c>
      <c r="C261">
        <v>84</v>
      </c>
      <c r="D261">
        <v>0.88</v>
      </c>
      <c r="E261">
        <v>7.05</v>
      </c>
      <c r="F261">
        <v>9.6622488242839033E-3</v>
      </c>
      <c r="G261">
        <v>5.9880239520957446E-3</v>
      </c>
      <c r="H261">
        <v>0</v>
      </c>
      <c r="I261">
        <v>2.9197080291970767E-2</v>
      </c>
    </row>
    <row r="262" spans="1:9" x14ac:dyDescent="0.25">
      <c r="A262" s="1">
        <v>39178</v>
      </c>
      <c r="B262">
        <v>29520</v>
      </c>
      <c r="C262">
        <v>82.5</v>
      </c>
      <c r="D262">
        <v>0.87</v>
      </c>
      <c r="E262">
        <v>7.05</v>
      </c>
      <c r="F262">
        <v>0</v>
      </c>
      <c r="G262">
        <v>-1.7857142857142905E-2</v>
      </c>
      <c r="H262">
        <v>-1.1363636363636354E-2</v>
      </c>
      <c r="I262">
        <v>0</v>
      </c>
    </row>
    <row r="263" spans="1:9" x14ac:dyDescent="0.25">
      <c r="A263" s="1">
        <v>39181</v>
      </c>
      <c r="B263">
        <v>29613</v>
      </c>
      <c r="C263">
        <v>82.5</v>
      </c>
      <c r="D263">
        <v>0.95</v>
      </c>
      <c r="E263">
        <v>7.05</v>
      </c>
      <c r="F263">
        <v>3.150406504065062E-3</v>
      </c>
      <c r="G263">
        <v>0</v>
      </c>
      <c r="H263">
        <v>9.1954022988505635E-2</v>
      </c>
      <c r="I263">
        <v>0</v>
      </c>
    </row>
    <row r="264" spans="1:9" x14ac:dyDescent="0.25">
      <c r="A264" s="1">
        <v>39182</v>
      </c>
      <c r="B264">
        <v>29802.7</v>
      </c>
      <c r="C264">
        <v>82</v>
      </c>
      <c r="D264">
        <v>0.92</v>
      </c>
      <c r="E264">
        <v>6.85</v>
      </c>
      <c r="F264">
        <v>6.4059703508594357E-3</v>
      </c>
      <c r="G264">
        <v>-6.0606060606060996E-3</v>
      </c>
      <c r="H264">
        <v>-3.1578947368420929E-2</v>
      </c>
      <c r="I264">
        <v>-2.8368794326241176E-2</v>
      </c>
    </row>
    <row r="265" spans="1:9" x14ac:dyDescent="0.25">
      <c r="A265" s="1">
        <v>39183</v>
      </c>
      <c r="B265">
        <v>29808</v>
      </c>
      <c r="C265">
        <v>82</v>
      </c>
      <c r="D265">
        <v>0.94</v>
      </c>
      <c r="E265">
        <v>7</v>
      </c>
      <c r="F265">
        <v>1.778362363140662E-4</v>
      </c>
      <c r="G265">
        <v>0</v>
      </c>
      <c r="H265">
        <v>2.1739130434782483E-2</v>
      </c>
      <c r="I265">
        <v>2.1897810218978186E-2</v>
      </c>
    </row>
    <row r="266" spans="1:9" x14ac:dyDescent="0.25">
      <c r="A266" s="1">
        <v>39184</v>
      </c>
      <c r="B266">
        <v>29888.5</v>
      </c>
      <c r="C266">
        <v>81</v>
      </c>
      <c r="D266">
        <v>0.92</v>
      </c>
      <c r="E266">
        <v>6.85</v>
      </c>
      <c r="F266">
        <v>2.700617283950546E-3</v>
      </c>
      <c r="G266">
        <v>-1.2195121951219523E-2</v>
      </c>
      <c r="H266">
        <v>-2.1276595744680771E-2</v>
      </c>
      <c r="I266">
        <v>-2.1428571428571463E-2</v>
      </c>
    </row>
    <row r="267" spans="1:9" x14ac:dyDescent="0.25">
      <c r="A267" s="1">
        <v>39185</v>
      </c>
      <c r="B267">
        <v>29888.5</v>
      </c>
      <c r="C267">
        <v>81</v>
      </c>
      <c r="D267">
        <v>0.94</v>
      </c>
      <c r="E267">
        <v>6.85</v>
      </c>
      <c r="F267">
        <v>0</v>
      </c>
      <c r="G267">
        <v>0</v>
      </c>
      <c r="H267">
        <v>2.1739130434782483E-2</v>
      </c>
      <c r="I267">
        <v>0</v>
      </c>
    </row>
    <row r="268" spans="1:9" x14ac:dyDescent="0.25">
      <c r="A268" s="1">
        <v>39188</v>
      </c>
      <c r="B268">
        <v>29897.200000000001</v>
      </c>
      <c r="C268">
        <v>81.5</v>
      </c>
      <c r="D268">
        <v>0.94</v>
      </c>
      <c r="E268">
        <v>7.05</v>
      </c>
      <c r="F268">
        <v>2.9108185422499488E-4</v>
      </c>
      <c r="G268">
        <v>6.1728395061728669E-3</v>
      </c>
      <c r="H268">
        <v>0</v>
      </c>
      <c r="I268">
        <v>2.9197080291970767E-2</v>
      </c>
    </row>
    <row r="269" spans="1:9" x14ac:dyDescent="0.25">
      <c r="A269" s="1">
        <v>39189</v>
      </c>
      <c r="B269">
        <v>29951</v>
      </c>
      <c r="C269">
        <v>83.5</v>
      </c>
      <c r="D269">
        <v>0.96</v>
      </c>
      <c r="E269">
        <v>7.3</v>
      </c>
      <c r="F269">
        <v>1.799499618693412E-3</v>
      </c>
      <c r="G269">
        <v>2.4539877300613577E-2</v>
      </c>
      <c r="H269">
        <v>2.1276595744680771E-2</v>
      </c>
      <c r="I269">
        <v>3.5460992907801359E-2</v>
      </c>
    </row>
    <row r="270" spans="1:9" x14ac:dyDescent="0.25">
      <c r="A270" s="1">
        <v>39190</v>
      </c>
      <c r="B270">
        <v>29850</v>
      </c>
      <c r="C270">
        <v>82.5</v>
      </c>
      <c r="D270">
        <v>0.93</v>
      </c>
      <c r="E270">
        <v>7</v>
      </c>
      <c r="F270">
        <v>-3.3721745517678592E-3</v>
      </c>
      <c r="G270">
        <v>-1.19760479041916E-2</v>
      </c>
      <c r="H270">
        <v>-3.1249999999999889E-2</v>
      </c>
      <c r="I270">
        <v>-4.1095890410958846E-2</v>
      </c>
    </row>
    <row r="271" spans="1:9" x14ac:dyDescent="0.25">
      <c r="A271" s="1">
        <v>39191</v>
      </c>
      <c r="B271">
        <v>29850</v>
      </c>
      <c r="C271">
        <v>83</v>
      </c>
      <c r="D271">
        <v>0.94</v>
      </c>
      <c r="E271">
        <v>7.1</v>
      </c>
      <c r="F271">
        <v>0</v>
      </c>
      <c r="G271">
        <v>6.0606060606060996E-3</v>
      </c>
      <c r="H271">
        <v>1.0752688172043001E-2</v>
      </c>
      <c r="I271">
        <v>1.4285714285714235E-2</v>
      </c>
    </row>
    <row r="272" spans="1:9" x14ac:dyDescent="0.25">
      <c r="A272" s="1">
        <v>39192</v>
      </c>
      <c r="B272">
        <v>29584</v>
      </c>
      <c r="C272">
        <v>82.5</v>
      </c>
      <c r="D272">
        <v>0.95</v>
      </c>
      <c r="E272">
        <v>7.3</v>
      </c>
      <c r="F272">
        <v>-8.9112227805695499E-3</v>
      </c>
      <c r="G272">
        <v>-6.0240963855421326E-3</v>
      </c>
      <c r="H272">
        <v>1.0638297872340496E-2</v>
      </c>
      <c r="I272">
        <v>2.8169014084507005E-2</v>
      </c>
    </row>
    <row r="273" spans="1:9" x14ac:dyDescent="0.25">
      <c r="A273" s="1">
        <v>39196</v>
      </c>
      <c r="B273">
        <v>29665</v>
      </c>
      <c r="C273">
        <v>83.25</v>
      </c>
      <c r="D273">
        <v>0.96</v>
      </c>
      <c r="E273">
        <v>7.4</v>
      </c>
      <c r="F273">
        <v>2.7379664683613303E-3</v>
      </c>
      <c r="G273">
        <v>9.0909090909090384E-3</v>
      </c>
      <c r="H273">
        <v>1.0526315789473717E-2</v>
      </c>
      <c r="I273">
        <v>1.3698630136986356E-2</v>
      </c>
    </row>
    <row r="274" spans="1:9" x14ac:dyDescent="0.25">
      <c r="A274" s="1">
        <v>39197</v>
      </c>
      <c r="B274">
        <v>29665</v>
      </c>
      <c r="C274">
        <v>84</v>
      </c>
      <c r="D274">
        <v>0.97</v>
      </c>
      <c r="E274">
        <v>7.5</v>
      </c>
      <c r="F274">
        <v>0</v>
      </c>
      <c r="G274">
        <v>9.009009009008917E-3</v>
      </c>
      <c r="H274">
        <v>1.0416666666666741E-2</v>
      </c>
      <c r="I274">
        <v>1.3513513513513375E-2</v>
      </c>
    </row>
    <row r="275" spans="1:9" x14ac:dyDescent="0.25">
      <c r="A275" s="1">
        <v>39198</v>
      </c>
      <c r="B275">
        <v>29665</v>
      </c>
      <c r="C275">
        <v>86</v>
      </c>
      <c r="D275">
        <v>0.94</v>
      </c>
      <c r="E275">
        <v>7.25</v>
      </c>
      <c r="F275">
        <v>0</v>
      </c>
      <c r="G275">
        <v>2.3809523809523725E-2</v>
      </c>
      <c r="H275">
        <v>-3.0927835051546393E-2</v>
      </c>
      <c r="I275">
        <v>-3.3333333333333326E-2</v>
      </c>
    </row>
    <row r="276" spans="1:9" x14ac:dyDescent="0.25">
      <c r="A276" s="1">
        <v>39199</v>
      </c>
      <c r="B276">
        <v>28804</v>
      </c>
      <c r="C276">
        <v>84</v>
      </c>
      <c r="D276">
        <v>0.91</v>
      </c>
      <c r="E276">
        <v>7</v>
      </c>
      <c r="F276">
        <v>-2.9024102477667291E-2</v>
      </c>
      <c r="G276">
        <v>-2.3255813953488413E-2</v>
      </c>
      <c r="H276">
        <v>-3.1914893617021156E-2</v>
      </c>
      <c r="I276">
        <v>-3.4482758620689613E-2</v>
      </c>
    </row>
    <row r="277" spans="1:9" x14ac:dyDescent="0.25">
      <c r="A277" s="1">
        <v>39202</v>
      </c>
      <c r="B277">
        <v>28804</v>
      </c>
      <c r="C277">
        <v>86.5</v>
      </c>
      <c r="D277">
        <v>0.84</v>
      </c>
      <c r="E277">
        <v>6.55</v>
      </c>
      <c r="F277">
        <v>0</v>
      </c>
      <c r="G277">
        <v>2.9761904761904656E-2</v>
      </c>
      <c r="H277">
        <v>-7.6923076923076983E-2</v>
      </c>
      <c r="I277">
        <v>-6.4285714285714279E-2</v>
      </c>
    </row>
    <row r="278" spans="1:9" x14ac:dyDescent="0.25">
      <c r="A278" s="1">
        <v>39203</v>
      </c>
      <c r="B278">
        <v>29895</v>
      </c>
      <c r="C278">
        <v>85.5</v>
      </c>
      <c r="D278">
        <v>0.84</v>
      </c>
      <c r="E278">
        <v>6.25</v>
      </c>
      <c r="F278">
        <v>3.7876683793917509E-2</v>
      </c>
      <c r="G278">
        <v>-1.1560693641618491E-2</v>
      </c>
      <c r="H278">
        <v>0</v>
      </c>
      <c r="I278">
        <v>-4.5801526717557217E-2</v>
      </c>
    </row>
    <row r="279" spans="1:9" x14ac:dyDescent="0.25">
      <c r="A279" s="1">
        <v>39204</v>
      </c>
      <c r="B279">
        <v>29372.400000000001</v>
      </c>
      <c r="C279">
        <v>86</v>
      </c>
      <c r="D279">
        <v>0.86</v>
      </c>
      <c r="E279">
        <v>6.2</v>
      </c>
      <c r="F279">
        <v>-1.7481184144505724E-2</v>
      </c>
      <c r="G279">
        <v>5.8479532163742132E-3</v>
      </c>
      <c r="H279">
        <v>2.3809523809523725E-2</v>
      </c>
      <c r="I279">
        <v>-8.0000000000000071E-3</v>
      </c>
    </row>
    <row r="280" spans="1:9" x14ac:dyDescent="0.25">
      <c r="A280" s="1">
        <v>39205</v>
      </c>
      <c r="B280">
        <v>29432</v>
      </c>
      <c r="C280">
        <v>82.5</v>
      </c>
      <c r="D280">
        <v>0.87</v>
      </c>
      <c r="E280">
        <v>6.25</v>
      </c>
      <c r="F280">
        <v>2.0291157685445871E-3</v>
      </c>
      <c r="G280">
        <v>-4.0697674418604612E-2</v>
      </c>
      <c r="H280">
        <v>1.1627906976744207E-2</v>
      </c>
      <c r="I280">
        <v>8.0645161290322509E-3</v>
      </c>
    </row>
    <row r="281" spans="1:9" x14ac:dyDescent="0.25">
      <c r="A281" s="1">
        <v>39206</v>
      </c>
      <c r="B281">
        <v>29432</v>
      </c>
      <c r="C281">
        <v>81.5</v>
      </c>
      <c r="D281">
        <v>0.89</v>
      </c>
      <c r="E281">
        <v>6.2</v>
      </c>
      <c r="F281">
        <v>0</v>
      </c>
      <c r="G281">
        <v>-1.2121212121212088E-2</v>
      </c>
      <c r="H281">
        <v>2.2988505747126409E-2</v>
      </c>
      <c r="I281">
        <v>-8.0000000000000071E-3</v>
      </c>
    </row>
    <row r="282" spans="1:9" x14ac:dyDescent="0.25">
      <c r="A282" s="1">
        <v>39209</v>
      </c>
      <c r="B282">
        <v>29665</v>
      </c>
      <c r="C282">
        <v>80.5</v>
      </c>
      <c r="D282">
        <v>0.9</v>
      </c>
      <c r="E282">
        <v>6.25</v>
      </c>
      <c r="F282">
        <v>7.91655341125308E-3</v>
      </c>
      <c r="G282">
        <v>-1.2269938650306789E-2</v>
      </c>
      <c r="H282">
        <v>1.1235955056179803E-2</v>
      </c>
      <c r="I282">
        <v>8.0645161290322509E-3</v>
      </c>
    </row>
    <row r="283" spans="1:9" x14ac:dyDescent="0.25">
      <c r="A283" s="1">
        <v>39210</v>
      </c>
      <c r="B283">
        <v>29580.799999999999</v>
      </c>
      <c r="C283">
        <v>78.5</v>
      </c>
      <c r="D283">
        <v>0.88</v>
      </c>
      <c r="E283">
        <v>6.3</v>
      </c>
      <c r="F283">
        <v>-2.8383617057138322E-3</v>
      </c>
      <c r="G283">
        <v>-2.4844720496894457E-2</v>
      </c>
      <c r="H283">
        <v>-2.2222222222222254E-2</v>
      </c>
      <c r="I283">
        <v>8.0000000000000071E-3</v>
      </c>
    </row>
    <row r="284" spans="1:9" x14ac:dyDescent="0.25">
      <c r="A284" s="1">
        <v>39211</v>
      </c>
      <c r="B284">
        <v>29434.799999999999</v>
      </c>
      <c r="C284">
        <v>80</v>
      </c>
      <c r="D284">
        <v>0.88</v>
      </c>
      <c r="E284">
        <v>6.35</v>
      </c>
      <c r="F284">
        <v>-4.9356339247079717E-3</v>
      </c>
      <c r="G284">
        <v>1.9108280254777066E-2</v>
      </c>
      <c r="H284">
        <v>0</v>
      </c>
      <c r="I284">
        <v>7.9365079365079083E-3</v>
      </c>
    </row>
    <row r="285" spans="1:9" x14ac:dyDescent="0.25">
      <c r="A285" s="1">
        <v>39212</v>
      </c>
      <c r="B285">
        <v>29135</v>
      </c>
      <c r="C285">
        <v>80</v>
      </c>
      <c r="D285">
        <v>0.88</v>
      </c>
      <c r="E285">
        <v>6.2</v>
      </c>
      <c r="F285">
        <v>-1.0185222933398519E-2</v>
      </c>
      <c r="G285">
        <v>0</v>
      </c>
      <c r="H285">
        <v>0</v>
      </c>
      <c r="I285">
        <v>-2.3622047244094446E-2</v>
      </c>
    </row>
    <row r="286" spans="1:9" x14ac:dyDescent="0.25">
      <c r="A286" s="1">
        <v>39213</v>
      </c>
      <c r="B286">
        <v>29135</v>
      </c>
      <c r="C286">
        <v>77</v>
      </c>
      <c r="D286">
        <v>0.9</v>
      </c>
      <c r="E286">
        <v>6.2</v>
      </c>
      <c r="F286">
        <v>0</v>
      </c>
      <c r="G286">
        <v>-3.7499999999999978E-2</v>
      </c>
      <c r="H286">
        <v>2.2727272727272707E-2</v>
      </c>
      <c r="I286">
        <v>0</v>
      </c>
    </row>
    <row r="287" spans="1:9" x14ac:dyDescent="0.25">
      <c r="A287" s="1">
        <v>39216</v>
      </c>
      <c r="B287">
        <v>28959</v>
      </c>
      <c r="C287">
        <v>76.5</v>
      </c>
      <c r="D287">
        <v>0.91</v>
      </c>
      <c r="E287">
        <v>6.2</v>
      </c>
      <c r="F287">
        <v>-6.0408443452891758E-3</v>
      </c>
      <c r="G287">
        <v>-6.4935064935064402E-3</v>
      </c>
      <c r="H287">
        <v>1.1111111111111072E-2</v>
      </c>
      <c r="I287">
        <v>0</v>
      </c>
    </row>
    <row r="288" spans="1:9" x14ac:dyDescent="0.25">
      <c r="A288" s="1">
        <v>39217</v>
      </c>
      <c r="B288">
        <v>28821</v>
      </c>
      <c r="C288">
        <v>79</v>
      </c>
      <c r="D288">
        <v>0.92</v>
      </c>
      <c r="E288">
        <v>6.15</v>
      </c>
      <c r="F288">
        <v>-4.7653579198176921E-3</v>
      </c>
      <c r="G288">
        <v>3.2679738562091609E-2</v>
      </c>
      <c r="H288">
        <v>1.098901098901095E-2</v>
      </c>
      <c r="I288">
        <v>-8.0645161290322509E-3</v>
      </c>
    </row>
    <row r="289" spans="1:9" x14ac:dyDescent="0.25">
      <c r="A289" s="1">
        <v>39218</v>
      </c>
      <c r="B289">
        <v>28570</v>
      </c>
      <c r="C289">
        <v>78.5</v>
      </c>
      <c r="D289">
        <v>0.94</v>
      </c>
      <c r="E289">
        <v>6.3</v>
      </c>
      <c r="F289">
        <v>-8.7089275181291281E-3</v>
      </c>
      <c r="G289">
        <v>-6.3291139240506666E-3</v>
      </c>
      <c r="H289">
        <v>2.1739130434782483E-2</v>
      </c>
      <c r="I289">
        <v>2.4390243902439046E-2</v>
      </c>
    </row>
    <row r="290" spans="1:9" x14ac:dyDescent="0.25">
      <c r="A290" s="1">
        <v>39219</v>
      </c>
      <c r="B290">
        <v>28249</v>
      </c>
      <c r="C290">
        <v>77</v>
      </c>
      <c r="D290">
        <v>0.91</v>
      </c>
      <c r="E290">
        <v>6.3</v>
      </c>
      <c r="F290">
        <v>-1.1235561778088932E-2</v>
      </c>
      <c r="G290">
        <v>-1.9108280254777066E-2</v>
      </c>
      <c r="H290">
        <v>-3.1914893617021156E-2</v>
      </c>
      <c r="I290">
        <v>0</v>
      </c>
    </row>
    <row r="291" spans="1:9" x14ac:dyDescent="0.25">
      <c r="A291" s="1">
        <v>39220</v>
      </c>
      <c r="B291">
        <v>28242</v>
      </c>
      <c r="C291">
        <v>78.5</v>
      </c>
      <c r="D291">
        <v>0.91</v>
      </c>
      <c r="E291">
        <v>6.3</v>
      </c>
      <c r="F291">
        <v>-2.4779638217287125E-4</v>
      </c>
      <c r="G291">
        <v>1.9480519480519431E-2</v>
      </c>
      <c r="H291">
        <v>0</v>
      </c>
      <c r="I291">
        <v>0</v>
      </c>
    </row>
    <row r="292" spans="1:9" x14ac:dyDescent="0.25">
      <c r="A292" s="1">
        <v>39223</v>
      </c>
      <c r="B292">
        <v>28211</v>
      </c>
      <c r="C292">
        <v>78</v>
      </c>
      <c r="D292">
        <v>0.89</v>
      </c>
      <c r="E292">
        <v>6.2</v>
      </c>
      <c r="F292">
        <v>-1.0976559733729685E-3</v>
      </c>
      <c r="G292">
        <v>-6.3694267515923553E-3</v>
      </c>
      <c r="H292">
        <v>-2.1978021978022011E-2</v>
      </c>
      <c r="I292">
        <v>-1.5873015873015817E-2</v>
      </c>
    </row>
    <row r="293" spans="1:9" x14ac:dyDescent="0.25">
      <c r="A293" s="1">
        <v>39224</v>
      </c>
      <c r="B293">
        <v>28254</v>
      </c>
      <c r="C293">
        <v>79</v>
      </c>
      <c r="D293">
        <v>0.91</v>
      </c>
      <c r="E293">
        <v>6.2</v>
      </c>
      <c r="F293">
        <v>1.5242281379603817E-3</v>
      </c>
      <c r="G293">
        <v>1.2820512820512775E-2</v>
      </c>
      <c r="H293">
        <v>2.2471910112359605E-2</v>
      </c>
      <c r="I293">
        <v>0</v>
      </c>
    </row>
    <row r="294" spans="1:9" x14ac:dyDescent="0.25">
      <c r="A294" s="1">
        <v>39225</v>
      </c>
      <c r="B294">
        <v>28260</v>
      </c>
      <c r="C294">
        <v>77.5</v>
      </c>
      <c r="D294">
        <v>0.9</v>
      </c>
      <c r="E294">
        <v>6.15</v>
      </c>
      <c r="F294">
        <v>2.1235931195584534E-4</v>
      </c>
      <c r="G294">
        <v>-1.8987341772151889E-2</v>
      </c>
      <c r="H294">
        <v>-1.098901098901095E-2</v>
      </c>
      <c r="I294">
        <v>-8.0645161290322509E-3</v>
      </c>
    </row>
    <row r="295" spans="1:9" x14ac:dyDescent="0.25">
      <c r="A295" s="1">
        <v>39226</v>
      </c>
      <c r="B295">
        <v>28237</v>
      </c>
      <c r="C295">
        <v>76.5</v>
      </c>
      <c r="D295">
        <v>0.89</v>
      </c>
      <c r="E295">
        <v>6.1</v>
      </c>
      <c r="F295">
        <v>-8.1387119603681946E-4</v>
      </c>
      <c r="G295">
        <v>-1.2903225806451646E-2</v>
      </c>
      <c r="H295">
        <v>-1.1111111111111072E-2</v>
      </c>
      <c r="I295">
        <v>-8.1300813008131634E-3</v>
      </c>
    </row>
    <row r="296" spans="1:9" x14ac:dyDescent="0.25">
      <c r="A296" s="1">
        <v>39227</v>
      </c>
      <c r="B296">
        <v>28123</v>
      </c>
      <c r="C296">
        <v>76</v>
      </c>
      <c r="D296">
        <v>0.89</v>
      </c>
      <c r="E296">
        <v>6</v>
      </c>
      <c r="F296">
        <v>-4.0372560824449844E-3</v>
      </c>
      <c r="G296">
        <v>-6.5359477124182774E-3</v>
      </c>
      <c r="H296">
        <v>0</v>
      </c>
      <c r="I296">
        <v>-1.6393442622950727E-2</v>
      </c>
    </row>
    <row r="297" spans="1:9" x14ac:dyDescent="0.25">
      <c r="A297" s="1">
        <v>39230</v>
      </c>
      <c r="B297">
        <v>28123</v>
      </c>
      <c r="C297">
        <v>76</v>
      </c>
      <c r="D297">
        <v>0.88</v>
      </c>
      <c r="E297">
        <v>6</v>
      </c>
      <c r="F297">
        <v>0</v>
      </c>
      <c r="G297">
        <v>0</v>
      </c>
      <c r="H297">
        <v>-1.1235955056179803E-2</v>
      </c>
      <c r="I297">
        <v>0</v>
      </c>
    </row>
    <row r="298" spans="1:9" x14ac:dyDescent="0.25">
      <c r="A298" s="1">
        <v>39231</v>
      </c>
      <c r="B298">
        <v>27948</v>
      </c>
      <c r="C298">
        <v>76.5</v>
      </c>
      <c r="D298">
        <v>0.94</v>
      </c>
      <c r="E298">
        <v>6.15</v>
      </c>
      <c r="F298">
        <v>-6.2226647228247334E-3</v>
      </c>
      <c r="G298">
        <v>6.5789473684210176E-3</v>
      </c>
      <c r="H298">
        <v>6.8181818181818121E-2</v>
      </c>
      <c r="I298">
        <v>2.5000000000000133E-2</v>
      </c>
    </row>
    <row r="299" spans="1:9" x14ac:dyDescent="0.25">
      <c r="A299" s="1">
        <v>39232</v>
      </c>
      <c r="B299">
        <v>27948</v>
      </c>
      <c r="C299">
        <v>78</v>
      </c>
      <c r="D299">
        <v>0.93</v>
      </c>
      <c r="E299">
        <v>6.1</v>
      </c>
      <c r="F299">
        <v>0</v>
      </c>
      <c r="G299">
        <v>1.9607843137254832E-2</v>
      </c>
      <c r="H299">
        <v>-1.0638297872340274E-2</v>
      </c>
      <c r="I299">
        <v>-8.1300813008131634E-3</v>
      </c>
    </row>
    <row r="300" spans="1:9" x14ac:dyDescent="0.25">
      <c r="A300" s="1">
        <v>39233</v>
      </c>
      <c r="B300">
        <v>28014</v>
      </c>
      <c r="C300">
        <v>79</v>
      </c>
      <c r="D300">
        <v>0.94</v>
      </c>
      <c r="E300">
        <v>6.15</v>
      </c>
      <c r="F300">
        <v>2.3615285530269592E-3</v>
      </c>
      <c r="G300">
        <v>1.2820512820512775E-2</v>
      </c>
      <c r="H300">
        <v>1.0752688172043001E-2</v>
      </c>
      <c r="I300">
        <v>8.19672131147553E-3</v>
      </c>
    </row>
    <row r="301" spans="1:9" x14ac:dyDescent="0.25">
      <c r="A301" s="1">
        <v>39234</v>
      </c>
      <c r="B301">
        <v>27971</v>
      </c>
      <c r="C301">
        <v>79.5</v>
      </c>
      <c r="D301">
        <v>0.93</v>
      </c>
      <c r="E301">
        <v>6.05</v>
      </c>
      <c r="F301">
        <v>-1.5349468123081467E-3</v>
      </c>
      <c r="G301">
        <v>6.3291139240506666E-3</v>
      </c>
      <c r="H301">
        <v>-1.0638297872340274E-2</v>
      </c>
      <c r="I301">
        <v>-1.6260162601626105E-2</v>
      </c>
    </row>
    <row r="302" spans="1:9" x14ac:dyDescent="0.25">
      <c r="A302" s="1">
        <v>39237</v>
      </c>
      <c r="B302">
        <v>28097</v>
      </c>
      <c r="C302">
        <v>78.5</v>
      </c>
      <c r="D302">
        <v>0.91</v>
      </c>
      <c r="E302">
        <v>6.15</v>
      </c>
      <c r="F302">
        <v>4.5046655464588969E-3</v>
      </c>
      <c r="G302">
        <v>-1.2578616352201255E-2</v>
      </c>
      <c r="H302">
        <v>-2.1505376344086002E-2</v>
      </c>
      <c r="I302">
        <v>1.6528925619834878E-2</v>
      </c>
    </row>
    <row r="303" spans="1:9" x14ac:dyDescent="0.25">
      <c r="A303" s="1">
        <v>39238</v>
      </c>
      <c r="B303">
        <v>28097</v>
      </c>
      <c r="C303">
        <v>78</v>
      </c>
      <c r="D303">
        <v>0.91</v>
      </c>
      <c r="E303">
        <v>6.25</v>
      </c>
      <c r="F303">
        <v>0</v>
      </c>
      <c r="G303">
        <v>-6.3694267515923553E-3</v>
      </c>
      <c r="H303">
        <v>0</v>
      </c>
      <c r="I303">
        <v>1.6260162601625883E-2</v>
      </c>
    </row>
    <row r="304" spans="1:9" x14ac:dyDescent="0.25">
      <c r="A304" s="1">
        <v>39239</v>
      </c>
      <c r="B304">
        <v>28270</v>
      </c>
      <c r="C304">
        <v>78</v>
      </c>
      <c r="D304">
        <v>0.89</v>
      </c>
      <c r="E304">
        <v>6.15</v>
      </c>
      <c r="F304">
        <v>6.1572409865822131E-3</v>
      </c>
      <c r="G304">
        <v>0</v>
      </c>
      <c r="H304">
        <v>-2.1978021978022011E-2</v>
      </c>
      <c r="I304">
        <v>-1.5999999999999903E-2</v>
      </c>
    </row>
    <row r="305" spans="1:9" x14ac:dyDescent="0.25">
      <c r="A305" s="1">
        <v>39240</v>
      </c>
      <c r="B305">
        <v>28450</v>
      </c>
      <c r="C305">
        <v>77</v>
      </c>
      <c r="D305">
        <v>0.86</v>
      </c>
      <c r="E305">
        <v>6</v>
      </c>
      <c r="F305">
        <v>6.3671736823487368E-3</v>
      </c>
      <c r="G305">
        <v>-1.2820512820512775E-2</v>
      </c>
      <c r="H305">
        <v>-3.3707865168539408E-2</v>
      </c>
      <c r="I305">
        <v>-2.4390243902439046E-2</v>
      </c>
    </row>
    <row r="306" spans="1:9" x14ac:dyDescent="0.25">
      <c r="A306" s="1">
        <v>39241</v>
      </c>
      <c r="B306">
        <v>28450</v>
      </c>
      <c r="C306">
        <v>76</v>
      </c>
      <c r="D306">
        <v>0.85</v>
      </c>
      <c r="E306">
        <v>5.85</v>
      </c>
      <c r="F306">
        <v>0</v>
      </c>
      <c r="G306">
        <v>-1.2987012987012991E-2</v>
      </c>
      <c r="H306">
        <v>-1.1627906976744207E-2</v>
      </c>
      <c r="I306">
        <v>-2.5000000000000022E-2</v>
      </c>
    </row>
    <row r="307" spans="1:9" x14ac:dyDescent="0.25">
      <c r="A307" s="1">
        <v>39244</v>
      </c>
      <c r="B307">
        <v>28175</v>
      </c>
      <c r="C307">
        <v>78</v>
      </c>
      <c r="D307">
        <v>0.86</v>
      </c>
      <c r="E307">
        <v>5.9</v>
      </c>
      <c r="F307">
        <v>-9.666080843585223E-3</v>
      </c>
      <c r="G307">
        <v>2.6315789473684292E-2</v>
      </c>
      <c r="H307">
        <v>1.1764705882352899E-2</v>
      </c>
      <c r="I307">
        <v>8.5470085470087387E-3</v>
      </c>
    </row>
    <row r="308" spans="1:9" x14ac:dyDescent="0.25">
      <c r="A308" s="1">
        <v>39245</v>
      </c>
      <c r="B308">
        <v>28098</v>
      </c>
      <c r="C308">
        <v>77.5</v>
      </c>
      <c r="D308">
        <v>0.86</v>
      </c>
      <c r="E308">
        <v>5.7</v>
      </c>
      <c r="F308">
        <v>-2.7329192546583503E-3</v>
      </c>
      <c r="G308">
        <v>-6.4102564102563875E-3</v>
      </c>
      <c r="H308">
        <v>0</v>
      </c>
      <c r="I308">
        <v>-3.3898305084745783E-2</v>
      </c>
    </row>
    <row r="309" spans="1:9" x14ac:dyDescent="0.25">
      <c r="A309" s="1">
        <v>39246</v>
      </c>
      <c r="B309">
        <v>28026</v>
      </c>
      <c r="C309">
        <v>76.5</v>
      </c>
      <c r="D309">
        <v>0.86</v>
      </c>
      <c r="E309">
        <v>5.75</v>
      </c>
      <c r="F309">
        <v>-2.5624599615631238E-3</v>
      </c>
      <c r="G309">
        <v>-1.2903225806451646E-2</v>
      </c>
      <c r="H309">
        <v>0</v>
      </c>
      <c r="I309">
        <v>8.7719298245614308E-3</v>
      </c>
    </row>
    <row r="310" spans="1:9" x14ac:dyDescent="0.25">
      <c r="A310" s="1">
        <v>39247</v>
      </c>
      <c r="B310">
        <v>28027</v>
      </c>
      <c r="C310">
        <v>76</v>
      </c>
      <c r="D310">
        <v>0.86</v>
      </c>
      <c r="E310">
        <v>5.8</v>
      </c>
      <c r="F310">
        <v>3.5681153214950356E-5</v>
      </c>
      <c r="G310">
        <v>-6.5359477124182774E-3</v>
      </c>
      <c r="H310">
        <v>0</v>
      </c>
      <c r="I310">
        <v>8.6956521739129933E-3</v>
      </c>
    </row>
    <row r="311" spans="1:9" x14ac:dyDescent="0.25">
      <c r="A311" s="1">
        <v>39248</v>
      </c>
      <c r="B311">
        <v>27571</v>
      </c>
      <c r="C311">
        <v>77.5</v>
      </c>
      <c r="D311">
        <v>0.9</v>
      </c>
      <c r="E311">
        <v>6</v>
      </c>
      <c r="F311">
        <v>-1.6270025332714932E-2</v>
      </c>
      <c r="G311">
        <v>1.9736842105263053E-2</v>
      </c>
      <c r="H311">
        <v>4.6511627906976827E-2</v>
      </c>
      <c r="I311">
        <v>3.4482758620689724E-2</v>
      </c>
    </row>
    <row r="312" spans="1:9" x14ac:dyDescent="0.25">
      <c r="A312" s="1">
        <v>39251</v>
      </c>
      <c r="B312">
        <v>27599</v>
      </c>
      <c r="C312">
        <v>80</v>
      </c>
      <c r="D312">
        <v>0.89</v>
      </c>
      <c r="E312">
        <v>6.2</v>
      </c>
      <c r="F312">
        <v>1.015559827354906E-3</v>
      </c>
      <c r="G312">
        <v>3.2258064516129004E-2</v>
      </c>
      <c r="H312">
        <v>-1.1111111111111072E-2</v>
      </c>
      <c r="I312">
        <v>3.3333333333333437E-2</v>
      </c>
    </row>
    <row r="313" spans="1:9" x14ac:dyDescent="0.25">
      <c r="A313" s="1">
        <v>39252</v>
      </c>
      <c r="B313">
        <v>27609</v>
      </c>
      <c r="C313">
        <v>79</v>
      </c>
      <c r="D313">
        <v>0.88</v>
      </c>
      <c r="E313">
        <v>6.1</v>
      </c>
      <c r="F313">
        <v>3.6233196854951188E-4</v>
      </c>
      <c r="G313">
        <v>-1.2499999999999956E-2</v>
      </c>
      <c r="H313">
        <v>-1.1235955056179803E-2</v>
      </c>
      <c r="I313">
        <v>-1.6129032258064613E-2</v>
      </c>
    </row>
    <row r="314" spans="1:9" x14ac:dyDescent="0.25">
      <c r="A314" s="1">
        <v>39253</v>
      </c>
      <c r="B314">
        <v>27770</v>
      </c>
      <c r="C314">
        <v>80</v>
      </c>
      <c r="D314">
        <v>0.88</v>
      </c>
      <c r="E314">
        <v>6.1</v>
      </c>
      <c r="F314">
        <v>5.8314317794923021E-3</v>
      </c>
      <c r="G314">
        <v>1.2658227848101333E-2</v>
      </c>
      <c r="H314">
        <v>0</v>
      </c>
      <c r="I314">
        <v>0</v>
      </c>
    </row>
    <row r="315" spans="1:9" x14ac:dyDescent="0.25">
      <c r="A315" s="1">
        <v>39254</v>
      </c>
      <c r="B315">
        <v>27750</v>
      </c>
      <c r="C315">
        <v>80.5</v>
      </c>
      <c r="D315">
        <v>0.88</v>
      </c>
      <c r="E315">
        <v>6</v>
      </c>
      <c r="F315">
        <v>-7.2020165646380363E-4</v>
      </c>
      <c r="G315">
        <v>6.2500000000000888E-3</v>
      </c>
      <c r="H315">
        <v>0</v>
      </c>
      <c r="I315">
        <v>-1.6393442622950727E-2</v>
      </c>
    </row>
    <row r="316" spans="1:9" x14ac:dyDescent="0.25">
      <c r="A316" s="1">
        <v>39255</v>
      </c>
      <c r="B316">
        <v>27680</v>
      </c>
      <c r="C316">
        <v>80.5</v>
      </c>
      <c r="D316">
        <v>0.88</v>
      </c>
      <c r="E316">
        <v>5.85</v>
      </c>
      <c r="F316">
        <v>-2.5225225225224968E-3</v>
      </c>
      <c r="G316">
        <v>0</v>
      </c>
      <c r="H316">
        <v>0</v>
      </c>
      <c r="I316">
        <v>-2.5000000000000022E-2</v>
      </c>
    </row>
    <row r="317" spans="1:9" x14ac:dyDescent="0.25">
      <c r="A317" s="1">
        <v>39258</v>
      </c>
      <c r="B317">
        <v>27658</v>
      </c>
      <c r="C317">
        <v>80.5</v>
      </c>
      <c r="D317">
        <v>0.86</v>
      </c>
      <c r="E317">
        <v>5.8</v>
      </c>
      <c r="F317">
        <v>-7.9479768786128169E-4</v>
      </c>
      <c r="G317">
        <v>0</v>
      </c>
      <c r="H317">
        <v>-2.2727272727272707E-2</v>
      </c>
      <c r="I317">
        <v>-8.5470085470085166E-3</v>
      </c>
    </row>
    <row r="318" spans="1:9" x14ac:dyDescent="0.25">
      <c r="A318" s="1">
        <v>39259</v>
      </c>
      <c r="B318">
        <v>27660</v>
      </c>
      <c r="C318">
        <v>82</v>
      </c>
      <c r="D318">
        <v>0.91</v>
      </c>
      <c r="E318">
        <v>5.85</v>
      </c>
      <c r="F318">
        <v>7.2311808518410459E-5</v>
      </c>
      <c r="G318">
        <v>1.8633540372670732E-2</v>
      </c>
      <c r="H318">
        <v>5.8139534883721034E-2</v>
      </c>
      <c r="I318">
        <v>8.6206896551723755E-3</v>
      </c>
    </row>
    <row r="319" spans="1:9" x14ac:dyDescent="0.25">
      <c r="A319" s="1">
        <v>39260</v>
      </c>
      <c r="B319">
        <v>27621</v>
      </c>
      <c r="C319">
        <v>80</v>
      </c>
      <c r="D319">
        <v>0.88</v>
      </c>
      <c r="E319">
        <v>5.8</v>
      </c>
      <c r="F319">
        <v>-1.4099783080260275E-3</v>
      </c>
      <c r="G319">
        <v>-2.4390243902439046E-2</v>
      </c>
      <c r="H319">
        <v>-3.2967032967032961E-2</v>
      </c>
      <c r="I319">
        <v>-8.5470085470085166E-3</v>
      </c>
    </row>
    <row r="320" spans="1:9" x14ac:dyDescent="0.25">
      <c r="A320" s="1">
        <v>39261</v>
      </c>
      <c r="B320">
        <v>27663</v>
      </c>
      <c r="C320">
        <v>84</v>
      </c>
      <c r="D320">
        <v>0.89</v>
      </c>
      <c r="E320">
        <v>6.05</v>
      </c>
      <c r="F320">
        <v>1.520582165743356E-3</v>
      </c>
      <c r="G320">
        <v>5.0000000000000044E-2</v>
      </c>
      <c r="H320">
        <v>1.1363636363636465E-2</v>
      </c>
      <c r="I320">
        <v>4.31034482758621E-2</v>
      </c>
    </row>
    <row r="321" spans="1:9" x14ac:dyDescent="0.25">
      <c r="A321" s="1">
        <v>39262</v>
      </c>
      <c r="B321">
        <v>27616</v>
      </c>
      <c r="C321">
        <v>87</v>
      </c>
      <c r="D321">
        <v>0.91</v>
      </c>
      <c r="E321">
        <v>6.15</v>
      </c>
      <c r="F321">
        <v>-1.6990203520949043E-3</v>
      </c>
      <c r="G321">
        <v>3.5714285714285809E-2</v>
      </c>
      <c r="H321">
        <v>2.2471910112359605E-2</v>
      </c>
      <c r="I321">
        <v>1.6528925619834878E-2</v>
      </c>
    </row>
    <row r="322" spans="1:9" x14ac:dyDescent="0.25">
      <c r="A322" s="1">
        <v>39265</v>
      </c>
      <c r="B322">
        <v>27438</v>
      </c>
      <c r="C322">
        <v>87.5</v>
      </c>
      <c r="D322">
        <v>0.91</v>
      </c>
      <c r="E322">
        <v>6.3</v>
      </c>
      <c r="F322">
        <v>-6.4455388180765238E-3</v>
      </c>
      <c r="G322">
        <v>5.7471264367816577E-3</v>
      </c>
      <c r="H322">
        <v>0</v>
      </c>
      <c r="I322">
        <v>2.4390243902439046E-2</v>
      </c>
    </row>
    <row r="323" spans="1:9" x14ac:dyDescent="0.25">
      <c r="A323" s="1">
        <v>39266</v>
      </c>
      <c r="B323">
        <v>27506</v>
      </c>
      <c r="C323">
        <v>89</v>
      </c>
      <c r="D323">
        <v>0.94</v>
      </c>
      <c r="E323">
        <v>6.6</v>
      </c>
      <c r="F323">
        <v>2.4783147459728205E-3</v>
      </c>
      <c r="G323">
        <v>1.7142857142857126E-2</v>
      </c>
      <c r="H323">
        <v>3.296703296703285E-2</v>
      </c>
      <c r="I323">
        <v>4.7619047619047672E-2</v>
      </c>
    </row>
    <row r="324" spans="1:9" x14ac:dyDescent="0.25">
      <c r="A324" s="1">
        <v>39267</v>
      </c>
      <c r="B324">
        <v>27514</v>
      </c>
      <c r="C324">
        <v>89</v>
      </c>
      <c r="D324">
        <v>0.95</v>
      </c>
      <c r="E324">
        <v>6.85</v>
      </c>
      <c r="F324">
        <v>2.9084563367987037E-4</v>
      </c>
      <c r="G324">
        <v>0</v>
      </c>
      <c r="H324">
        <v>1.0638297872340496E-2</v>
      </c>
      <c r="I324">
        <v>3.7878787878787845E-2</v>
      </c>
    </row>
    <row r="325" spans="1:9" x14ac:dyDescent="0.25">
      <c r="A325" s="1">
        <v>39268</v>
      </c>
      <c r="B325">
        <v>27612</v>
      </c>
      <c r="C325">
        <v>89</v>
      </c>
      <c r="D325">
        <v>0.95</v>
      </c>
      <c r="E325">
        <v>6.9</v>
      </c>
      <c r="F325">
        <v>3.5618230718905686E-3</v>
      </c>
      <c r="G325">
        <v>0</v>
      </c>
      <c r="H325">
        <v>0</v>
      </c>
      <c r="I325">
        <v>7.2992700729928028E-3</v>
      </c>
    </row>
    <row r="326" spans="1:9" x14ac:dyDescent="0.25">
      <c r="A326" s="1">
        <v>39269</v>
      </c>
      <c r="B326">
        <v>27333</v>
      </c>
      <c r="C326">
        <v>90</v>
      </c>
      <c r="D326">
        <v>1.04</v>
      </c>
      <c r="E326">
        <v>6.9</v>
      </c>
      <c r="F326">
        <v>-1.0104302477183857E-2</v>
      </c>
      <c r="G326">
        <v>1.1235955056179803E-2</v>
      </c>
      <c r="H326">
        <v>9.473684210526323E-2</v>
      </c>
      <c r="I326">
        <v>0</v>
      </c>
    </row>
    <row r="327" spans="1:9" x14ac:dyDescent="0.25">
      <c r="A327" s="1">
        <v>39272</v>
      </c>
      <c r="B327">
        <v>27470</v>
      </c>
      <c r="C327">
        <v>88</v>
      </c>
      <c r="D327">
        <v>1.0900000000000001</v>
      </c>
      <c r="E327">
        <v>7.1</v>
      </c>
      <c r="F327">
        <v>5.0122562470273913E-3</v>
      </c>
      <c r="G327">
        <v>-2.2222222222222254E-2</v>
      </c>
      <c r="H327">
        <v>4.8076923076923128E-2</v>
      </c>
      <c r="I327">
        <v>2.8985507246376718E-2</v>
      </c>
    </row>
    <row r="328" spans="1:9" x14ac:dyDescent="0.25">
      <c r="A328" s="1">
        <v>39273</v>
      </c>
      <c r="B328">
        <v>27597</v>
      </c>
      <c r="C328">
        <v>86.5</v>
      </c>
      <c r="D328">
        <v>1.06</v>
      </c>
      <c r="E328">
        <v>6.9</v>
      </c>
      <c r="F328">
        <v>4.623225336730874E-3</v>
      </c>
      <c r="G328">
        <v>-1.7045454545454586E-2</v>
      </c>
      <c r="H328">
        <v>-2.7522935779816571E-2</v>
      </c>
      <c r="I328">
        <v>-2.8169014084506894E-2</v>
      </c>
    </row>
    <row r="329" spans="1:9" x14ac:dyDescent="0.25">
      <c r="A329" s="1">
        <v>39274</v>
      </c>
      <c r="B329">
        <v>27873</v>
      </c>
      <c r="C329">
        <v>86.5</v>
      </c>
      <c r="D329">
        <v>1.07</v>
      </c>
      <c r="E329">
        <v>6.85</v>
      </c>
      <c r="F329">
        <v>1.0001087074682058E-2</v>
      </c>
      <c r="G329">
        <v>0</v>
      </c>
      <c r="H329">
        <v>9.4339622641510523E-3</v>
      </c>
      <c r="I329">
        <v>-7.2463768115943461E-3</v>
      </c>
    </row>
    <row r="330" spans="1:9" x14ac:dyDescent="0.25">
      <c r="A330" s="1">
        <v>39275</v>
      </c>
      <c r="B330">
        <v>27719.5</v>
      </c>
      <c r="C330">
        <v>85.5</v>
      </c>
      <c r="D330">
        <v>1.1399999999999999</v>
      </c>
      <c r="E330">
        <v>7.25</v>
      </c>
      <c r="F330">
        <v>-5.5071215871991264E-3</v>
      </c>
      <c r="G330">
        <v>-1.1560693641618491E-2</v>
      </c>
      <c r="H330">
        <v>6.5420560747663448E-2</v>
      </c>
      <c r="I330">
        <v>5.8394160583941757E-2</v>
      </c>
    </row>
    <row r="331" spans="1:9" x14ac:dyDescent="0.25">
      <c r="A331" s="1">
        <v>39276</v>
      </c>
      <c r="B331">
        <v>27502</v>
      </c>
      <c r="C331">
        <v>85.5</v>
      </c>
      <c r="D331">
        <v>1.1299999999999999</v>
      </c>
      <c r="E331">
        <v>7.25</v>
      </c>
      <c r="F331">
        <v>-7.846461877017985E-3</v>
      </c>
      <c r="G331">
        <v>0</v>
      </c>
      <c r="H331">
        <v>-8.7719298245614308E-3</v>
      </c>
      <c r="I331">
        <v>0</v>
      </c>
    </row>
    <row r="332" spans="1:9" x14ac:dyDescent="0.25">
      <c r="A332" s="1">
        <v>39279</v>
      </c>
      <c r="B332">
        <v>27574.3</v>
      </c>
      <c r="C332">
        <v>87.5</v>
      </c>
      <c r="D332">
        <v>1.1299999999999999</v>
      </c>
      <c r="E332">
        <v>7.15</v>
      </c>
      <c r="F332">
        <v>2.6288997163841366E-3</v>
      </c>
      <c r="G332">
        <v>2.3391812865497075E-2</v>
      </c>
      <c r="H332">
        <v>0</v>
      </c>
      <c r="I332">
        <v>-1.3793103448275779E-2</v>
      </c>
    </row>
    <row r="333" spans="1:9" x14ac:dyDescent="0.25">
      <c r="A333" s="1">
        <v>39280</v>
      </c>
      <c r="B333">
        <v>27685.11</v>
      </c>
      <c r="C333">
        <v>88.5</v>
      </c>
      <c r="D333">
        <v>1.1599999999999999</v>
      </c>
      <c r="E333">
        <v>7.15</v>
      </c>
      <c r="F333">
        <v>4.0185970269417393E-3</v>
      </c>
      <c r="G333">
        <v>1.1428571428571344E-2</v>
      </c>
      <c r="H333">
        <v>2.6548672566371723E-2</v>
      </c>
      <c r="I333">
        <v>0</v>
      </c>
    </row>
    <row r="334" spans="1:9" x14ac:dyDescent="0.25">
      <c r="A334" s="1">
        <v>39281</v>
      </c>
      <c r="B334">
        <v>27734.5</v>
      </c>
      <c r="C334">
        <v>87.5</v>
      </c>
      <c r="D334">
        <v>1.1499999999999999</v>
      </c>
      <c r="E334">
        <v>7.05</v>
      </c>
      <c r="F334">
        <v>1.78399146689312E-3</v>
      </c>
      <c r="G334">
        <v>-1.1299435028248594E-2</v>
      </c>
      <c r="H334">
        <v>-8.6206896551723755E-3</v>
      </c>
      <c r="I334">
        <v>-1.3986013986014068E-2</v>
      </c>
    </row>
    <row r="335" spans="1:9" x14ac:dyDescent="0.25">
      <c r="A335" s="1">
        <v>39282</v>
      </c>
      <c r="B335">
        <v>27708.85</v>
      </c>
      <c r="C335">
        <v>86.5</v>
      </c>
      <c r="D335">
        <v>1.17</v>
      </c>
      <c r="E335">
        <v>7.45</v>
      </c>
      <c r="F335">
        <v>-9.2484090212552328E-4</v>
      </c>
      <c r="G335">
        <v>-1.1428571428571455E-2</v>
      </c>
      <c r="H335">
        <v>1.7391304347826209E-2</v>
      </c>
      <c r="I335">
        <v>5.6737588652482351E-2</v>
      </c>
    </row>
    <row r="336" spans="1:9" x14ac:dyDescent="0.25">
      <c r="A336" s="1">
        <v>39283</v>
      </c>
      <c r="B336">
        <v>27970</v>
      </c>
      <c r="C336">
        <v>87</v>
      </c>
      <c r="D336">
        <v>1.1499999999999999</v>
      </c>
      <c r="E336">
        <v>7.3</v>
      </c>
      <c r="F336">
        <v>9.4247866656320678E-3</v>
      </c>
      <c r="G336">
        <v>5.7803468208093012E-3</v>
      </c>
      <c r="H336">
        <v>-1.7094017094017144E-2</v>
      </c>
      <c r="I336">
        <v>-2.0134228187919545E-2</v>
      </c>
    </row>
    <row r="337" spans="1:9" x14ac:dyDescent="0.25">
      <c r="A337" s="1">
        <v>39286</v>
      </c>
      <c r="B337">
        <v>27660</v>
      </c>
      <c r="C337">
        <v>91</v>
      </c>
      <c r="D337">
        <v>1.17</v>
      </c>
      <c r="E337">
        <v>7.8</v>
      </c>
      <c r="F337">
        <v>-1.1083303539506595E-2</v>
      </c>
      <c r="G337">
        <v>4.5977011494252817E-2</v>
      </c>
      <c r="H337">
        <v>1.7391304347826209E-2</v>
      </c>
      <c r="I337">
        <v>6.8493150684931559E-2</v>
      </c>
    </row>
    <row r="338" spans="1:9" x14ac:dyDescent="0.25">
      <c r="A338" s="1">
        <v>39287</v>
      </c>
      <c r="B338">
        <v>27676</v>
      </c>
      <c r="C338">
        <v>90</v>
      </c>
      <c r="D338">
        <v>1.1599999999999999</v>
      </c>
      <c r="E338">
        <v>7.55</v>
      </c>
      <c r="F338">
        <v>5.7845263919009682E-4</v>
      </c>
      <c r="G338">
        <v>-1.098901098901095E-2</v>
      </c>
      <c r="H338">
        <v>-8.5470085470085166E-3</v>
      </c>
      <c r="I338">
        <v>-3.2051282051282048E-2</v>
      </c>
    </row>
    <row r="339" spans="1:9" x14ac:dyDescent="0.25">
      <c r="A339" s="1">
        <v>39288</v>
      </c>
      <c r="B339">
        <v>27290</v>
      </c>
      <c r="C339">
        <v>88.5</v>
      </c>
      <c r="D339">
        <v>1.18</v>
      </c>
      <c r="E339">
        <v>7.35</v>
      </c>
      <c r="F339">
        <v>-1.3947102182396254E-2</v>
      </c>
      <c r="G339">
        <v>-1.6666666666666718E-2</v>
      </c>
      <c r="H339">
        <v>1.7241379310344751E-2</v>
      </c>
      <c r="I339">
        <v>-2.6490066225165587E-2</v>
      </c>
    </row>
    <row r="340" spans="1:9" x14ac:dyDescent="0.25">
      <c r="A340" s="1">
        <v>39289</v>
      </c>
      <c r="B340">
        <v>27290</v>
      </c>
      <c r="C340">
        <v>83</v>
      </c>
      <c r="D340">
        <v>1.1200000000000001</v>
      </c>
      <c r="E340">
        <v>6.9</v>
      </c>
      <c r="F340">
        <v>0</v>
      </c>
      <c r="G340">
        <v>-6.2146892655367214E-2</v>
      </c>
      <c r="H340">
        <v>-5.0847457627118509E-2</v>
      </c>
      <c r="I340">
        <v>-6.1224489795918324E-2</v>
      </c>
    </row>
    <row r="341" spans="1:9" x14ac:dyDescent="0.25">
      <c r="A341" s="1">
        <v>39290</v>
      </c>
      <c r="B341">
        <v>27329.7</v>
      </c>
      <c r="C341">
        <v>85.5</v>
      </c>
      <c r="D341">
        <v>1.1100000000000001</v>
      </c>
      <c r="E341">
        <v>6.85</v>
      </c>
      <c r="F341">
        <v>1.4547453279589728E-3</v>
      </c>
      <c r="G341">
        <v>3.0120481927710774E-2</v>
      </c>
      <c r="H341">
        <v>-8.9285714285713969E-3</v>
      </c>
      <c r="I341">
        <v>-7.2463768115943461E-3</v>
      </c>
    </row>
    <row r="342" spans="1:9" x14ac:dyDescent="0.25">
      <c r="A342" s="1">
        <v>39293</v>
      </c>
      <c r="B342">
        <v>27800</v>
      </c>
      <c r="C342">
        <v>86</v>
      </c>
      <c r="D342">
        <v>1.1000000000000001</v>
      </c>
      <c r="E342">
        <v>6.85</v>
      </c>
      <c r="F342">
        <v>1.7208385017032812E-2</v>
      </c>
      <c r="G342">
        <v>5.8479532163742132E-3</v>
      </c>
      <c r="H342">
        <v>-9.009009009009028E-3</v>
      </c>
      <c r="I342">
        <v>0</v>
      </c>
    </row>
    <row r="343" spans="1:9" x14ac:dyDescent="0.25">
      <c r="A343" s="1">
        <v>39294</v>
      </c>
      <c r="B343">
        <v>27500</v>
      </c>
      <c r="C343">
        <v>87.5</v>
      </c>
      <c r="D343">
        <v>1.1599999999999999</v>
      </c>
      <c r="E343">
        <v>7.1</v>
      </c>
      <c r="F343">
        <v>-1.0791366906474864E-2</v>
      </c>
      <c r="G343">
        <v>1.744186046511631E-2</v>
      </c>
      <c r="H343">
        <v>5.4545454545454453E-2</v>
      </c>
      <c r="I343">
        <v>3.649635036496357E-2</v>
      </c>
    </row>
    <row r="344" spans="1:9" x14ac:dyDescent="0.25">
      <c r="A344" s="1">
        <v>39295</v>
      </c>
      <c r="B344">
        <v>27500</v>
      </c>
      <c r="C344">
        <v>87.5</v>
      </c>
      <c r="D344">
        <v>1.1599999999999999</v>
      </c>
      <c r="E344">
        <v>6.85</v>
      </c>
      <c r="F344">
        <v>0</v>
      </c>
      <c r="G344">
        <v>0</v>
      </c>
      <c r="H344">
        <v>0</v>
      </c>
      <c r="I344">
        <v>-3.5211267605633756E-2</v>
      </c>
    </row>
    <row r="345" spans="1:9" x14ac:dyDescent="0.25">
      <c r="A345" s="1">
        <v>39296</v>
      </c>
      <c r="B345">
        <v>27425</v>
      </c>
      <c r="C345">
        <v>87.5</v>
      </c>
      <c r="D345">
        <v>1.19</v>
      </c>
      <c r="E345">
        <v>6.85</v>
      </c>
      <c r="F345">
        <v>-2.7272727272726893E-3</v>
      </c>
      <c r="G345">
        <v>0</v>
      </c>
      <c r="H345">
        <v>2.5862068965517349E-2</v>
      </c>
      <c r="I345">
        <v>0</v>
      </c>
    </row>
    <row r="346" spans="1:9" x14ac:dyDescent="0.25">
      <c r="A346" s="1">
        <v>39297</v>
      </c>
      <c r="B346">
        <v>27248</v>
      </c>
      <c r="C346">
        <v>89</v>
      </c>
      <c r="D346">
        <v>1.18</v>
      </c>
      <c r="E346">
        <v>6.65</v>
      </c>
      <c r="F346">
        <v>-6.4539653600729219E-3</v>
      </c>
      <c r="G346">
        <v>1.7142857142857126E-2</v>
      </c>
      <c r="H346">
        <v>-8.4033613445377853E-3</v>
      </c>
      <c r="I346">
        <v>-2.9197080291970656E-2</v>
      </c>
    </row>
    <row r="347" spans="1:9" x14ac:dyDescent="0.25">
      <c r="A347" s="1">
        <v>39300</v>
      </c>
      <c r="B347">
        <v>27654</v>
      </c>
      <c r="C347">
        <v>86</v>
      </c>
      <c r="D347">
        <v>1.2</v>
      </c>
      <c r="E347">
        <v>6.65</v>
      </c>
      <c r="F347">
        <v>1.4900176159718059E-2</v>
      </c>
      <c r="G347">
        <v>-3.3707865168539297E-2</v>
      </c>
      <c r="H347">
        <v>1.6949152542372836E-2</v>
      </c>
      <c r="I347">
        <v>0</v>
      </c>
    </row>
    <row r="348" spans="1:9" x14ac:dyDescent="0.25">
      <c r="A348" s="1">
        <v>39301</v>
      </c>
      <c r="B348">
        <v>27518</v>
      </c>
      <c r="C348">
        <v>86</v>
      </c>
      <c r="D348">
        <v>1.23</v>
      </c>
      <c r="E348">
        <v>6.75</v>
      </c>
      <c r="F348">
        <v>-4.917914225790132E-3</v>
      </c>
      <c r="G348">
        <v>0</v>
      </c>
      <c r="H348">
        <v>2.5000000000000133E-2</v>
      </c>
      <c r="I348">
        <v>1.5037593984962294E-2</v>
      </c>
    </row>
    <row r="349" spans="1:9" x14ac:dyDescent="0.25">
      <c r="A349" s="1">
        <v>39302</v>
      </c>
      <c r="B349">
        <v>27089</v>
      </c>
      <c r="C349">
        <v>96</v>
      </c>
      <c r="D349">
        <v>1.29</v>
      </c>
      <c r="E349">
        <v>6.9</v>
      </c>
      <c r="F349">
        <v>-1.5589795770041381E-2</v>
      </c>
      <c r="G349">
        <v>0.11627906976744184</v>
      </c>
      <c r="H349">
        <v>4.8780487804878092E-2</v>
      </c>
      <c r="I349">
        <v>2.2222222222222365E-2</v>
      </c>
    </row>
    <row r="350" spans="1:9" x14ac:dyDescent="0.25">
      <c r="A350" s="1">
        <v>39303</v>
      </c>
      <c r="B350">
        <v>27194</v>
      </c>
      <c r="C350">
        <v>91.5</v>
      </c>
      <c r="D350">
        <v>1.22</v>
      </c>
      <c r="E350">
        <v>6.55</v>
      </c>
      <c r="F350">
        <v>3.8761120750119282E-3</v>
      </c>
      <c r="G350">
        <v>-4.6875E-2</v>
      </c>
      <c r="H350">
        <v>-5.4263565891472965E-2</v>
      </c>
      <c r="I350">
        <v>-5.0724637681159535E-2</v>
      </c>
    </row>
    <row r="351" spans="1:9" x14ac:dyDescent="0.25">
      <c r="A351" s="1">
        <v>39304</v>
      </c>
      <c r="B351">
        <v>27194</v>
      </c>
      <c r="C351">
        <v>93</v>
      </c>
      <c r="D351">
        <v>1.21</v>
      </c>
      <c r="E351">
        <v>6.4</v>
      </c>
      <c r="F351">
        <v>0</v>
      </c>
      <c r="G351">
        <v>1.6393442622950838E-2</v>
      </c>
      <c r="H351">
        <v>-8.1967213114754189E-3</v>
      </c>
      <c r="I351">
        <v>-2.2900763358778553E-2</v>
      </c>
    </row>
    <row r="352" spans="1:9" x14ac:dyDescent="0.25">
      <c r="A352" s="1">
        <v>39307</v>
      </c>
      <c r="B352">
        <v>27194</v>
      </c>
      <c r="C352">
        <v>93</v>
      </c>
      <c r="D352">
        <v>1.25</v>
      </c>
      <c r="E352">
        <v>6.5</v>
      </c>
      <c r="F352">
        <v>0</v>
      </c>
      <c r="G352">
        <v>0</v>
      </c>
      <c r="H352">
        <v>3.3057851239669533E-2</v>
      </c>
      <c r="I352">
        <v>1.5625E-2</v>
      </c>
    </row>
    <row r="353" spans="1:9" x14ac:dyDescent="0.25">
      <c r="A353" s="1">
        <v>39308</v>
      </c>
      <c r="B353">
        <v>27194</v>
      </c>
      <c r="C353">
        <v>93</v>
      </c>
      <c r="D353">
        <v>1.21</v>
      </c>
      <c r="E353">
        <v>6.45</v>
      </c>
      <c r="F353">
        <v>0</v>
      </c>
      <c r="G353">
        <v>0</v>
      </c>
      <c r="H353">
        <v>-3.2000000000000028E-2</v>
      </c>
      <c r="I353">
        <v>-7.692307692307665E-3</v>
      </c>
    </row>
    <row r="354" spans="1:9" x14ac:dyDescent="0.25">
      <c r="A354" s="1">
        <v>39309</v>
      </c>
      <c r="B354">
        <v>27194</v>
      </c>
      <c r="C354">
        <v>92.5</v>
      </c>
      <c r="D354">
        <v>1.1499999999999999</v>
      </c>
      <c r="E354">
        <v>6.1</v>
      </c>
      <c r="F354">
        <v>0</v>
      </c>
      <c r="G354">
        <v>-5.3763440860215006E-3</v>
      </c>
      <c r="H354">
        <v>-4.9586776859504189E-2</v>
      </c>
      <c r="I354">
        <v>-5.4263565891472965E-2</v>
      </c>
    </row>
    <row r="355" spans="1:9" x14ac:dyDescent="0.25">
      <c r="A355" s="1">
        <v>39310</v>
      </c>
      <c r="B355">
        <v>29570</v>
      </c>
      <c r="C355">
        <v>88.5</v>
      </c>
      <c r="D355">
        <v>1.07</v>
      </c>
      <c r="E355">
        <v>5.8</v>
      </c>
      <c r="F355">
        <v>8.737221445907184E-2</v>
      </c>
      <c r="G355">
        <v>-4.3243243243243246E-2</v>
      </c>
      <c r="H355">
        <v>-6.9565217391304168E-2</v>
      </c>
      <c r="I355">
        <v>-4.9180327868852403E-2</v>
      </c>
    </row>
    <row r="356" spans="1:9" x14ac:dyDescent="0.25">
      <c r="A356" s="1">
        <v>39311</v>
      </c>
      <c r="B356">
        <v>29570</v>
      </c>
      <c r="C356">
        <v>92</v>
      </c>
      <c r="D356">
        <v>1.1599999999999999</v>
      </c>
      <c r="E356">
        <v>6.25</v>
      </c>
      <c r="F356">
        <v>0</v>
      </c>
      <c r="G356">
        <v>3.9548022598870025E-2</v>
      </c>
      <c r="H356">
        <v>8.4112149532710179E-2</v>
      </c>
      <c r="I356">
        <v>7.7586206896551824E-2</v>
      </c>
    </row>
    <row r="357" spans="1:9" x14ac:dyDescent="0.25">
      <c r="A357" s="1">
        <v>39314</v>
      </c>
      <c r="B357">
        <v>28440</v>
      </c>
      <c r="C357">
        <v>94.5</v>
      </c>
      <c r="D357">
        <v>1.1399999999999999</v>
      </c>
      <c r="E357">
        <v>6.05</v>
      </c>
      <c r="F357">
        <v>-3.8214406493067288E-2</v>
      </c>
      <c r="G357">
        <v>2.7173913043478271E-2</v>
      </c>
      <c r="H357">
        <v>-1.7241379310344862E-2</v>
      </c>
      <c r="I357">
        <v>-3.2000000000000028E-2</v>
      </c>
    </row>
    <row r="358" spans="1:9" x14ac:dyDescent="0.25">
      <c r="A358" s="1">
        <v>39315</v>
      </c>
      <c r="B358">
        <v>29550</v>
      </c>
      <c r="C358">
        <v>94.5</v>
      </c>
      <c r="D358">
        <v>1.1000000000000001</v>
      </c>
      <c r="E358">
        <v>5.9</v>
      </c>
      <c r="F358">
        <v>3.9029535864978815E-2</v>
      </c>
      <c r="G358">
        <v>0</v>
      </c>
      <c r="H358">
        <v>-3.5087719298245501E-2</v>
      </c>
      <c r="I358">
        <v>-2.4793388429751984E-2</v>
      </c>
    </row>
    <row r="359" spans="1:9" x14ac:dyDescent="0.25">
      <c r="A359" s="1">
        <v>39316</v>
      </c>
      <c r="B359">
        <v>28366</v>
      </c>
      <c r="C359">
        <v>93.5</v>
      </c>
      <c r="D359">
        <v>1.1299999999999999</v>
      </c>
      <c r="E359">
        <v>6.15</v>
      </c>
      <c r="F359">
        <v>-4.0067681895093021E-2</v>
      </c>
      <c r="G359">
        <v>-1.0582010582010581E-2</v>
      </c>
      <c r="H359">
        <v>2.7272727272727115E-2</v>
      </c>
      <c r="I359">
        <v>4.237288135593209E-2</v>
      </c>
    </row>
    <row r="360" spans="1:9" x14ac:dyDescent="0.25">
      <c r="A360" s="1">
        <v>39317</v>
      </c>
      <c r="B360">
        <v>28536</v>
      </c>
      <c r="C360">
        <v>93.5</v>
      </c>
      <c r="D360">
        <v>1.1200000000000001</v>
      </c>
      <c r="E360">
        <v>6.15</v>
      </c>
      <c r="F360">
        <v>5.9930903193965435E-3</v>
      </c>
      <c r="G360">
        <v>0</v>
      </c>
      <c r="H360">
        <v>-8.8495575221236855E-3</v>
      </c>
      <c r="I360">
        <v>0</v>
      </c>
    </row>
    <row r="361" spans="1:9" x14ac:dyDescent="0.25">
      <c r="A361" s="1">
        <v>39318</v>
      </c>
      <c r="B361">
        <v>28066</v>
      </c>
      <c r="C361">
        <v>95</v>
      </c>
      <c r="D361">
        <v>1.1200000000000001</v>
      </c>
      <c r="E361">
        <v>6.15</v>
      </c>
      <c r="F361">
        <v>-1.6470423324922878E-2</v>
      </c>
      <c r="G361">
        <v>1.6042780748663166E-2</v>
      </c>
      <c r="H361">
        <v>0</v>
      </c>
      <c r="I361">
        <v>0</v>
      </c>
    </row>
    <row r="362" spans="1:9" x14ac:dyDescent="0.25">
      <c r="A362" s="1">
        <v>39321</v>
      </c>
      <c r="B362">
        <v>28066</v>
      </c>
      <c r="C362">
        <v>94</v>
      </c>
      <c r="D362">
        <v>1.1200000000000001</v>
      </c>
      <c r="E362">
        <v>6.25</v>
      </c>
      <c r="F362">
        <v>0</v>
      </c>
      <c r="G362">
        <v>-1.0526315789473717E-2</v>
      </c>
      <c r="H362">
        <v>0</v>
      </c>
      <c r="I362">
        <v>1.6260162601625883E-2</v>
      </c>
    </row>
    <row r="363" spans="1:9" x14ac:dyDescent="0.25">
      <c r="A363" s="1">
        <v>39322</v>
      </c>
      <c r="B363">
        <v>28400</v>
      </c>
      <c r="C363">
        <v>93.5</v>
      </c>
      <c r="D363">
        <v>1.1100000000000001</v>
      </c>
      <c r="E363">
        <v>6.2</v>
      </c>
      <c r="F363">
        <v>1.1900520202380083E-2</v>
      </c>
      <c r="G363">
        <v>-5.3191489361702482E-3</v>
      </c>
      <c r="H363">
        <v>-8.9285714285713969E-3</v>
      </c>
      <c r="I363">
        <v>-8.0000000000000071E-3</v>
      </c>
    </row>
    <row r="364" spans="1:9" x14ac:dyDescent="0.25">
      <c r="A364" s="1">
        <v>39323</v>
      </c>
      <c r="B364">
        <v>28400</v>
      </c>
      <c r="C364">
        <v>94</v>
      </c>
      <c r="D364">
        <v>1.1100000000000001</v>
      </c>
      <c r="E364">
        <v>6.1</v>
      </c>
      <c r="F364">
        <v>0</v>
      </c>
      <c r="G364">
        <v>5.3475935828877219E-3</v>
      </c>
      <c r="H364">
        <v>0</v>
      </c>
      <c r="I364">
        <v>-1.6129032258064613E-2</v>
      </c>
    </row>
    <row r="365" spans="1:9" x14ac:dyDescent="0.25">
      <c r="A365" s="1">
        <v>39325</v>
      </c>
      <c r="B365">
        <v>28400</v>
      </c>
      <c r="C365">
        <v>94.75</v>
      </c>
      <c r="D365">
        <v>1.125</v>
      </c>
      <c r="E365">
        <v>6.1999999999999993</v>
      </c>
      <c r="F365">
        <v>0</v>
      </c>
      <c r="G365">
        <v>7.9787234042554278E-3</v>
      </c>
      <c r="H365">
        <v>1.3513513513513375E-2</v>
      </c>
      <c r="I365">
        <v>1.6393442622950838E-2</v>
      </c>
    </row>
    <row r="366" spans="1:9" x14ac:dyDescent="0.25">
      <c r="A366" s="1">
        <v>39328</v>
      </c>
      <c r="B366">
        <v>28150</v>
      </c>
      <c r="C366">
        <v>95.5</v>
      </c>
      <c r="D366">
        <v>1.1399999999999999</v>
      </c>
      <c r="E366">
        <v>6.3</v>
      </c>
      <c r="F366">
        <v>-8.8028169014084945E-3</v>
      </c>
      <c r="G366">
        <v>7.9155672823219003E-3</v>
      </c>
      <c r="H366">
        <v>1.3333333333333197E-2</v>
      </c>
      <c r="I366">
        <v>1.6129032258064502E-2</v>
      </c>
    </row>
    <row r="367" spans="1:9" x14ac:dyDescent="0.25">
      <c r="A367" s="1">
        <v>39329</v>
      </c>
      <c r="B367">
        <v>28150</v>
      </c>
      <c r="C367">
        <v>102</v>
      </c>
      <c r="D367">
        <v>1.1399999999999999</v>
      </c>
      <c r="E367">
        <v>6.3</v>
      </c>
      <c r="F367">
        <v>0</v>
      </c>
      <c r="G367">
        <v>6.8062827225130906E-2</v>
      </c>
      <c r="H367">
        <v>0</v>
      </c>
      <c r="I367">
        <v>0</v>
      </c>
    </row>
    <row r="368" spans="1:9" x14ac:dyDescent="0.25">
      <c r="A368" s="1">
        <v>39330</v>
      </c>
      <c r="B368">
        <v>28360</v>
      </c>
      <c r="C368">
        <v>98</v>
      </c>
      <c r="D368">
        <v>1.1299999999999999</v>
      </c>
      <c r="E368">
        <v>6.15</v>
      </c>
      <c r="F368">
        <v>7.4600355239786698E-3</v>
      </c>
      <c r="G368">
        <v>-3.9215686274509776E-2</v>
      </c>
      <c r="H368">
        <v>-8.7719298245614308E-3</v>
      </c>
      <c r="I368">
        <v>-2.3809523809523725E-2</v>
      </c>
    </row>
    <row r="369" spans="1:9" x14ac:dyDescent="0.25">
      <c r="A369" s="1">
        <v>39331</v>
      </c>
      <c r="B369">
        <v>28600</v>
      </c>
      <c r="C369">
        <v>98</v>
      </c>
      <c r="D369">
        <v>1.1299999999999999</v>
      </c>
      <c r="E369">
        <v>6.2</v>
      </c>
      <c r="F369">
        <v>8.4626234132580969E-3</v>
      </c>
      <c r="G369">
        <v>0</v>
      </c>
      <c r="H369">
        <v>0</v>
      </c>
      <c r="I369">
        <v>8.1300813008129413E-3</v>
      </c>
    </row>
    <row r="370" spans="1:9" x14ac:dyDescent="0.25">
      <c r="A370" s="1">
        <v>39332</v>
      </c>
      <c r="B370">
        <v>28950</v>
      </c>
      <c r="C370">
        <v>97.5</v>
      </c>
      <c r="D370">
        <v>1.1000000000000001</v>
      </c>
      <c r="E370">
        <v>6.15</v>
      </c>
      <c r="F370">
        <v>1.2237762237762295E-2</v>
      </c>
      <c r="G370">
        <v>-5.1020408163264808E-3</v>
      </c>
      <c r="H370">
        <v>-2.6548672566371501E-2</v>
      </c>
      <c r="I370">
        <v>-8.0645161290322509E-3</v>
      </c>
    </row>
    <row r="371" spans="1:9" x14ac:dyDescent="0.25">
      <c r="A371" s="1">
        <v>39335</v>
      </c>
      <c r="B371">
        <v>29210</v>
      </c>
      <c r="C371">
        <v>97.5</v>
      </c>
      <c r="D371">
        <v>1.0900000000000001</v>
      </c>
      <c r="E371">
        <v>6.05</v>
      </c>
      <c r="F371">
        <v>8.9810017271156894E-3</v>
      </c>
      <c r="G371">
        <v>0</v>
      </c>
      <c r="H371">
        <v>-9.0909090909091494E-3</v>
      </c>
      <c r="I371">
        <v>-1.6260162601626105E-2</v>
      </c>
    </row>
    <row r="372" spans="1:9" x14ac:dyDescent="0.25">
      <c r="A372" s="1">
        <v>39336</v>
      </c>
      <c r="B372">
        <v>29050</v>
      </c>
      <c r="C372">
        <v>97.5</v>
      </c>
      <c r="D372">
        <v>1.1100000000000001</v>
      </c>
      <c r="E372">
        <v>6.15</v>
      </c>
      <c r="F372">
        <v>-5.4775761725436301E-3</v>
      </c>
      <c r="G372">
        <v>0</v>
      </c>
      <c r="H372">
        <v>1.8348623853211121E-2</v>
      </c>
      <c r="I372">
        <v>1.6528925619834878E-2</v>
      </c>
    </row>
    <row r="373" spans="1:9" x14ac:dyDescent="0.25">
      <c r="A373" s="1">
        <v>39337</v>
      </c>
      <c r="B373">
        <v>29150</v>
      </c>
      <c r="C373">
        <v>98.5</v>
      </c>
      <c r="D373">
        <v>1.1299999999999999</v>
      </c>
      <c r="E373">
        <v>6.15</v>
      </c>
      <c r="F373">
        <v>3.4423407917383297E-3</v>
      </c>
      <c r="G373">
        <v>1.025641025641022E-2</v>
      </c>
      <c r="H373">
        <v>1.8018018018017834E-2</v>
      </c>
      <c r="I373">
        <v>0</v>
      </c>
    </row>
    <row r="374" spans="1:9" x14ac:dyDescent="0.25">
      <c r="A374" s="1">
        <v>39338</v>
      </c>
      <c r="B374">
        <v>29150</v>
      </c>
      <c r="C374">
        <v>98.5</v>
      </c>
      <c r="D374">
        <v>1.21</v>
      </c>
      <c r="E374">
        <v>6.2</v>
      </c>
      <c r="F374">
        <v>0</v>
      </c>
      <c r="G374">
        <v>0</v>
      </c>
      <c r="H374">
        <v>7.079646017699126E-2</v>
      </c>
      <c r="I374">
        <v>8.1300813008129413E-3</v>
      </c>
    </row>
    <row r="375" spans="1:9" x14ac:dyDescent="0.25">
      <c r="A375" s="1">
        <v>39339</v>
      </c>
      <c r="B375">
        <v>29150</v>
      </c>
      <c r="C375">
        <v>101.5</v>
      </c>
      <c r="D375">
        <v>1.2</v>
      </c>
      <c r="E375">
        <v>6.5</v>
      </c>
      <c r="F375">
        <v>0</v>
      </c>
      <c r="G375">
        <v>3.0456852791878264E-2</v>
      </c>
      <c r="H375">
        <v>-8.2644628099173278E-3</v>
      </c>
      <c r="I375">
        <v>4.8387096774193505E-2</v>
      </c>
    </row>
    <row r="376" spans="1:9" x14ac:dyDescent="0.25">
      <c r="A376" s="1">
        <v>39342</v>
      </c>
      <c r="B376">
        <v>28870</v>
      </c>
      <c r="C376">
        <v>100</v>
      </c>
      <c r="D376">
        <v>1.21</v>
      </c>
      <c r="E376">
        <v>6.55</v>
      </c>
      <c r="F376">
        <v>-9.6054888507718372E-3</v>
      </c>
      <c r="G376">
        <v>-1.4778325123152691E-2</v>
      </c>
      <c r="H376">
        <v>8.3333333333333037E-3</v>
      </c>
      <c r="I376">
        <v>7.692307692307665E-3</v>
      </c>
    </row>
    <row r="377" spans="1:9" x14ac:dyDescent="0.25">
      <c r="A377" s="1">
        <v>39343</v>
      </c>
      <c r="B377">
        <v>29130</v>
      </c>
      <c r="C377">
        <v>99.5</v>
      </c>
      <c r="D377">
        <v>1.2</v>
      </c>
      <c r="E377">
        <v>6.5</v>
      </c>
      <c r="F377">
        <v>9.0058884655350724E-3</v>
      </c>
      <c r="G377">
        <v>-5.0000000000000044E-3</v>
      </c>
      <c r="H377">
        <v>-8.2644628099173278E-3</v>
      </c>
      <c r="I377">
        <v>-7.6335877862595547E-3</v>
      </c>
    </row>
    <row r="378" spans="1:9" x14ac:dyDescent="0.25">
      <c r="A378" s="1">
        <v>39344</v>
      </c>
      <c r="B378">
        <v>29130</v>
      </c>
      <c r="C378">
        <v>102</v>
      </c>
      <c r="D378">
        <v>1.3</v>
      </c>
      <c r="E378">
        <v>7.15</v>
      </c>
      <c r="F378">
        <v>0</v>
      </c>
      <c r="G378">
        <v>2.5125628140703515E-2</v>
      </c>
      <c r="H378">
        <v>8.3333333333333481E-2</v>
      </c>
      <c r="I378">
        <v>0.10000000000000009</v>
      </c>
    </row>
    <row r="379" spans="1:9" x14ac:dyDescent="0.25">
      <c r="A379" s="1">
        <v>39345</v>
      </c>
      <c r="B379">
        <v>28880</v>
      </c>
      <c r="C379">
        <v>102.5</v>
      </c>
      <c r="D379">
        <v>1.27</v>
      </c>
      <c r="E379">
        <v>7.1</v>
      </c>
      <c r="F379">
        <v>-8.5822176450395249E-3</v>
      </c>
      <c r="G379">
        <v>4.9019607843137081E-3</v>
      </c>
      <c r="H379">
        <v>-2.3076923076923106E-2</v>
      </c>
      <c r="I379">
        <v>-6.9930069930070893E-3</v>
      </c>
    </row>
    <row r="380" spans="1:9" x14ac:dyDescent="0.25">
      <c r="A380" s="1">
        <v>39346</v>
      </c>
      <c r="B380">
        <v>28880</v>
      </c>
      <c r="C380">
        <v>99</v>
      </c>
      <c r="D380">
        <v>1.29</v>
      </c>
      <c r="E380">
        <v>7.15</v>
      </c>
      <c r="F380">
        <v>0</v>
      </c>
      <c r="G380">
        <v>-3.4146341463414664E-2</v>
      </c>
      <c r="H380">
        <v>1.5748031496062964E-2</v>
      </c>
      <c r="I380">
        <v>7.0422535211267512E-3</v>
      </c>
    </row>
    <row r="381" spans="1:9" x14ac:dyDescent="0.25">
      <c r="A381" s="1">
        <v>39349</v>
      </c>
      <c r="B381">
        <v>28880</v>
      </c>
      <c r="C381">
        <v>99</v>
      </c>
      <c r="D381">
        <v>1.34</v>
      </c>
      <c r="E381">
        <v>7.05</v>
      </c>
      <c r="F381">
        <v>0</v>
      </c>
      <c r="G381">
        <v>0</v>
      </c>
      <c r="H381">
        <v>3.8759689922480689E-2</v>
      </c>
      <c r="I381">
        <v>-1.3986013986014068E-2</v>
      </c>
    </row>
    <row r="382" spans="1:9" x14ac:dyDescent="0.25">
      <c r="A382" s="1">
        <v>39350</v>
      </c>
      <c r="B382">
        <v>28880</v>
      </c>
      <c r="C382">
        <v>100</v>
      </c>
      <c r="D382">
        <v>1.33</v>
      </c>
      <c r="E382">
        <v>7</v>
      </c>
      <c r="F382">
        <v>0</v>
      </c>
      <c r="G382">
        <v>1.0101010101010166E-2</v>
      </c>
      <c r="H382">
        <v>-7.4626865671642006E-3</v>
      </c>
      <c r="I382">
        <v>-7.0921985815602939E-3</v>
      </c>
    </row>
    <row r="383" spans="1:9" x14ac:dyDescent="0.25">
      <c r="A383" s="1">
        <v>39351</v>
      </c>
      <c r="B383">
        <v>28680</v>
      </c>
      <c r="C383">
        <v>98.5</v>
      </c>
      <c r="D383">
        <v>1.39</v>
      </c>
      <c r="E383">
        <v>7.3</v>
      </c>
      <c r="F383">
        <v>-6.9252077562327319E-3</v>
      </c>
      <c r="G383">
        <v>-1.5000000000000013E-2</v>
      </c>
      <c r="H383">
        <v>4.5112781954887105E-2</v>
      </c>
      <c r="I383">
        <v>4.2857142857142927E-2</v>
      </c>
    </row>
    <row r="384" spans="1:9" x14ac:dyDescent="0.25">
      <c r="A384" s="1">
        <v>39352</v>
      </c>
      <c r="B384">
        <v>28680</v>
      </c>
      <c r="C384">
        <v>99.5</v>
      </c>
      <c r="D384">
        <v>1.37</v>
      </c>
      <c r="E384">
        <v>7.35</v>
      </c>
      <c r="F384">
        <v>0</v>
      </c>
      <c r="G384">
        <v>1.0152284263959421E-2</v>
      </c>
      <c r="H384">
        <v>-1.4388489208632893E-2</v>
      </c>
      <c r="I384">
        <v>6.8493150684931781E-3</v>
      </c>
    </row>
    <row r="385" spans="1:9" x14ac:dyDescent="0.25">
      <c r="A385" s="1">
        <v>39353</v>
      </c>
      <c r="B385">
        <v>28680</v>
      </c>
      <c r="C385">
        <v>100</v>
      </c>
      <c r="D385">
        <v>1.38</v>
      </c>
      <c r="E385">
        <v>7.3</v>
      </c>
      <c r="F385">
        <v>0</v>
      </c>
      <c r="G385">
        <v>5.0251256281406143E-3</v>
      </c>
      <c r="H385">
        <v>7.2992700729925808E-3</v>
      </c>
      <c r="I385">
        <v>-6.8027210884353817E-3</v>
      </c>
    </row>
    <row r="386" spans="1:9" x14ac:dyDescent="0.25">
      <c r="A386" s="1">
        <v>39356</v>
      </c>
      <c r="B386">
        <v>28680</v>
      </c>
      <c r="C386">
        <v>98</v>
      </c>
      <c r="D386">
        <v>1.36</v>
      </c>
      <c r="E386">
        <v>7.3</v>
      </c>
      <c r="F386">
        <v>0</v>
      </c>
      <c r="G386">
        <v>-2.0000000000000018E-2</v>
      </c>
      <c r="H386">
        <v>-1.4492753623188248E-2</v>
      </c>
      <c r="I386">
        <v>0</v>
      </c>
    </row>
    <row r="387" spans="1:9" x14ac:dyDescent="0.25">
      <c r="A387" s="1">
        <v>39357</v>
      </c>
      <c r="B387">
        <v>28389</v>
      </c>
      <c r="C387">
        <v>99.5</v>
      </c>
      <c r="D387">
        <v>1.36</v>
      </c>
      <c r="E387">
        <v>7.35</v>
      </c>
      <c r="F387">
        <v>-1.0146443514644332E-2</v>
      </c>
      <c r="G387">
        <v>1.5306122448979664E-2</v>
      </c>
      <c r="H387">
        <v>0</v>
      </c>
      <c r="I387">
        <v>6.8493150684931781E-3</v>
      </c>
    </row>
    <row r="388" spans="1:9" x14ac:dyDescent="0.25">
      <c r="A388" s="1">
        <v>39358</v>
      </c>
      <c r="B388">
        <v>28362</v>
      </c>
      <c r="C388">
        <v>97.5</v>
      </c>
      <c r="D388">
        <v>1.36</v>
      </c>
      <c r="E388">
        <v>7.15</v>
      </c>
      <c r="F388">
        <v>-9.5107259854165793E-4</v>
      </c>
      <c r="G388">
        <v>-2.010050251256279E-2</v>
      </c>
      <c r="H388">
        <v>0</v>
      </c>
      <c r="I388">
        <v>-2.7210884353741416E-2</v>
      </c>
    </row>
    <row r="389" spans="1:9" x14ac:dyDescent="0.25">
      <c r="A389" s="1">
        <v>39359</v>
      </c>
      <c r="B389">
        <v>28362</v>
      </c>
      <c r="C389">
        <v>97</v>
      </c>
      <c r="D389">
        <v>1.37</v>
      </c>
      <c r="E389">
        <v>7.45</v>
      </c>
      <c r="F389">
        <v>0</v>
      </c>
      <c r="G389">
        <v>-5.12820512820511E-3</v>
      </c>
      <c r="H389">
        <v>7.3529411764705621E-3</v>
      </c>
      <c r="I389">
        <v>4.195804195804187E-2</v>
      </c>
    </row>
    <row r="390" spans="1:9" x14ac:dyDescent="0.25">
      <c r="A390" s="1">
        <v>39360</v>
      </c>
      <c r="B390">
        <v>28225</v>
      </c>
      <c r="C390">
        <v>97.5</v>
      </c>
      <c r="D390">
        <v>1.4</v>
      </c>
      <c r="E390">
        <v>8.1</v>
      </c>
      <c r="F390">
        <v>-4.8304068824484014E-3</v>
      </c>
      <c r="G390">
        <v>5.1546391752577136E-3</v>
      </c>
      <c r="H390">
        <v>2.1897810218977964E-2</v>
      </c>
      <c r="I390">
        <v>8.7248322147650992E-2</v>
      </c>
    </row>
    <row r="391" spans="1:9" x14ac:dyDescent="0.25">
      <c r="A391" s="1">
        <v>39363</v>
      </c>
      <c r="B391">
        <v>28225</v>
      </c>
      <c r="C391">
        <v>96.5</v>
      </c>
      <c r="D391">
        <v>1.43</v>
      </c>
      <c r="E391">
        <v>8.0500000000000007</v>
      </c>
      <c r="F391">
        <v>0</v>
      </c>
      <c r="G391">
        <v>-1.025641025641022E-2</v>
      </c>
      <c r="H391">
        <v>2.1428571428571352E-2</v>
      </c>
      <c r="I391">
        <v>-6.1728395061727559E-3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1"/>
  <sheetViews>
    <sheetView zoomScaleNormal="100" workbookViewId="0">
      <selection activeCell="O24" sqref="O24"/>
    </sheetView>
  </sheetViews>
  <sheetFormatPr defaultRowHeight="15" x14ac:dyDescent="0.25"/>
  <cols>
    <col min="1" max="1" width="10.140625" bestFit="1" customWidth="1"/>
    <col min="11" max="11" width="10.42578125" bestFit="1" customWidth="1"/>
    <col min="12" max="12" width="12" bestFit="1" customWidth="1"/>
    <col min="13" max="13" width="13.140625" bestFit="1" customWidth="1"/>
    <col min="14" max="15" width="11.42578125" bestFit="1" customWidth="1"/>
    <col min="16" max="16" width="11.28515625" bestFit="1" customWidth="1"/>
  </cols>
  <sheetData>
    <row r="1" spans="1:17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M1" s="2" t="s">
        <v>4</v>
      </c>
      <c r="N1" s="2" t="s">
        <v>8</v>
      </c>
      <c r="O1" s="2" t="s">
        <v>5</v>
      </c>
      <c r="P1" s="2" t="s">
        <v>6</v>
      </c>
    </row>
    <row r="2" spans="1:17" x14ac:dyDescent="0.25">
      <c r="A2" s="1">
        <v>38797</v>
      </c>
      <c r="B2">
        <v>23755</v>
      </c>
      <c r="C2">
        <v>43</v>
      </c>
      <c r="D2">
        <v>0.56000000000000005</v>
      </c>
      <c r="E2">
        <v>8.5709999999999997</v>
      </c>
      <c r="L2" s="2" t="s">
        <v>4</v>
      </c>
      <c r="M2" s="3">
        <f>_xlfn.COVARIANCE.S($F$3:$F$391,F$3:F$391)</f>
        <v>2.2003199401873428E-4</v>
      </c>
      <c r="N2" s="3">
        <f t="shared" ref="N2:P2" si="0">_xlfn.COVARIANCE.S($F3:$F391,G$3:G$391)</f>
        <v>-4.5904258711777627E-5</v>
      </c>
      <c r="O2" s="3">
        <f t="shared" si="0"/>
        <v>-6.1452648311556045E-5</v>
      </c>
      <c r="P2" s="3">
        <f t="shared" si="0"/>
        <v>-5.8347183334876037E-5</v>
      </c>
    </row>
    <row r="3" spans="1:17" x14ac:dyDescent="0.25">
      <c r="A3" s="1">
        <v>38798</v>
      </c>
      <c r="B3">
        <v>23940</v>
      </c>
      <c r="C3">
        <v>44.5</v>
      </c>
      <c r="D3">
        <v>0.56999999999999995</v>
      </c>
      <c r="E3">
        <v>8.3569999999999993</v>
      </c>
      <c r="F3">
        <v>7.7878341401809159E-3</v>
      </c>
      <c r="G3">
        <v>3.488372093023262E-2</v>
      </c>
      <c r="H3">
        <v>1.7857142857142572E-2</v>
      </c>
      <c r="I3">
        <v>-2.4967915062419799E-2</v>
      </c>
      <c r="J3">
        <f>SUMIF(B3:B391,"&gt;"&amp;30000,I3:I391)</f>
        <v>-0.23189354367865289</v>
      </c>
      <c r="K3">
        <f t="array" ref="K3">SUM(IF(I3:I391&gt;0,1,0))</f>
        <v>167</v>
      </c>
      <c r="L3" s="2" t="s">
        <v>8</v>
      </c>
      <c r="M3" s="3">
        <f>_xlfn.COVARIANCE.S($G$3:$G$391,F$3:F$391)</f>
        <v>-4.5904258711777627E-5</v>
      </c>
      <c r="N3" s="3">
        <f t="shared" ref="N3:P3" si="1">_xlfn.COVARIANCE.S($G$3:$G$391,G$3:G$391)</f>
        <v>5.8195664058085768E-4</v>
      </c>
      <c r="O3" s="3">
        <f t="shared" si="1"/>
        <v>1.2429987938479656E-4</v>
      </c>
      <c r="P3" s="3">
        <f t="shared" si="1"/>
        <v>2.1203798218326724E-4</v>
      </c>
    </row>
    <row r="4" spans="1:17" x14ac:dyDescent="0.25">
      <c r="A4" s="1">
        <v>38799</v>
      </c>
      <c r="B4">
        <v>23520</v>
      </c>
      <c r="C4">
        <v>43.75</v>
      </c>
      <c r="D4">
        <v>0.62</v>
      </c>
      <c r="E4">
        <v>8.4290000000000003</v>
      </c>
      <c r="F4">
        <v>-1.7543859649122862E-2</v>
      </c>
      <c r="G4">
        <v>-1.6853932584269704E-2</v>
      </c>
      <c r="H4">
        <v>8.7719298245614086E-2</v>
      </c>
      <c r="I4">
        <v>8.6155318894340915E-3</v>
      </c>
      <c r="J4">
        <f t="array" ref="J4">SUM(IF(B3:B391&gt;30000,I3:I391,0))</f>
        <v>-0.23189354367865289</v>
      </c>
      <c r="L4" s="2" t="s">
        <v>5</v>
      </c>
      <c r="M4" s="3">
        <f>_xlfn.COVARIANCE.S($H$3:$H$391,F$3:F$391)</f>
        <v>-6.1452648311556045E-5</v>
      </c>
      <c r="N4" s="3">
        <f t="shared" ref="N4:P4" si="2">_xlfn.COVARIANCE.S($H$3:$H$391,G$3:G$391)</f>
        <v>1.2429987938479656E-4</v>
      </c>
      <c r="O4" s="3">
        <f>_xlfn.COVARIANCE.S($H$3:$H$391,H$3:H$391)</f>
        <v>9.8328506315593987E-4</v>
      </c>
      <c r="P4" s="3">
        <f t="shared" si="2"/>
        <v>4.098638340378195E-4</v>
      </c>
    </row>
    <row r="5" spans="1:17" x14ac:dyDescent="0.25">
      <c r="A5" s="1">
        <v>38800</v>
      </c>
      <c r="B5">
        <v>23520</v>
      </c>
      <c r="C5">
        <v>45.25</v>
      </c>
      <c r="D5">
        <v>0.72</v>
      </c>
      <c r="E5">
        <v>8</v>
      </c>
      <c r="F5">
        <v>0</v>
      </c>
      <c r="G5">
        <v>3.4285714285714253E-2</v>
      </c>
      <c r="H5">
        <v>0.16129032258064502</v>
      </c>
      <c r="I5">
        <v>-5.089571716692376E-2</v>
      </c>
      <c r="L5" s="2" t="s">
        <v>6</v>
      </c>
      <c r="M5" s="3">
        <f>_xlfn.COVARIANCE.S($I$3:$I$391,F$3:F$391)</f>
        <v>-5.8347183334876037E-5</v>
      </c>
      <c r="N5" s="3">
        <f t="shared" ref="N5:P5" si="3">_xlfn.COVARIANCE.S($I$3:$I$391,G$3:G$391)</f>
        <v>2.1203798218326724E-4</v>
      </c>
      <c r="O5" s="3">
        <f t="shared" si="3"/>
        <v>4.098638340378195E-4</v>
      </c>
      <c r="P5" s="3">
        <f t="shared" si="3"/>
        <v>8.3272251293693147E-4</v>
      </c>
    </row>
    <row r="6" spans="1:17" x14ac:dyDescent="0.25">
      <c r="A6" s="1">
        <v>38803</v>
      </c>
      <c r="B6">
        <v>24350</v>
      </c>
      <c r="C6">
        <v>43.75</v>
      </c>
      <c r="D6">
        <v>0.73</v>
      </c>
      <c r="E6">
        <v>7.9290000000000003</v>
      </c>
      <c r="F6">
        <v>3.5289115646258473E-2</v>
      </c>
      <c r="G6">
        <v>-3.3149171270718258E-2</v>
      </c>
      <c r="H6">
        <v>1.388888888888884E-2</v>
      </c>
      <c r="I6">
        <v>-8.8749999999999662E-3</v>
      </c>
    </row>
    <row r="7" spans="1:17" x14ac:dyDescent="0.25">
      <c r="A7" s="1">
        <v>38804</v>
      </c>
      <c r="B7">
        <v>24562</v>
      </c>
      <c r="C7">
        <v>44</v>
      </c>
      <c r="D7">
        <v>0.65</v>
      </c>
      <c r="E7">
        <v>7.8570000000000002</v>
      </c>
      <c r="F7">
        <v>8.7063655030801268E-3</v>
      </c>
      <c r="G7">
        <v>5.7142857142857828E-3</v>
      </c>
      <c r="H7">
        <v>-0.1095890410958904</v>
      </c>
      <c r="I7">
        <v>-9.0805902383654935E-3</v>
      </c>
      <c r="L7" s="2" t="s">
        <v>4</v>
      </c>
      <c r="M7" s="2" t="s">
        <v>8</v>
      </c>
      <c r="N7" s="2" t="s">
        <v>5</v>
      </c>
      <c r="O7" s="2" t="s">
        <v>6</v>
      </c>
    </row>
    <row r="8" spans="1:17" x14ac:dyDescent="0.25">
      <c r="A8" s="1">
        <v>38805</v>
      </c>
      <c r="B8">
        <v>24562</v>
      </c>
      <c r="C8">
        <v>43.5</v>
      </c>
      <c r="D8">
        <v>0.68</v>
      </c>
      <c r="E8">
        <v>7.7859999999999996</v>
      </c>
      <c r="F8">
        <v>0</v>
      </c>
      <c r="G8">
        <v>-1.1363636363636354E-2</v>
      </c>
      <c r="H8">
        <v>4.6153846153846212E-2</v>
      </c>
      <c r="I8">
        <v>-9.0365279368717077E-3</v>
      </c>
      <c r="K8" t="s">
        <v>9</v>
      </c>
      <c r="L8">
        <v>0.33704391110857018</v>
      </c>
      <c r="M8">
        <v>0.38328468714965047</v>
      </c>
      <c r="N8">
        <v>0.27967140174177946</v>
      </c>
      <c r="O8">
        <v>0</v>
      </c>
      <c r="Q8">
        <f>SUM(L8:O8)</f>
        <v>1</v>
      </c>
    </row>
    <row r="9" spans="1:17" x14ac:dyDescent="0.25">
      <c r="A9" s="1">
        <v>38806</v>
      </c>
      <c r="B9">
        <v>24562</v>
      </c>
      <c r="C9">
        <v>43</v>
      </c>
      <c r="D9">
        <v>0.72</v>
      </c>
      <c r="E9">
        <v>7.9290000000000003</v>
      </c>
      <c r="F9">
        <v>0</v>
      </c>
      <c r="G9">
        <v>-1.1494252873563204E-2</v>
      </c>
      <c r="H9">
        <v>5.8823529411764497E-2</v>
      </c>
      <c r="I9">
        <v>1.8366298484459476E-2</v>
      </c>
      <c r="K9" t="s">
        <v>10</v>
      </c>
      <c r="L9">
        <f>AVERAGE(F3:F391)</f>
        <v>5.5209834950048736E-4</v>
      </c>
      <c r="M9">
        <f t="shared" ref="M9:O9" si="4">AVERAGE(G3:G391)</f>
        <v>2.3668580830130928E-3</v>
      </c>
      <c r="N9">
        <f t="shared" si="4"/>
        <v>2.8995747795690385E-3</v>
      </c>
      <c r="O9">
        <f t="shared" si="4"/>
        <v>2.5189945246190213E-4</v>
      </c>
    </row>
    <row r="10" spans="1:17" x14ac:dyDescent="0.25">
      <c r="A10" s="1">
        <v>38807</v>
      </c>
      <c r="B10">
        <v>25000</v>
      </c>
      <c r="C10">
        <v>42.75</v>
      </c>
      <c r="D10">
        <v>0.72</v>
      </c>
      <c r="E10">
        <v>8</v>
      </c>
      <c r="F10">
        <v>1.7832424069701203E-2</v>
      </c>
      <c r="G10">
        <v>-5.8139534883721034E-3</v>
      </c>
      <c r="H10">
        <v>0</v>
      </c>
      <c r="I10">
        <v>8.954470929499303E-3</v>
      </c>
      <c r="K10" t="s">
        <v>11</v>
      </c>
      <c r="L10">
        <f t="array" ref="L10">MMULT(L8:O8,TRANSPOSE(L9:O9))</f>
        <v>1.9041899899647095E-3</v>
      </c>
    </row>
    <row r="11" spans="1:17" x14ac:dyDescent="0.25">
      <c r="A11" s="1">
        <v>38810</v>
      </c>
      <c r="B11">
        <v>25000</v>
      </c>
      <c r="C11">
        <v>42.75</v>
      </c>
      <c r="D11">
        <v>0.73</v>
      </c>
      <c r="E11">
        <v>8.4290000000000003</v>
      </c>
      <c r="F11">
        <v>0</v>
      </c>
      <c r="G11">
        <v>0</v>
      </c>
      <c r="H11">
        <v>1.388888888888884E-2</v>
      </c>
      <c r="I11">
        <v>5.3625000000000034E-2</v>
      </c>
      <c r="K11" t="s">
        <v>12</v>
      </c>
      <c r="L11">
        <f t="array" ref="L11">MMULT(MMULT(L8:O8,M2:P5),TRANSPOSE(L8:O8))</f>
        <v>1.9060056523319542E-4</v>
      </c>
    </row>
    <row r="12" spans="1:17" x14ac:dyDescent="0.25">
      <c r="A12" s="1">
        <v>38811</v>
      </c>
      <c r="B12">
        <v>25000</v>
      </c>
      <c r="C12">
        <v>43</v>
      </c>
      <c r="D12">
        <v>0.7</v>
      </c>
      <c r="E12">
        <v>8.5709999999999997</v>
      </c>
      <c r="F12">
        <v>0</v>
      </c>
      <c r="G12">
        <v>5.8479532163742132E-3</v>
      </c>
      <c r="H12">
        <v>-4.1095890410958957E-2</v>
      </c>
      <c r="I12">
        <v>1.6846601020287011E-2</v>
      </c>
      <c r="K12" t="s">
        <v>15</v>
      </c>
      <c r="L12">
        <v>2.0000000000000001E-4</v>
      </c>
    </row>
    <row r="13" spans="1:17" x14ac:dyDescent="0.25">
      <c r="A13" s="1">
        <v>38812</v>
      </c>
      <c r="B13">
        <v>25000</v>
      </c>
      <c r="C13">
        <v>42.5</v>
      </c>
      <c r="D13">
        <v>0.67</v>
      </c>
      <c r="E13">
        <v>8.5</v>
      </c>
      <c r="F13">
        <v>0</v>
      </c>
      <c r="G13">
        <v>-1.1627906976744207E-2</v>
      </c>
      <c r="H13">
        <v>-4.2857142857142705E-2</v>
      </c>
      <c r="I13">
        <v>-8.2837475207093725E-3</v>
      </c>
    </row>
    <row r="14" spans="1:17" x14ac:dyDescent="0.25">
      <c r="A14" s="1">
        <v>38813</v>
      </c>
      <c r="B14">
        <v>25000</v>
      </c>
      <c r="C14">
        <v>43</v>
      </c>
      <c r="D14">
        <v>0.69</v>
      </c>
      <c r="E14">
        <v>8.3569999999999993</v>
      </c>
      <c r="F14">
        <v>0</v>
      </c>
      <c r="G14">
        <v>1.1764705882352899E-2</v>
      </c>
      <c r="H14">
        <v>2.9850746268656581E-2</v>
      </c>
      <c r="I14">
        <v>-1.6823529411764793E-2</v>
      </c>
      <c r="K14" t="s">
        <v>22</v>
      </c>
      <c r="L14">
        <f>(L10-L12)/SQRT(L11)</f>
        <v>0.123440001382042</v>
      </c>
    </row>
    <row r="15" spans="1:17" x14ac:dyDescent="0.25">
      <c r="A15" s="1">
        <v>38814</v>
      </c>
      <c r="B15">
        <v>25000</v>
      </c>
      <c r="C15">
        <v>43.5</v>
      </c>
      <c r="D15">
        <v>0.7</v>
      </c>
      <c r="E15">
        <v>8.4290000000000003</v>
      </c>
      <c r="F15">
        <v>0</v>
      </c>
      <c r="G15">
        <v>1.1627906976744207E-2</v>
      </c>
      <c r="H15">
        <v>1.449275362318847E-2</v>
      </c>
      <c r="I15">
        <v>8.6155318894340915E-3</v>
      </c>
    </row>
    <row r="16" spans="1:17" x14ac:dyDescent="0.25">
      <c r="A16" s="1">
        <v>38817</v>
      </c>
      <c r="B16">
        <v>25000</v>
      </c>
      <c r="C16">
        <v>43</v>
      </c>
      <c r="D16">
        <v>0.66</v>
      </c>
      <c r="E16">
        <v>8.0709999999999997</v>
      </c>
      <c r="F16">
        <v>0</v>
      </c>
      <c r="G16">
        <v>-1.1494252873563204E-2</v>
      </c>
      <c r="H16">
        <v>-5.7142857142857051E-2</v>
      </c>
      <c r="I16">
        <v>-4.2472416656780254E-2</v>
      </c>
      <c r="L16">
        <v>0.2</v>
      </c>
      <c r="M16">
        <v>0.4</v>
      </c>
      <c r="N16">
        <v>0.3</v>
      </c>
      <c r="O16">
        <v>0.1</v>
      </c>
    </row>
    <row r="17" spans="1:9" x14ac:dyDescent="0.25">
      <c r="A17" s="1">
        <v>38818</v>
      </c>
      <c r="B17">
        <v>25000</v>
      </c>
      <c r="C17">
        <v>42.25</v>
      </c>
      <c r="D17">
        <v>0.68</v>
      </c>
      <c r="E17">
        <v>7.9290000000000003</v>
      </c>
      <c r="F17">
        <v>0</v>
      </c>
      <c r="G17">
        <v>-1.744186046511631E-2</v>
      </c>
      <c r="H17">
        <v>3.0303030303030276E-2</v>
      </c>
      <c r="I17">
        <v>-1.7593854540948972E-2</v>
      </c>
    </row>
    <row r="18" spans="1:9" x14ac:dyDescent="0.25">
      <c r="A18" s="1">
        <v>38819</v>
      </c>
      <c r="B18">
        <v>25000</v>
      </c>
      <c r="C18">
        <v>41.5</v>
      </c>
      <c r="D18">
        <v>0.67</v>
      </c>
      <c r="E18">
        <v>7.7140000000000004</v>
      </c>
      <c r="F18">
        <v>0</v>
      </c>
      <c r="G18">
        <v>-1.7751479289940808E-2</v>
      </c>
      <c r="H18">
        <v>-1.4705882352941235E-2</v>
      </c>
      <c r="I18">
        <v>-2.711565140623029E-2</v>
      </c>
    </row>
    <row r="19" spans="1:9" x14ac:dyDescent="0.25">
      <c r="A19" s="1">
        <v>38820</v>
      </c>
      <c r="B19">
        <v>25000</v>
      </c>
      <c r="C19">
        <v>41.5</v>
      </c>
      <c r="D19">
        <v>0.65</v>
      </c>
      <c r="E19">
        <v>7.6429999999999998</v>
      </c>
      <c r="F19">
        <v>0</v>
      </c>
      <c r="G19">
        <v>0</v>
      </c>
      <c r="H19">
        <v>-2.9850746268656692E-2</v>
      </c>
      <c r="I19">
        <v>-9.2040445942442872E-3</v>
      </c>
    </row>
    <row r="20" spans="1:9" x14ac:dyDescent="0.25">
      <c r="A20" s="1">
        <v>38821</v>
      </c>
      <c r="B20">
        <v>25000</v>
      </c>
      <c r="C20">
        <v>41.25</v>
      </c>
      <c r="D20">
        <v>0.66</v>
      </c>
      <c r="E20">
        <v>7.7140000000000004</v>
      </c>
      <c r="F20">
        <v>0</v>
      </c>
      <c r="G20">
        <v>-6.0240963855421326E-3</v>
      </c>
      <c r="H20">
        <v>1.538461538461533E-2</v>
      </c>
      <c r="I20">
        <v>9.2895459897945898E-3</v>
      </c>
    </row>
    <row r="21" spans="1:9" x14ac:dyDescent="0.25">
      <c r="A21" s="1">
        <v>38824</v>
      </c>
      <c r="B21">
        <v>25000</v>
      </c>
      <c r="C21">
        <v>41.5</v>
      </c>
      <c r="D21">
        <v>0.68</v>
      </c>
      <c r="E21">
        <v>7.6429999999999998</v>
      </c>
      <c r="F21">
        <v>0</v>
      </c>
      <c r="G21">
        <v>6.0606060606060996E-3</v>
      </c>
      <c r="H21">
        <v>3.0303030303030276E-2</v>
      </c>
      <c r="I21">
        <v>-9.2040445942442872E-3</v>
      </c>
    </row>
    <row r="22" spans="1:9" x14ac:dyDescent="0.25">
      <c r="A22" s="1">
        <v>38825</v>
      </c>
      <c r="B22">
        <v>26660</v>
      </c>
      <c r="C22">
        <v>41.25</v>
      </c>
      <c r="D22">
        <v>0.71</v>
      </c>
      <c r="E22">
        <v>7.8570000000000002</v>
      </c>
      <c r="F22">
        <v>6.6400000000000015E-2</v>
      </c>
      <c r="G22">
        <v>-6.0240963855421326E-3</v>
      </c>
      <c r="H22">
        <v>4.4117647058823373E-2</v>
      </c>
      <c r="I22">
        <v>2.7999476645296451E-2</v>
      </c>
    </row>
    <row r="23" spans="1:9" x14ac:dyDescent="0.25">
      <c r="A23" s="1">
        <v>38826</v>
      </c>
      <c r="B23">
        <v>26732</v>
      </c>
      <c r="C23">
        <v>42</v>
      </c>
      <c r="D23">
        <v>0.7</v>
      </c>
      <c r="E23">
        <v>8.1430000000000007</v>
      </c>
      <c r="F23">
        <v>2.7006751687921327E-3</v>
      </c>
      <c r="G23">
        <v>1.8181818181818077E-2</v>
      </c>
      <c r="H23">
        <v>-1.4084507042253502E-2</v>
      </c>
      <c r="I23">
        <v>3.6400661830215064E-2</v>
      </c>
    </row>
    <row r="24" spans="1:9" x14ac:dyDescent="0.25">
      <c r="A24" s="1">
        <v>38827</v>
      </c>
      <c r="B24">
        <v>27580</v>
      </c>
      <c r="C24">
        <v>41.75</v>
      </c>
      <c r="D24">
        <v>0.71</v>
      </c>
      <c r="E24">
        <v>8</v>
      </c>
      <c r="F24">
        <v>3.1722280412988191E-2</v>
      </c>
      <c r="G24">
        <v>-5.9523809523809312E-3</v>
      </c>
      <c r="H24">
        <v>1.4285714285714235E-2</v>
      </c>
      <c r="I24">
        <v>-1.7561095419378669E-2</v>
      </c>
    </row>
    <row r="25" spans="1:9" x14ac:dyDescent="0.25">
      <c r="A25" s="1">
        <v>38828</v>
      </c>
      <c r="B25">
        <v>27580</v>
      </c>
      <c r="C25">
        <v>45</v>
      </c>
      <c r="D25">
        <v>0.71</v>
      </c>
      <c r="E25">
        <v>8.3569999999999993</v>
      </c>
      <c r="F25">
        <v>0</v>
      </c>
      <c r="G25">
        <v>7.7844311377245567E-2</v>
      </c>
      <c r="H25">
        <v>0</v>
      </c>
      <c r="I25">
        <v>4.4624999999999915E-2</v>
      </c>
    </row>
    <row r="26" spans="1:9" x14ac:dyDescent="0.25">
      <c r="A26" s="1">
        <v>38831</v>
      </c>
      <c r="B26">
        <v>26591</v>
      </c>
      <c r="C26">
        <v>47.25</v>
      </c>
      <c r="D26">
        <v>0.7</v>
      </c>
      <c r="E26">
        <v>8.4290000000000003</v>
      </c>
      <c r="F26">
        <v>-3.5859318346628033E-2</v>
      </c>
      <c r="G26">
        <v>5.0000000000000044E-2</v>
      </c>
      <c r="H26">
        <v>-1.4084507042253502E-2</v>
      </c>
      <c r="I26">
        <v>8.6155318894340915E-3</v>
      </c>
    </row>
    <row r="27" spans="1:9" x14ac:dyDescent="0.25">
      <c r="A27" s="1">
        <v>38832</v>
      </c>
      <c r="B27">
        <v>26772</v>
      </c>
      <c r="C27">
        <v>48</v>
      </c>
      <c r="D27">
        <v>0.7</v>
      </c>
      <c r="E27">
        <v>8.3569999999999993</v>
      </c>
      <c r="F27">
        <v>6.8068143356774247E-3</v>
      </c>
      <c r="G27">
        <v>1.5873015873015817E-2</v>
      </c>
      <c r="H27">
        <v>0</v>
      </c>
      <c r="I27">
        <v>-8.5419385454977848E-3</v>
      </c>
    </row>
    <row r="28" spans="1:9" x14ac:dyDescent="0.25">
      <c r="A28" s="1">
        <v>38833</v>
      </c>
      <c r="B28">
        <v>26772</v>
      </c>
      <c r="C28">
        <v>48</v>
      </c>
      <c r="D28">
        <v>0.7</v>
      </c>
      <c r="E28">
        <v>8.2140000000000004</v>
      </c>
      <c r="F28">
        <v>0</v>
      </c>
      <c r="G28">
        <v>0</v>
      </c>
      <c r="H28">
        <v>0</v>
      </c>
      <c r="I28">
        <v>-1.7111403613736864E-2</v>
      </c>
    </row>
    <row r="29" spans="1:9" x14ac:dyDescent="0.25">
      <c r="A29" s="1">
        <v>38834</v>
      </c>
      <c r="B29">
        <v>26772</v>
      </c>
      <c r="C29">
        <v>52</v>
      </c>
      <c r="D29">
        <v>0.67</v>
      </c>
      <c r="E29">
        <v>8</v>
      </c>
      <c r="F29">
        <v>0</v>
      </c>
      <c r="G29">
        <v>8.3333333333333259E-2</v>
      </c>
      <c r="H29">
        <v>-4.2857142857142705E-2</v>
      </c>
      <c r="I29">
        <v>-2.6053080107134252E-2</v>
      </c>
    </row>
    <row r="30" spans="1:9" x14ac:dyDescent="0.25">
      <c r="A30" s="1">
        <v>38838</v>
      </c>
      <c r="B30">
        <v>26772</v>
      </c>
      <c r="C30">
        <v>53</v>
      </c>
      <c r="D30">
        <v>0.67</v>
      </c>
      <c r="E30">
        <v>8</v>
      </c>
      <c r="F30">
        <v>0</v>
      </c>
      <c r="G30">
        <v>1.9230769230769162E-2</v>
      </c>
      <c r="H30">
        <v>0</v>
      </c>
      <c r="I30">
        <v>0</v>
      </c>
    </row>
    <row r="31" spans="1:9" x14ac:dyDescent="0.25">
      <c r="A31" s="1">
        <v>38839</v>
      </c>
      <c r="B31">
        <v>28095</v>
      </c>
      <c r="C31">
        <v>51.5</v>
      </c>
      <c r="D31">
        <v>0.67</v>
      </c>
      <c r="E31">
        <v>8.0709999999999997</v>
      </c>
      <c r="F31">
        <v>4.9417301658449153E-2</v>
      </c>
      <c r="G31">
        <v>-2.8301886792452824E-2</v>
      </c>
      <c r="H31">
        <v>0</v>
      </c>
      <c r="I31">
        <v>8.8749999999999662E-3</v>
      </c>
    </row>
    <row r="32" spans="1:9" x14ac:dyDescent="0.25">
      <c r="A32" s="1">
        <v>38840</v>
      </c>
      <c r="B32">
        <v>28550</v>
      </c>
      <c r="C32">
        <v>51.5</v>
      </c>
      <c r="D32">
        <v>0.67</v>
      </c>
      <c r="E32">
        <v>8.1430000000000007</v>
      </c>
      <c r="F32">
        <v>1.619505250044484E-2</v>
      </c>
      <c r="G32">
        <v>0</v>
      </c>
      <c r="H32">
        <v>0</v>
      </c>
      <c r="I32">
        <v>8.9208276545658105E-3</v>
      </c>
    </row>
    <row r="33" spans="1:9" x14ac:dyDescent="0.25">
      <c r="A33" s="1">
        <v>38841</v>
      </c>
      <c r="B33">
        <v>28550</v>
      </c>
      <c r="C33">
        <v>51.5</v>
      </c>
      <c r="D33">
        <v>0.66</v>
      </c>
      <c r="E33">
        <v>7.9290000000000003</v>
      </c>
      <c r="F33">
        <v>0</v>
      </c>
      <c r="G33">
        <v>0</v>
      </c>
      <c r="H33">
        <v>-1.4925373134328401E-2</v>
      </c>
      <c r="I33">
        <v>-2.6280240697531654E-2</v>
      </c>
    </row>
    <row r="34" spans="1:9" x14ac:dyDescent="0.25">
      <c r="A34" s="1">
        <v>38842</v>
      </c>
      <c r="B34">
        <v>29100</v>
      </c>
      <c r="C34">
        <v>52</v>
      </c>
      <c r="D34">
        <v>0.68</v>
      </c>
      <c r="E34">
        <v>7.7859999999999996</v>
      </c>
      <c r="F34">
        <v>1.9264448336252293E-2</v>
      </c>
      <c r="G34">
        <v>9.7087378640776656E-3</v>
      </c>
      <c r="H34">
        <v>3.0303030303030276E-2</v>
      </c>
      <c r="I34">
        <v>-1.8035061167864908E-2</v>
      </c>
    </row>
    <row r="35" spans="1:9" x14ac:dyDescent="0.25">
      <c r="A35" s="1">
        <v>38845</v>
      </c>
      <c r="B35">
        <v>28890</v>
      </c>
      <c r="C35">
        <v>52.5</v>
      </c>
      <c r="D35">
        <v>0.68</v>
      </c>
      <c r="E35">
        <v>7.9290000000000003</v>
      </c>
      <c r="F35">
        <v>-7.2164948453607991E-3</v>
      </c>
      <c r="G35">
        <v>9.6153846153845812E-3</v>
      </c>
      <c r="H35">
        <v>0</v>
      </c>
      <c r="I35">
        <v>1.8366298484459476E-2</v>
      </c>
    </row>
    <row r="36" spans="1:9" x14ac:dyDescent="0.25">
      <c r="A36" s="1">
        <v>38846</v>
      </c>
      <c r="B36">
        <v>29310</v>
      </c>
      <c r="C36">
        <v>52</v>
      </c>
      <c r="D36">
        <v>0.68</v>
      </c>
      <c r="E36">
        <v>7.9290000000000003</v>
      </c>
      <c r="F36">
        <v>1.4537902388369606E-2</v>
      </c>
      <c r="G36">
        <v>-9.52380952380949E-3</v>
      </c>
      <c r="H36">
        <v>0</v>
      </c>
      <c r="I36">
        <v>0</v>
      </c>
    </row>
    <row r="37" spans="1:9" x14ac:dyDescent="0.25">
      <c r="A37" s="1">
        <v>38847</v>
      </c>
      <c r="B37">
        <v>30710</v>
      </c>
      <c r="C37">
        <v>52.5</v>
      </c>
      <c r="D37">
        <v>0.66</v>
      </c>
      <c r="E37">
        <v>7.5709999999999997</v>
      </c>
      <c r="F37">
        <v>4.7765267826680224E-2</v>
      </c>
      <c r="G37">
        <v>9.6153846153845812E-3</v>
      </c>
      <c r="H37">
        <v>-2.9411764705882359E-2</v>
      </c>
      <c r="I37">
        <v>-4.5150712574095198E-2</v>
      </c>
    </row>
    <row r="38" spans="1:9" x14ac:dyDescent="0.25">
      <c r="A38" s="1">
        <v>38848</v>
      </c>
      <c r="B38">
        <v>31850</v>
      </c>
      <c r="C38">
        <v>52.5</v>
      </c>
      <c r="D38">
        <v>0.65</v>
      </c>
      <c r="E38">
        <v>7.5709999999999997</v>
      </c>
      <c r="F38">
        <v>3.7121458808205832E-2</v>
      </c>
      <c r="G38">
        <v>0</v>
      </c>
      <c r="H38">
        <v>-1.5151515151515138E-2</v>
      </c>
      <c r="I38">
        <v>0</v>
      </c>
    </row>
    <row r="39" spans="1:9" x14ac:dyDescent="0.25">
      <c r="A39" s="1">
        <v>38849</v>
      </c>
      <c r="B39">
        <v>32570</v>
      </c>
      <c r="C39">
        <v>51.5</v>
      </c>
      <c r="D39">
        <v>0.64</v>
      </c>
      <c r="E39">
        <v>7.2859999999999996</v>
      </c>
      <c r="F39">
        <v>2.2605965463108335E-2</v>
      </c>
      <c r="G39">
        <v>-1.9047619047619091E-2</v>
      </c>
      <c r="H39">
        <v>-1.5384615384615441E-2</v>
      </c>
      <c r="I39">
        <v>-3.7643640206049378E-2</v>
      </c>
    </row>
    <row r="40" spans="1:9" x14ac:dyDescent="0.25">
      <c r="A40" s="1">
        <v>38852</v>
      </c>
      <c r="B40">
        <v>32700</v>
      </c>
      <c r="C40">
        <v>50.75</v>
      </c>
      <c r="D40">
        <v>0.57999999999999996</v>
      </c>
      <c r="E40">
        <v>7.3570000000000002</v>
      </c>
      <c r="F40">
        <v>3.991403131716309E-3</v>
      </c>
      <c r="G40">
        <v>-1.4563106796116498E-2</v>
      </c>
      <c r="H40">
        <v>-9.3750000000000111E-2</v>
      </c>
      <c r="I40">
        <v>9.74471589349446E-3</v>
      </c>
    </row>
    <row r="41" spans="1:9" x14ac:dyDescent="0.25">
      <c r="A41" s="1">
        <v>38853</v>
      </c>
      <c r="B41">
        <v>31933</v>
      </c>
      <c r="C41">
        <v>51</v>
      </c>
      <c r="D41">
        <v>0.6</v>
      </c>
      <c r="E41">
        <v>7.4290000000000003</v>
      </c>
      <c r="F41">
        <v>-2.3455657492354787E-2</v>
      </c>
      <c r="G41">
        <v>4.9261083743843415E-3</v>
      </c>
      <c r="H41">
        <v>3.4482758620689724E-2</v>
      </c>
      <c r="I41">
        <v>9.786597798015606E-3</v>
      </c>
    </row>
    <row r="42" spans="1:9" x14ac:dyDescent="0.25">
      <c r="A42" s="1">
        <v>38854</v>
      </c>
      <c r="B42">
        <v>32580</v>
      </c>
      <c r="C42">
        <v>49</v>
      </c>
      <c r="D42">
        <v>0.57999999999999996</v>
      </c>
      <c r="E42">
        <v>7.5709999999999997</v>
      </c>
      <c r="F42">
        <v>2.0261171828515945E-2</v>
      </c>
      <c r="G42">
        <v>-3.9215686274509776E-2</v>
      </c>
      <c r="H42">
        <v>-3.3333333333333326E-2</v>
      </c>
      <c r="I42">
        <v>1.9114281868353622E-2</v>
      </c>
    </row>
    <row r="43" spans="1:9" x14ac:dyDescent="0.25">
      <c r="A43" s="1">
        <v>38855</v>
      </c>
      <c r="B43">
        <v>32700</v>
      </c>
      <c r="C43">
        <v>49.75</v>
      </c>
      <c r="D43">
        <v>0.56000000000000005</v>
      </c>
      <c r="E43">
        <v>7.4290000000000003</v>
      </c>
      <c r="F43">
        <v>3.6832412523020164E-3</v>
      </c>
      <c r="G43">
        <v>1.5306122448979664E-2</v>
      </c>
      <c r="H43">
        <v>-3.4482758620689502E-2</v>
      </c>
      <c r="I43">
        <v>-1.8755778628978925E-2</v>
      </c>
    </row>
    <row r="44" spans="1:9" x14ac:dyDescent="0.25">
      <c r="A44" s="1">
        <v>38859</v>
      </c>
      <c r="B44">
        <v>30985</v>
      </c>
      <c r="C44">
        <v>47.75</v>
      </c>
      <c r="D44">
        <v>0.54500000000000004</v>
      </c>
      <c r="E44">
        <v>7.0180000000000007</v>
      </c>
      <c r="F44">
        <v>-5.2446483180428105E-2</v>
      </c>
      <c r="G44">
        <v>-4.020100502512558E-2</v>
      </c>
      <c r="H44">
        <v>-2.6785714285714302E-2</v>
      </c>
      <c r="I44">
        <v>-5.5323731323192793E-2</v>
      </c>
    </row>
    <row r="45" spans="1:9" x14ac:dyDescent="0.25">
      <c r="A45" s="1">
        <v>38860</v>
      </c>
      <c r="B45">
        <v>30985</v>
      </c>
      <c r="C45">
        <v>45.75</v>
      </c>
      <c r="D45">
        <v>0.53</v>
      </c>
      <c r="E45">
        <v>6.6070000000000002</v>
      </c>
      <c r="F45">
        <v>0</v>
      </c>
      <c r="G45">
        <v>-4.1884816753926746E-2</v>
      </c>
      <c r="H45">
        <v>-2.7522935779816571E-2</v>
      </c>
      <c r="I45">
        <v>-5.8563693359931612E-2</v>
      </c>
    </row>
    <row r="46" spans="1:9" x14ac:dyDescent="0.25">
      <c r="A46" s="1">
        <v>38861</v>
      </c>
      <c r="B46">
        <v>32961</v>
      </c>
      <c r="C46">
        <v>45.25</v>
      </c>
      <c r="D46">
        <v>0.49</v>
      </c>
      <c r="E46">
        <v>6.1790000000000003</v>
      </c>
      <c r="F46">
        <v>6.3772793287074414E-2</v>
      </c>
      <c r="G46">
        <v>-1.0928961748633892E-2</v>
      </c>
      <c r="H46">
        <v>-7.5471698113207641E-2</v>
      </c>
      <c r="I46">
        <v>-6.4779779022249073E-2</v>
      </c>
    </row>
    <row r="47" spans="1:9" x14ac:dyDescent="0.25">
      <c r="A47" s="1">
        <v>38862</v>
      </c>
      <c r="B47">
        <v>32961</v>
      </c>
      <c r="C47">
        <v>45.25</v>
      </c>
      <c r="D47">
        <v>0.52</v>
      </c>
      <c r="E47">
        <v>6.2859999999999996</v>
      </c>
      <c r="F47">
        <v>0</v>
      </c>
      <c r="G47">
        <v>0</v>
      </c>
      <c r="H47">
        <v>6.1224489795918435E-2</v>
      </c>
      <c r="I47">
        <v>1.7316717915520252E-2</v>
      </c>
    </row>
    <row r="48" spans="1:9" x14ac:dyDescent="0.25">
      <c r="A48" s="1">
        <v>38863</v>
      </c>
      <c r="B48">
        <v>32961</v>
      </c>
      <c r="C48">
        <v>50.25</v>
      </c>
      <c r="D48">
        <v>0.55000000000000004</v>
      </c>
      <c r="E48">
        <v>6.75</v>
      </c>
      <c r="F48">
        <v>0</v>
      </c>
      <c r="G48">
        <v>0.11049723756906071</v>
      </c>
      <c r="H48">
        <v>5.7692307692307709E-2</v>
      </c>
      <c r="I48">
        <v>7.3814826598791017E-2</v>
      </c>
    </row>
    <row r="49" spans="1:9" x14ac:dyDescent="0.25">
      <c r="A49" s="1">
        <v>38866</v>
      </c>
      <c r="B49">
        <v>31138</v>
      </c>
      <c r="C49">
        <v>49</v>
      </c>
      <c r="D49">
        <v>0.56000000000000005</v>
      </c>
      <c r="E49">
        <v>6.7859999999999996</v>
      </c>
      <c r="F49">
        <v>-5.5307787991869195E-2</v>
      </c>
      <c r="G49">
        <v>-2.4875621890547261E-2</v>
      </c>
      <c r="H49">
        <v>1.8181818181818299E-2</v>
      </c>
      <c r="I49">
        <v>5.33333333333319E-3</v>
      </c>
    </row>
    <row r="50" spans="1:9" x14ac:dyDescent="0.25">
      <c r="A50" s="1">
        <v>38867</v>
      </c>
      <c r="B50">
        <v>31138</v>
      </c>
      <c r="C50">
        <v>49.75</v>
      </c>
      <c r="D50">
        <v>0.52</v>
      </c>
      <c r="E50">
        <v>6.5359999999999996</v>
      </c>
      <c r="F50">
        <v>0</v>
      </c>
      <c r="G50">
        <v>1.5306122448979664E-2</v>
      </c>
      <c r="H50">
        <v>-7.1428571428571508E-2</v>
      </c>
      <c r="I50">
        <v>-3.684055408193343E-2</v>
      </c>
    </row>
    <row r="51" spans="1:9" x14ac:dyDescent="0.25">
      <c r="A51" s="1">
        <v>38868</v>
      </c>
      <c r="B51">
        <v>31138</v>
      </c>
      <c r="C51">
        <v>49.5</v>
      </c>
      <c r="D51">
        <v>0.54</v>
      </c>
      <c r="E51">
        <v>6.5709999999999997</v>
      </c>
      <c r="F51">
        <v>0</v>
      </c>
      <c r="G51">
        <v>-5.0251256281407253E-3</v>
      </c>
      <c r="H51">
        <v>3.8461538461538547E-2</v>
      </c>
      <c r="I51">
        <v>5.3549571603428436E-3</v>
      </c>
    </row>
    <row r="52" spans="1:9" x14ac:dyDescent="0.25">
      <c r="A52" s="1">
        <v>38869</v>
      </c>
      <c r="B52">
        <v>31600</v>
      </c>
      <c r="C52">
        <v>48.75</v>
      </c>
      <c r="D52">
        <v>0.56999999999999995</v>
      </c>
      <c r="E52">
        <v>6.7140000000000004</v>
      </c>
      <c r="F52">
        <v>1.483717644036231E-2</v>
      </c>
      <c r="G52">
        <v>-1.5151515151515138E-2</v>
      </c>
      <c r="H52">
        <v>5.5555555555555358E-2</v>
      </c>
      <c r="I52">
        <v>2.1762288844924704E-2</v>
      </c>
    </row>
    <row r="53" spans="1:9" x14ac:dyDescent="0.25">
      <c r="A53" s="1">
        <v>38870</v>
      </c>
      <c r="B53">
        <v>31600</v>
      </c>
      <c r="C53">
        <v>48</v>
      </c>
      <c r="D53">
        <v>0.56000000000000005</v>
      </c>
      <c r="E53">
        <v>6.8929999999999998</v>
      </c>
      <c r="F53">
        <v>0</v>
      </c>
      <c r="G53">
        <v>-1.538461538461533E-2</v>
      </c>
      <c r="H53">
        <v>-1.754385964912264E-2</v>
      </c>
      <c r="I53">
        <v>2.6660708966338875E-2</v>
      </c>
    </row>
    <row r="54" spans="1:9" x14ac:dyDescent="0.25">
      <c r="A54" s="1">
        <v>38873</v>
      </c>
      <c r="B54">
        <v>31840</v>
      </c>
      <c r="C54">
        <v>47.75</v>
      </c>
      <c r="D54">
        <v>0.54</v>
      </c>
      <c r="E54">
        <v>6.5359999999999996</v>
      </c>
      <c r="F54">
        <v>7.5949367088608E-3</v>
      </c>
      <c r="G54">
        <v>-5.2083333333333703E-3</v>
      </c>
      <c r="H54">
        <v>-3.5714285714285698E-2</v>
      </c>
      <c r="I54">
        <v>-5.1791672711446468E-2</v>
      </c>
    </row>
    <row r="55" spans="1:9" x14ac:dyDescent="0.25">
      <c r="A55" s="1">
        <v>38874</v>
      </c>
      <c r="B55">
        <v>31075</v>
      </c>
      <c r="C55">
        <v>47.25</v>
      </c>
      <c r="D55">
        <v>0.55000000000000004</v>
      </c>
      <c r="E55">
        <v>6.3570000000000002</v>
      </c>
      <c r="F55">
        <v>-2.4026381909547756E-2</v>
      </c>
      <c r="G55">
        <v>-1.0471204188481686E-2</v>
      </c>
      <c r="H55">
        <v>1.8518518518518601E-2</v>
      </c>
      <c r="I55">
        <v>-2.7386780905752639E-2</v>
      </c>
    </row>
    <row r="56" spans="1:9" x14ac:dyDescent="0.25">
      <c r="A56" s="1">
        <v>38875</v>
      </c>
      <c r="B56">
        <v>30850</v>
      </c>
      <c r="C56">
        <v>46.5</v>
      </c>
      <c r="D56">
        <v>0.53</v>
      </c>
      <c r="E56">
        <v>6.25</v>
      </c>
      <c r="F56">
        <v>-7.2405470635559244E-3</v>
      </c>
      <c r="G56">
        <v>-1.5873015873015928E-2</v>
      </c>
      <c r="H56">
        <v>-3.6363636363636376E-2</v>
      </c>
      <c r="I56">
        <v>-1.6831838917728548E-2</v>
      </c>
    </row>
    <row r="57" spans="1:9" x14ac:dyDescent="0.25">
      <c r="A57" s="1">
        <v>38876</v>
      </c>
      <c r="B57">
        <v>30440</v>
      </c>
      <c r="C57">
        <v>44.25</v>
      </c>
      <c r="D57">
        <v>0.53</v>
      </c>
      <c r="E57">
        <v>5.8929999999999998</v>
      </c>
      <c r="F57">
        <v>-1.3290113452188002E-2</v>
      </c>
      <c r="G57">
        <v>-4.8387096774193505E-2</v>
      </c>
      <c r="H57">
        <v>0</v>
      </c>
      <c r="I57">
        <v>-5.712000000000006E-2</v>
      </c>
    </row>
    <row r="58" spans="1:9" x14ac:dyDescent="0.25">
      <c r="A58" s="1">
        <v>38877</v>
      </c>
      <c r="B58">
        <v>30010</v>
      </c>
      <c r="C58">
        <v>45.75</v>
      </c>
      <c r="D58">
        <v>0.52</v>
      </c>
      <c r="E58">
        <v>5.6429999999999998</v>
      </c>
      <c r="F58">
        <v>-1.4126149802890953E-2</v>
      </c>
      <c r="G58">
        <v>3.3898305084745672E-2</v>
      </c>
      <c r="H58">
        <v>-1.8867924528301883E-2</v>
      </c>
      <c r="I58">
        <v>-4.2423213982691332E-2</v>
      </c>
    </row>
    <row r="59" spans="1:9" x14ac:dyDescent="0.25">
      <c r="A59" s="1">
        <v>38880</v>
      </c>
      <c r="B59">
        <v>29775</v>
      </c>
      <c r="C59">
        <v>44.25</v>
      </c>
      <c r="D59">
        <v>0.52</v>
      </c>
      <c r="E59">
        <v>5.5709999999999997</v>
      </c>
      <c r="F59">
        <v>-7.8307230923025939E-3</v>
      </c>
      <c r="G59">
        <v>-3.2786885245901676E-2</v>
      </c>
      <c r="H59">
        <v>0</v>
      </c>
      <c r="I59">
        <v>-1.2759170653907526E-2</v>
      </c>
    </row>
    <row r="60" spans="1:9" x14ac:dyDescent="0.25">
      <c r="A60" s="1">
        <v>38881</v>
      </c>
      <c r="B60">
        <v>29480</v>
      </c>
      <c r="C60">
        <v>41.5</v>
      </c>
      <c r="D60">
        <v>0.5</v>
      </c>
      <c r="E60">
        <v>5.1790000000000003</v>
      </c>
      <c r="F60">
        <v>-9.9076406381192195E-3</v>
      </c>
      <c r="G60">
        <v>-6.2146892655367214E-2</v>
      </c>
      <c r="H60">
        <v>-3.8461538461538547E-2</v>
      </c>
      <c r="I60">
        <v>-7.0364387004128393E-2</v>
      </c>
    </row>
    <row r="61" spans="1:9" x14ac:dyDescent="0.25">
      <c r="A61" s="1">
        <v>38882</v>
      </c>
      <c r="B61">
        <v>29570</v>
      </c>
      <c r="C61">
        <v>40.5</v>
      </c>
      <c r="D61">
        <v>0.51</v>
      </c>
      <c r="E61">
        <v>5.2140000000000004</v>
      </c>
      <c r="F61">
        <v>3.0529172320217235E-3</v>
      </c>
      <c r="G61">
        <v>-2.4096385542168641E-2</v>
      </c>
      <c r="H61">
        <v>2.0000000000000018E-2</v>
      </c>
      <c r="I61">
        <v>6.7580614018150076E-3</v>
      </c>
    </row>
    <row r="62" spans="1:9" x14ac:dyDescent="0.25">
      <c r="A62" s="1">
        <v>38883</v>
      </c>
      <c r="B62">
        <v>28970</v>
      </c>
      <c r="C62">
        <v>40.25</v>
      </c>
      <c r="D62">
        <v>0.52</v>
      </c>
      <c r="E62">
        <v>5.2140000000000004</v>
      </c>
      <c r="F62">
        <v>-2.0290835306053467E-2</v>
      </c>
      <c r="G62">
        <v>-6.1728395061728669E-3</v>
      </c>
      <c r="H62">
        <v>1.9607843137254832E-2</v>
      </c>
      <c r="I62">
        <v>0</v>
      </c>
    </row>
    <row r="63" spans="1:9" x14ac:dyDescent="0.25">
      <c r="A63" s="1">
        <v>38884</v>
      </c>
      <c r="B63">
        <v>28970</v>
      </c>
      <c r="C63">
        <v>40.5</v>
      </c>
      <c r="D63">
        <v>0.51</v>
      </c>
      <c r="E63">
        <v>5.2859999999999996</v>
      </c>
      <c r="F63">
        <v>0</v>
      </c>
      <c r="G63">
        <v>6.2111801242235032E-3</v>
      </c>
      <c r="H63">
        <v>-1.9230769230769273E-2</v>
      </c>
      <c r="I63">
        <v>1.3808975834292081E-2</v>
      </c>
    </row>
    <row r="64" spans="1:9" x14ac:dyDescent="0.25">
      <c r="A64" s="1">
        <v>38887</v>
      </c>
      <c r="B64">
        <v>29100</v>
      </c>
      <c r="C64">
        <v>40.5</v>
      </c>
      <c r="D64">
        <v>0.51</v>
      </c>
      <c r="E64">
        <v>5.5359999999999996</v>
      </c>
      <c r="F64">
        <v>4.4874007594062348E-3</v>
      </c>
      <c r="G64">
        <v>0</v>
      </c>
      <c r="H64">
        <v>0</v>
      </c>
      <c r="I64">
        <v>4.7294740824820325E-2</v>
      </c>
    </row>
    <row r="65" spans="1:9" x14ac:dyDescent="0.25">
      <c r="A65" s="1">
        <v>38888</v>
      </c>
      <c r="B65">
        <v>29470</v>
      </c>
      <c r="C65">
        <v>40</v>
      </c>
      <c r="D65">
        <v>0.52</v>
      </c>
      <c r="E65">
        <v>5.4640000000000004</v>
      </c>
      <c r="F65">
        <v>1.271477663230236E-2</v>
      </c>
      <c r="G65">
        <v>-1.2345679012345734E-2</v>
      </c>
      <c r="H65">
        <v>1.9607843137254832E-2</v>
      </c>
      <c r="I65">
        <v>-1.300578034682065E-2</v>
      </c>
    </row>
    <row r="66" spans="1:9" x14ac:dyDescent="0.25">
      <c r="A66" s="1">
        <v>38889</v>
      </c>
      <c r="B66">
        <v>29470</v>
      </c>
      <c r="C66">
        <v>39.5</v>
      </c>
      <c r="D66">
        <v>0.51</v>
      </c>
      <c r="E66">
        <v>5.3929999999999998</v>
      </c>
      <c r="F66">
        <v>0</v>
      </c>
      <c r="G66">
        <v>-1.2499999999999956E-2</v>
      </c>
      <c r="H66">
        <v>-1.9230769230769273E-2</v>
      </c>
      <c r="I66">
        <v>-1.2994143484626797E-2</v>
      </c>
    </row>
    <row r="67" spans="1:9" x14ac:dyDescent="0.25">
      <c r="A67" s="1">
        <v>38890</v>
      </c>
      <c r="B67">
        <v>31125</v>
      </c>
      <c r="C67">
        <v>39.5</v>
      </c>
      <c r="D67">
        <v>0.5</v>
      </c>
      <c r="E67">
        <v>5.3929999999999998</v>
      </c>
      <c r="F67">
        <v>5.6158805564981318E-2</v>
      </c>
      <c r="G67">
        <v>0</v>
      </c>
      <c r="H67">
        <v>-1.9607843137254943E-2</v>
      </c>
      <c r="I67">
        <v>0</v>
      </c>
    </row>
    <row r="68" spans="1:9" x14ac:dyDescent="0.25">
      <c r="A68" s="1">
        <v>38891</v>
      </c>
      <c r="B68">
        <v>31300</v>
      </c>
      <c r="C68">
        <v>39.75</v>
      </c>
      <c r="D68">
        <v>0.49</v>
      </c>
      <c r="E68">
        <v>5.1429999999999998</v>
      </c>
      <c r="F68">
        <v>5.6224899598393829E-3</v>
      </c>
      <c r="G68">
        <v>6.3291139240506666E-3</v>
      </c>
      <c r="H68">
        <v>-2.0000000000000018E-2</v>
      </c>
      <c r="I68">
        <v>-4.6356387910253982E-2</v>
      </c>
    </row>
    <row r="69" spans="1:9" x14ac:dyDescent="0.25">
      <c r="A69" s="1">
        <v>38894</v>
      </c>
      <c r="B69">
        <v>31040</v>
      </c>
      <c r="C69">
        <v>39</v>
      </c>
      <c r="D69">
        <v>0.48</v>
      </c>
      <c r="E69">
        <v>4.7859999999999996</v>
      </c>
      <c r="F69">
        <v>-8.3067092651757379E-3</v>
      </c>
      <c r="G69">
        <v>-1.8867924528301883E-2</v>
      </c>
      <c r="H69">
        <v>-2.0408163265306145E-2</v>
      </c>
      <c r="I69">
        <v>-6.9414738479486759E-2</v>
      </c>
    </row>
    <row r="70" spans="1:9" x14ac:dyDescent="0.25">
      <c r="A70" s="1">
        <v>38895</v>
      </c>
      <c r="B70">
        <v>30760</v>
      </c>
      <c r="C70">
        <v>39.25</v>
      </c>
      <c r="D70">
        <v>0.48</v>
      </c>
      <c r="E70">
        <v>4.8929999999999998</v>
      </c>
      <c r="F70">
        <v>-9.0206185567009989E-3</v>
      </c>
      <c r="G70">
        <v>6.4102564102563875E-3</v>
      </c>
      <c r="H70">
        <v>0</v>
      </c>
      <c r="I70">
        <v>2.2356874216464817E-2</v>
      </c>
    </row>
    <row r="71" spans="1:9" x14ac:dyDescent="0.25">
      <c r="A71" s="1">
        <v>38896</v>
      </c>
      <c r="B71">
        <v>30760</v>
      </c>
      <c r="C71">
        <v>42.5</v>
      </c>
      <c r="D71">
        <v>0.49</v>
      </c>
      <c r="E71">
        <v>5.1070000000000002</v>
      </c>
      <c r="F71">
        <v>0</v>
      </c>
      <c r="G71">
        <v>8.2802547770700619E-2</v>
      </c>
      <c r="H71">
        <v>2.0833333333333259E-2</v>
      </c>
      <c r="I71">
        <v>4.3735949315348632E-2</v>
      </c>
    </row>
    <row r="72" spans="1:9" x14ac:dyDescent="0.25">
      <c r="A72" s="1">
        <v>38897</v>
      </c>
      <c r="B72">
        <v>30760</v>
      </c>
      <c r="C72">
        <v>46</v>
      </c>
      <c r="D72">
        <v>0.5</v>
      </c>
      <c r="E72">
        <v>5.25</v>
      </c>
      <c r="F72">
        <v>0</v>
      </c>
      <c r="G72">
        <v>8.2352941176470518E-2</v>
      </c>
      <c r="H72">
        <v>2.0408163265306145E-2</v>
      </c>
      <c r="I72">
        <v>2.8000783238691929E-2</v>
      </c>
    </row>
    <row r="73" spans="1:9" x14ac:dyDescent="0.25">
      <c r="A73" s="1">
        <v>38898</v>
      </c>
      <c r="B73">
        <v>30100</v>
      </c>
      <c r="C73">
        <v>46.25</v>
      </c>
      <c r="D73">
        <v>0.52</v>
      </c>
      <c r="E73">
        <v>5.5709999999999997</v>
      </c>
      <c r="F73">
        <v>-2.1456436931079348E-2</v>
      </c>
      <c r="G73">
        <v>5.4347826086955653E-3</v>
      </c>
      <c r="H73">
        <v>4.0000000000000036E-2</v>
      </c>
      <c r="I73">
        <v>6.1142857142857165E-2</v>
      </c>
    </row>
    <row r="74" spans="1:9" x14ac:dyDescent="0.25">
      <c r="A74" s="1">
        <v>38901</v>
      </c>
      <c r="B74">
        <v>30100</v>
      </c>
      <c r="C74">
        <v>45.25</v>
      </c>
      <c r="D74">
        <v>0.51</v>
      </c>
      <c r="E74">
        <v>5.6429999999999998</v>
      </c>
      <c r="F74">
        <v>0</v>
      </c>
      <c r="G74">
        <v>-2.1621621621621623E-2</v>
      </c>
      <c r="H74">
        <v>-1.9230769230769273E-2</v>
      </c>
      <c r="I74">
        <v>1.292407108239102E-2</v>
      </c>
    </row>
    <row r="75" spans="1:9" x14ac:dyDescent="0.25">
      <c r="A75" s="1">
        <v>38902</v>
      </c>
      <c r="B75">
        <v>30940</v>
      </c>
      <c r="C75">
        <v>45.75</v>
      </c>
      <c r="D75">
        <v>0.51</v>
      </c>
      <c r="E75">
        <v>5.9290000000000003</v>
      </c>
      <c r="F75">
        <v>2.7906976744185963E-2</v>
      </c>
      <c r="G75">
        <v>1.1049723756906049E-2</v>
      </c>
      <c r="H75">
        <v>0</v>
      </c>
      <c r="I75">
        <v>5.0682261208577106E-2</v>
      </c>
    </row>
    <row r="76" spans="1:9" x14ac:dyDescent="0.25">
      <c r="A76" s="1">
        <v>38903</v>
      </c>
      <c r="B76">
        <v>30750</v>
      </c>
      <c r="C76">
        <v>43.75</v>
      </c>
      <c r="D76">
        <v>0.5</v>
      </c>
      <c r="E76">
        <v>5.6790000000000003</v>
      </c>
      <c r="F76">
        <v>-6.1409179056237662E-3</v>
      </c>
      <c r="G76">
        <v>-4.3715846994535568E-2</v>
      </c>
      <c r="H76">
        <v>-1.9607843137254943E-2</v>
      </c>
      <c r="I76">
        <v>-4.2165626581211035E-2</v>
      </c>
    </row>
    <row r="77" spans="1:9" x14ac:dyDescent="0.25">
      <c r="A77" s="1">
        <v>38905</v>
      </c>
      <c r="B77">
        <v>31590</v>
      </c>
      <c r="C77">
        <v>42.5</v>
      </c>
      <c r="D77">
        <v>0.52</v>
      </c>
      <c r="E77">
        <v>6.2140000000000004</v>
      </c>
      <c r="F77">
        <v>2.7317073170731732E-2</v>
      </c>
      <c r="G77">
        <v>-2.8571428571428581E-2</v>
      </c>
      <c r="H77">
        <v>4.0000000000000036E-2</v>
      </c>
      <c r="I77">
        <v>9.4206726536361973E-2</v>
      </c>
    </row>
    <row r="78" spans="1:9" x14ac:dyDescent="0.25">
      <c r="A78" s="1">
        <v>38908</v>
      </c>
      <c r="B78">
        <v>31080</v>
      </c>
      <c r="C78">
        <v>40.5</v>
      </c>
      <c r="D78">
        <v>0.52</v>
      </c>
      <c r="E78">
        <v>6.0359999999999996</v>
      </c>
      <c r="F78">
        <v>-1.614434947768284E-2</v>
      </c>
      <c r="G78">
        <v>-4.705882352941182E-2</v>
      </c>
      <c r="H78">
        <v>0</v>
      </c>
      <c r="I78">
        <v>-2.8644995172191989E-2</v>
      </c>
    </row>
    <row r="79" spans="1:9" x14ac:dyDescent="0.25">
      <c r="A79" s="1">
        <v>38909</v>
      </c>
      <c r="B79">
        <v>30880</v>
      </c>
      <c r="C79">
        <v>42.5</v>
      </c>
      <c r="D79">
        <v>0.51</v>
      </c>
      <c r="E79">
        <v>6.1429999999999998</v>
      </c>
      <c r="F79">
        <v>-6.4350064350063851E-3</v>
      </c>
      <c r="G79">
        <v>4.9382716049382713E-2</v>
      </c>
      <c r="H79">
        <v>-1.9230769230769273E-2</v>
      </c>
      <c r="I79">
        <v>1.7726971504307576E-2</v>
      </c>
    </row>
    <row r="80" spans="1:9" x14ac:dyDescent="0.25">
      <c r="A80" s="1">
        <v>38910</v>
      </c>
      <c r="B80">
        <v>30880</v>
      </c>
      <c r="C80">
        <v>43.25</v>
      </c>
      <c r="D80">
        <v>0.51</v>
      </c>
      <c r="E80">
        <v>6.0359999999999996</v>
      </c>
      <c r="F80">
        <v>0</v>
      </c>
      <c r="G80">
        <v>1.7647058823529349E-2</v>
      </c>
      <c r="H80">
        <v>0</v>
      </c>
      <c r="I80">
        <v>-1.7418199576754057E-2</v>
      </c>
    </row>
    <row r="81" spans="1:9" x14ac:dyDescent="0.25">
      <c r="A81" s="1">
        <v>38911</v>
      </c>
      <c r="B81">
        <v>32825</v>
      </c>
      <c r="C81">
        <v>41.25</v>
      </c>
      <c r="D81">
        <v>0.49</v>
      </c>
      <c r="E81">
        <v>5.8209999999999997</v>
      </c>
      <c r="F81">
        <v>6.2985751295336678E-2</v>
      </c>
      <c r="G81">
        <v>-4.6242774566473965E-2</v>
      </c>
      <c r="H81">
        <v>-3.9215686274509887E-2</v>
      </c>
      <c r="I81">
        <v>-3.5619615639496338E-2</v>
      </c>
    </row>
    <row r="82" spans="1:9" x14ac:dyDescent="0.25">
      <c r="A82" s="1">
        <v>38912</v>
      </c>
      <c r="B82">
        <v>33300</v>
      </c>
      <c r="C82">
        <v>42.75</v>
      </c>
      <c r="D82">
        <v>0.48</v>
      </c>
      <c r="E82">
        <v>5.3929999999999998</v>
      </c>
      <c r="F82">
        <v>1.4470677837014501E-2</v>
      </c>
      <c r="G82">
        <v>3.6363636363636376E-2</v>
      </c>
      <c r="H82">
        <v>-2.0408163265306145E-2</v>
      </c>
      <c r="I82">
        <v>-7.3526885414877174E-2</v>
      </c>
    </row>
    <row r="83" spans="1:9" x14ac:dyDescent="0.25">
      <c r="A83" s="1">
        <v>38915</v>
      </c>
      <c r="B83">
        <v>33300</v>
      </c>
      <c r="C83">
        <v>40.25</v>
      </c>
      <c r="D83">
        <v>0.47</v>
      </c>
      <c r="E83">
        <v>5.1790000000000003</v>
      </c>
      <c r="F83">
        <v>0</v>
      </c>
      <c r="G83">
        <v>-5.8479532163742687E-2</v>
      </c>
      <c r="H83">
        <v>-2.083333333333337E-2</v>
      </c>
      <c r="I83">
        <v>-3.9681068051177326E-2</v>
      </c>
    </row>
    <row r="84" spans="1:9" x14ac:dyDescent="0.25">
      <c r="A84" s="1">
        <v>38916</v>
      </c>
      <c r="B84">
        <v>32860</v>
      </c>
      <c r="C84">
        <v>41.75</v>
      </c>
      <c r="D84">
        <v>0.48</v>
      </c>
      <c r="E84">
        <v>5.4640000000000004</v>
      </c>
      <c r="F84">
        <v>-1.3213213213213226E-2</v>
      </c>
      <c r="G84">
        <v>3.7267080745341685E-2</v>
      </c>
      <c r="H84">
        <v>2.1276595744680771E-2</v>
      </c>
      <c r="I84">
        <v>5.5029928557636554E-2</v>
      </c>
    </row>
    <row r="85" spans="1:9" x14ac:dyDescent="0.25">
      <c r="A85" s="1">
        <v>38917</v>
      </c>
      <c r="B85">
        <v>31765</v>
      </c>
      <c r="C85">
        <v>41.5</v>
      </c>
      <c r="D85">
        <v>0.48</v>
      </c>
      <c r="E85">
        <v>5.3570000000000002</v>
      </c>
      <c r="F85">
        <v>-3.3323189287888022E-2</v>
      </c>
      <c r="G85">
        <v>-5.9880239520958556E-3</v>
      </c>
      <c r="H85">
        <v>0</v>
      </c>
      <c r="I85">
        <v>-1.9582723279648606E-2</v>
      </c>
    </row>
    <row r="86" spans="1:9" x14ac:dyDescent="0.25">
      <c r="A86" s="1">
        <v>38918</v>
      </c>
      <c r="B86">
        <v>31765</v>
      </c>
      <c r="C86">
        <v>43.5</v>
      </c>
      <c r="D86">
        <v>0.49</v>
      </c>
      <c r="E86">
        <v>5.75</v>
      </c>
      <c r="F86">
        <v>0</v>
      </c>
      <c r="G86">
        <v>4.8192771084337283E-2</v>
      </c>
      <c r="H86">
        <v>2.0833333333333259E-2</v>
      </c>
      <c r="I86">
        <v>7.336195631883502E-2</v>
      </c>
    </row>
    <row r="87" spans="1:9" x14ac:dyDescent="0.25">
      <c r="A87" s="1">
        <v>38919</v>
      </c>
      <c r="B87">
        <v>31310</v>
      </c>
      <c r="C87">
        <v>43</v>
      </c>
      <c r="D87">
        <v>0.49</v>
      </c>
      <c r="E87">
        <v>5.5709999999999997</v>
      </c>
      <c r="F87">
        <v>-1.432394144498661E-2</v>
      </c>
      <c r="G87">
        <v>-1.1494252873563204E-2</v>
      </c>
      <c r="H87">
        <v>0</v>
      </c>
      <c r="I87">
        <v>-3.1130434782608796E-2</v>
      </c>
    </row>
    <row r="88" spans="1:9" x14ac:dyDescent="0.25">
      <c r="A88" s="1">
        <v>38922</v>
      </c>
      <c r="B88">
        <v>30705</v>
      </c>
      <c r="C88">
        <v>42.75</v>
      </c>
      <c r="D88">
        <v>0.49</v>
      </c>
      <c r="E88">
        <v>5.5</v>
      </c>
      <c r="F88">
        <v>-1.9322900031938706E-2</v>
      </c>
      <c r="G88">
        <v>-5.8139534883721034E-3</v>
      </c>
      <c r="H88">
        <v>0</v>
      </c>
      <c r="I88">
        <v>-1.2744570095135521E-2</v>
      </c>
    </row>
    <row r="89" spans="1:9" x14ac:dyDescent="0.25">
      <c r="A89" s="1">
        <v>38923</v>
      </c>
      <c r="B89">
        <v>30630</v>
      </c>
      <c r="C89">
        <v>42.75</v>
      </c>
      <c r="D89">
        <v>0.49</v>
      </c>
      <c r="E89">
        <v>5.5359999999999996</v>
      </c>
      <c r="F89">
        <v>-2.4425989252564451E-3</v>
      </c>
      <c r="G89">
        <v>0</v>
      </c>
      <c r="H89">
        <v>0</v>
      </c>
      <c r="I89">
        <v>6.54545454545441E-3</v>
      </c>
    </row>
    <row r="90" spans="1:9" x14ac:dyDescent="0.25">
      <c r="A90" s="1">
        <v>38924</v>
      </c>
      <c r="B90">
        <v>30290</v>
      </c>
      <c r="C90">
        <v>44.5</v>
      </c>
      <c r="D90">
        <v>0.5</v>
      </c>
      <c r="E90">
        <v>5.7859999999999996</v>
      </c>
      <c r="F90">
        <v>-1.1100228534116852E-2</v>
      </c>
      <c r="G90">
        <v>4.0935672514619936E-2</v>
      </c>
      <c r="H90">
        <v>2.0408163265306145E-2</v>
      </c>
      <c r="I90">
        <v>4.5158959537572319E-2</v>
      </c>
    </row>
    <row r="91" spans="1:9" x14ac:dyDescent="0.25">
      <c r="A91" s="1">
        <v>38925</v>
      </c>
      <c r="B91">
        <v>30172</v>
      </c>
      <c r="C91">
        <v>47.25</v>
      </c>
      <c r="D91">
        <v>0.49</v>
      </c>
      <c r="E91">
        <v>5.9290000000000003</v>
      </c>
      <c r="F91">
        <v>-3.8956751403103063E-3</v>
      </c>
      <c r="G91">
        <v>6.1797752808988804E-2</v>
      </c>
      <c r="H91">
        <v>-2.0000000000000018E-2</v>
      </c>
      <c r="I91">
        <v>2.4714828897338448E-2</v>
      </c>
    </row>
    <row r="92" spans="1:9" x14ac:dyDescent="0.25">
      <c r="A92" s="1">
        <v>38926</v>
      </c>
      <c r="B92">
        <v>30172</v>
      </c>
      <c r="C92">
        <v>46.5</v>
      </c>
      <c r="D92">
        <v>0.52</v>
      </c>
      <c r="E92">
        <v>5.6790000000000003</v>
      </c>
      <c r="F92">
        <v>0</v>
      </c>
      <c r="G92">
        <v>-1.5873015873015928E-2</v>
      </c>
      <c r="H92">
        <v>6.1224489795918435E-2</v>
      </c>
      <c r="I92">
        <v>-4.2165626581211035E-2</v>
      </c>
    </row>
    <row r="93" spans="1:9" x14ac:dyDescent="0.25">
      <c r="A93" s="1">
        <v>38929</v>
      </c>
      <c r="B93">
        <v>30172</v>
      </c>
      <c r="C93">
        <v>47.25</v>
      </c>
      <c r="D93">
        <v>0.5</v>
      </c>
      <c r="E93">
        <v>5.7140000000000004</v>
      </c>
      <c r="F93">
        <v>0</v>
      </c>
      <c r="G93">
        <v>1.6129032258064502E-2</v>
      </c>
      <c r="H93">
        <v>-3.8461538461538547E-2</v>
      </c>
      <c r="I93">
        <v>6.1630568762105487E-3</v>
      </c>
    </row>
    <row r="94" spans="1:9" x14ac:dyDescent="0.25">
      <c r="A94" s="1">
        <v>38930</v>
      </c>
      <c r="B94">
        <v>30172</v>
      </c>
      <c r="C94">
        <v>49.25</v>
      </c>
      <c r="D94">
        <v>0.51</v>
      </c>
      <c r="E94">
        <v>5.7140000000000004</v>
      </c>
      <c r="F94">
        <v>0</v>
      </c>
      <c r="G94">
        <v>4.2328042328042326E-2</v>
      </c>
      <c r="H94">
        <v>2.0000000000000018E-2</v>
      </c>
      <c r="I94">
        <v>0</v>
      </c>
    </row>
    <row r="95" spans="1:9" x14ac:dyDescent="0.25">
      <c r="A95" s="1">
        <v>38931</v>
      </c>
      <c r="B95">
        <v>31412</v>
      </c>
      <c r="C95">
        <v>49.5</v>
      </c>
      <c r="D95">
        <v>0.51</v>
      </c>
      <c r="E95">
        <v>5.7140000000000004</v>
      </c>
      <c r="F95">
        <v>4.1097706482831731E-2</v>
      </c>
      <c r="G95">
        <v>5.0761421319795996E-3</v>
      </c>
      <c r="H95">
        <v>0</v>
      </c>
      <c r="I95">
        <v>0</v>
      </c>
    </row>
    <row r="96" spans="1:9" x14ac:dyDescent="0.25">
      <c r="A96" s="1">
        <v>38932</v>
      </c>
      <c r="B96">
        <v>31412</v>
      </c>
      <c r="C96">
        <v>48.75</v>
      </c>
      <c r="D96">
        <v>0.51</v>
      </c>
      <c r="E96">
        <v>5.5709999999999997</v>
      </c>
      <c r="F96">
        <v>0</v>
      </c>
      <c r="G96">
        <v>-1.5151515151515138E-2</v>
      </c>
      <c r="H96">
        <v>0</v>
      </c>
      <c r="I96">
        <v>-2.502625131256575E-2</v>
      </c>
    </row>
    <row r="97" spans="1:9" x14ac:dyDescent="0.25">
      <c r="A97" s="1">
        <v>38933</v>
      </c>
      <c r="B97">
        <v>30950</v>
      </c>
      <c r="C97">
        <v>49.25</v>
      </c>
      <c r="D97">
        <v>0.5</v>
      </c>
      <c r="E97">
        <v>5.8209999999999997</v>
      </c>
      <c r="F97">
        <v>-1.470775499808985E-2</v>
      </c>
      <c r="G97">
        <v>1.025641025641022E-2</v>
      </c>
      <c r="H97">
        <v>-1.9607843137254943E-2</v>
      </c>
      <c r="I97">
        <v>4.4875246813857572E-2</v>
      </c>
    </row>
    <row r="98" spans="1:9" x14ac:dyDescent="0.25">
      <c r="A98" s="1">
        <v>38936</v>
      </c>
      <c r="B98">
        <v>30561</v>
      </c>
      <c r="C98">
        <v>48.25</v>
      </c>
      <c r="D98">
        <v>0.51</v>
      </c>
      <c r="E98">
        <v>5.7859999999999996</v>
      </c>
      <c r="F98">
        <v>-1.256865912762517E-2</v>
      </c>
      <c r="G98">
        <v>-2.0304568527918732E-2</v>
      </c>
      <c r="H98">
        <v>2.0000000000000018E-2</v>
      </c>
      <c r="I98">
        <v>-6.0127125923381541E-3</v>
      </c>
    </row>
    <row r="99" spans="1:9" x14ac:dyDescent="0.25">
      <c r="A99" s="1">
        <v>38938</v>
      </c>
      <c r="B99">
        <v>29854.26</v>
      </c>
      <c r="C99">
        <v>50</v>
      </c>
      <c r="D99">
        <v>0.52</v>
      </c>
      <c r="E99">
        <v>6.25</v>
      </c>
      <c r="F99">
        <v>-2.312555217433987E-2</v>
      </c>
      <c r="G99">
        <v>3.6269430051813378E-2</v>
      </c>
      <c r="H99">
        <v>1.9607843137254832E-2</v>
      </c>
      <c r="I99">
        <v>8.0193570687867366E-2</v>
      </c>
    </row>
    <row r="100" spans="1:9" x14ac:dyDescent="0.25">
      <c r="A100" s="1">
        <v>38939</v>
      </c>
      <c r="B100">
        <v>30166</v>
      </c>
      <c r="C100">
        <v>49.5</v>
      </c>
      <c r="D100">
        <v>0.52</v>
      </c>
      <c r="E100">
        <v>6.3209999999999997</v>
      </c>
      <c r="F100">
        <v>1.0442060865015534E-2</v>
      </c>
      <c r="G100">
        <v>-1.0000000000000009E-2</v>
      </c>
      <c r="H100">
        <v>0</v>
      </c>
      <c r="I100">
        <v>1.1360000000000037E-2</v>
      </c>
    </row>
    <row r="101" spans="1:9" x14ac:dyDescent="0.25">
      <c r="A101" s="1">
        <v>38940</v>
      </c>
      <c r="B101">
        <v>29890</v>
      </c>
      <c r="C101">
        <v>51</v>
      </c>
      <c r="D101">
        <v>0.52</v>
      </c>
      <c r="E101">
        <v>6.2140000000000004</v>
      </c>
      <c r="F101">
        <v>-9.1493734668169902E-3</v>
      </c>
      <c r="G101">
        <v>3.0303030303030276E-2</v>
      </c>
      <c r="H101">
        <v>0</v>
      </c>
      <c r="I101">
        <v>-1.6927701313083299E-2</v>
      </c>
    </row>
    <row r="102" spans="1:9" x14ac:dyDescent="0.25">
      <c r="A102" s="1">
        <v>38943</v>
      </c>
      <c r="B102">
        <v>29590</v>
      </c>
      <c r="C102">
        <v>51</v>
      </c>
      <c r="D102">
        <v>0.52</v>
      </c>
      <c r="E102">
        <v>6.25</v>
      </c>
      <c r="F102">
        <v>-1.0036801605888268E-2</v>
      </c>
      <c r="G102">
        <v>0</v>
      </c>
      <c r="H102">
        <v>0</v>
      </c>
      <c r="I102">
        <v>5.7933698101062525E-3</v>
      </c>
    </row>
    <row r="103" spans="1:9" x14ac:dyDescent="0.25">
      <c r="A103" s="1">
        <v>38944</v>
      </c>
      <c r="B103">
        <v>29590</v>
      </c>
      <c r="C103">
        <v>50</v>
      </c>
      <c r="D103">
        <v>0.52</v>
      </c>
      <c r="E103">
        <v>6.25</v>
      </c>
      <c r="F103">
        <v>0</v>
      </c>
      <c r="G103">
        <v>-1.9607843137254943E-2</v>
      </c>
      <c r="H103">
        <v>0</v>
      </c>
      <c r="I103">
        <v>0</v>
      </c>
    </row>
    <row r="104" spans="1:9" x14ac:dyDescent="0.25">
      <c r="A104" s="1">
        <v>38945</v>
      </c>
      <c r="B104">
        <v>28982</v>
      </c>
      <c r="C104">
        <v>50</v>
      </c>
      <c r="D104">
        <v>0.52</v>
      </c>
      <c r="E104">
        <v>6.3929999999999998</v>
      </c>
      <c r="F104">
        <v>-2.0547482257519456E-2</v>
      </c>
      <c r="G104">
        <v>0</v>
      </c>
      <c r="H104">
        <v>0</v>
      </c>
      <c r="I104">
        <v>2.2880000000000011E-2</v>
      </c>
    </row>
    <row r="105" spans="1:9" x14ac:dyDescent="0.25">
      <c r="A105" s="1">
        <v>38946</v>
      </c>
      <c r="B105">
        <v>29080</v>
      </c>
      <c r="C105">
        <v>49.75</v>
      </c>
      <c r="D105">
        <v>0.51</v>
      </c>
      <c r="E105">
        <v>6.4290000000000003</v>
      </c>
      <c r="F105">
        <v>3.3814091505071087E-3</v>
      </c>
      <c r="G105">
        <v>-5.0000000000000044E-3</v>
      </c>
      <c r="H105">
        <v>-1.9230769230769273E-2</v>
      </c>
      <c r="I105">
        <v>5.6311590802440303E-3</v>
      </c>
    </row>
    <row r="106" spans="1:9" x14ac:dyDescent="0.25">
      <c r="A106" s="1">
        <v>38947</v>
      </c>
      <c r="B106">
        <v>29080</v>
      </c>
      <c r="C106">
        <v>49.75</v>
      </c>
      <c r="D106">
        <v>0.52</v>
      </c>
      <c r="E106">
        <v>6.2140000000000004</v>
      </c>
      <c r="F106">
        <v>0</v>
      </c>
      <c r="G106">
        <v>0</v>
      </c>
      <c r="H106">
        <v>1.9607843137254832E-2</v>
      </c>
      <c r="I106">
        <v>-3.3442214963446903E-2</v>
      </c>
    </row>
    <row r="107" spans="1:9" x14ac:dyDescent="0.25">
      <c r="A107" s="1">
        <v>38950</v>
      </c>
      <c r="B107">
        <v>29080</v>
      </c>
      <c r="C107">
        <v>49.5</v>
      </c>
      <c r="D107">
        <v>0.52</v>
      </c>
      <c r="E107">
        <v>6.1790000000000003</v>
      </c>
      <c r="F107">
        <v>0</v>
      </c>
      <c r="G107">
        <v>-5.0251256281407253E-3</v>
      </c>
      <c r="H107">
        <v>0</v>
      </c>
      <c r="I107">
        <v>-5.6324428709366714E-3</v>
      </c>
    </row>
    <row r="108" spans="1:9" x14ac:dyDescent="0.25">
      <c r="A108" s="1">
        <v>38951</v>
      </c>
      <c r="B108">
        <v>29080</v>
      </c>
      <c r="C108">
        <v>50</v>
      </c>
      <c r="D108">
        <v>0.5</v>
      </c>
      <c r="E108">
        <v>6.2140000000000004</v>
      </c>
      <c r="F108">
        <v>0</v>
      </c>
      <c r="G108">
        <v>1.0101010101010166E-2</v>
      </c>
      <c r="H108">
        <v>-3.8461538461538547E-2</v>
      </c>
      <c r="I108">
        <v>5.6643469817123648E-3</v>
      </c>
    </row>
    <row r="109" spans="1:9" x14ac:dyDescent="0.25">
      <c r="A109" s="1">
        <v>38952</v>
      </c>
      <c r="B109">
        <v>29080</v>
      </c>
      <c r="C109">
        <v>50</v>
      </c>
      <c r="D109">
        <v>0.51</v>
      </c>
      <c r="E109">
        <v>6.2140000000000004</v>
      </c>
      <c r="F109">
        <v>0</v>
      </c>
      <c r="G109">
        <v>0</v>
      </c>
      <c r="H109">
        <v>2.0000000000000018E-2</v>
      </c>
      <c r="I109">
        <v>0</v>
      </c>
    </row>
    <row r="110" spans="1:9" x14ac:dyDescent="0.25">
      <c r="A110" s="1">
        <v>38953</v>
      </c>
      <c r="B110">
        <v>29080</v>
      </c>
      <c r="C110">
        <v>50.5</v>
      </c>
      <c r="D110">
        <v>0.5</v>
      </c>
      <c r="E110">
        <v>6</v>
      </c>
      <c r="F110">
        <v>0</v>
      </c>
      <c r="G110">
        <v>1.0000000000000009E-2</v>
      </c>
      <c r="H110">
        <v>-1.9607843137254943E-2</v>
      </c>
      <c r="I110">
        <v>-3.4438364982298131E-2</v>
      </c>
    </row>
    <row r="111" spans="1:9" x14ac:dyDescent="0.25">
      <c r="A111" s="1">
        <v>38954</v>
      </c>
      <c r="B111">
        <v>29080</v>
      </c>
      <c r="C111">
        <v>50.25</v>
      </c>
      <c r="D111">
        <v>0.51</v>
      </c>
      <c r="E111">
        <v>5.9640000000000004</v>
      </c>
      <c r="F111">
        <v>0</v>
      </c>
      <c r="G111">
        <v>-4.9504950495049549E-3</v>
      </c>
      <c r="H111">
        <v>2.0000000000000018E-2</v>
      </c>
      <c r="I111">
        <v>-5.9999999999998943E-3</v>
      </c>
    </row>
    <row r="112" spans="1:9" x14ac:dyDescent="0.25">
      <c r="A112" s="1">
        <v>38957</v>
      </c>
      <c r="B112">
        <v>29770</v>
      </c>
      <c r="C112">
        <v>51.75</v>
      </c>
      <c r="D112">
        <v>0.5</v>
      </c>
      <c r="E112">
        <v>5.9290000000000003</v>
      </c>
      <c r="F112">
        <v>2.3727647867950452E-2</v>
      </c>
      <c r="G112">
        <v>2.9850746268656803E-2</v>
      </c>
      <c r="H112">
        <v>-1.9607843137254943E-2</v>
      </c>
      <c r="I112">
        <v>-5.8685446009389963E-3</v>
      </c>
    </row>
    <row r="113" spans="1:9" x14ac:dyDescent="0.25">
      <c r="A113" s="1">
        <v>38958</v>
      </c>
      <c r="B113">
        <v>29770</v>
      </c>
      <c r="C113">
        <v>53</v>
      </c>
      <c r="D113">
        <v>0.5</v>
      </c>
      <c r="E113">
        <v>6</v>
      </c>
      <c r="F113">
        <v>0</v>
      </c>
      <c r="G113">
        <v>2.4154589371980784E-2</v>
      </c>
      <c r="H113">
        <v>0</v>
      </c>
      <c r="I113">
        <v>1.197503794906396E-2</v>
      </c>
    </row>
    <row r="114" spans="1:9" x14ac:dyDescent="0.25">
      <c r="A114" s="1">
        <v>38960</v>
      </c>
      <c r="B114">
        <v>29770</v>
      </c>
      <c r="C114">
        <v>54</v>
      </c>
      <c r="D114">
        <v>0.51</v>
      </c>
      <c r="E114">
        <v>6.0895000000000001</v>
      </c>
      <c r="F114">
        <v>0</v>
      </c>
      <c r="G114">
        <v>1.8867924528301883E-2</v>
      </c>
      <c r="H114">
        <v>2.0000000000000018E-2</v>
      </c>
      <c r="I114">
        <v>1.4916666666666689E-2</v>
      </c>
    </row>
    <row r="115" spans="1:9" x14ac:dyDescent="0.25">
      <c r="A115" s="1">
        <v>38961</v>
      </c>
      <c r="B115">
        <v>29770</v>
      </c>
      <c r="C115">
        <v>55</v>
      </c>
      <c r="D115">
        <v>0.52</v>
      </c>
      <c r="E115">
        <v>6.1790000000000003</v>
      </c>
      <c r="F115">
        <v>0</v>
      </c>
      <c r="G115">
        <v>1.8518518518518601E-2</v>
      </c>
      <c r="H115">
        <v>1.9607843137254832E-2</v>
      </c>
      <c r="I115">
        <v>1.4697430002463374E-2</v>
      </c>
    </row>
    <row r="116" spans="1:9" x14ac:dyDescent="0.25">
      <c r="A116" s="1">
        <v>38964</v>
      </c>
      <c r="B116">
        <v>29335</v>
      </c>
      <c r="C116">
        <v>55</v>
      </c>
      <c r="D116">
        <v>0.53</v>
      </c>
      <c r="E116">
        <v>6.3929999999999998</v>
      </c>
      <c r="F116">
        <v>-1.461202552905605E-2</v>
      </c>
      <c r="G116">
        <v>0</v>
      </c>
      <c r="H116">
        <v>1.9230769230769162E-2</v>
      </c>
      <c r="I116">
        <v>3.4633435831040504E-2</v>
      </c>
    </row>
    <row r="117" spans="1:9" x14ac:dyDescent="0.25">
      <c r="A117" s="1">
        <v>38965</v>
      </c>
      <c r="B117">
        <v>29200</v>
      </c>
      <c r="C117">
        <v>56.5</v>
      </c>
      <c r="D117">
        <v>0.51</v>
      </c>
      <c r="E117">
        <v>6.3929999999999998</v>
      </c>
      <c r="F117">
        <v>-4.6020112493608822E-3</v>
      </c>
      <c r="G117">
        <v>2.7272727272727337E-2</v>
      </c>
      <c r="H117">
        <v>-3.7735849056603765E-2</v>
      </c>
      <c r="I117">
        <v>0</v>
      </c>
    </row>
    <row r="118" spans="1:9" x14ac:dyDescent="0.25">
      <c r="A118" s="1">
        <v>38966</v>
      </c>
      <c r="B118">
        <v>29200</v>
      </c>
      <c r="C118">
        <v>56</v>
      </c>
      <c r="D118">
        <v>0.51</v>
      </c>
      <c r="E118">
        <v>6.25</v>
      </c>
      <c r="F118">
        <v>0</v>
      </c>
      <c r="G118">
        <v>-8.8495575221239076E-3</v>
      </c>
      <c r="H118">
        <v>0</v>
      </c>
      <c r="I118">
        <v>-2.2368215235413658E-2</v>
      </c>
    </row>
    <row r="119" spans="1:9" x14ac:dyDescent="0.25">
      <c r="A119" s="1">
        <v>38967</v>
      </c>
      <c r="B119">
        <v>29970</v>
      </c>
      <c r="C119">
        <v>57</v>
      </c>
      <c r="D119">
        <v>0.52</v>
      </c>
      <c r="E119">
        <v>6.1429999999999998</v>
      </c>
      <c r="F119">
        <v>2.6369863013698591E-2</v>
      </c>
      <c r="G119">
        <v>1.7857142857142794E-2</v>
      </c>
      <c r="H119">
        <v>1.9607843137254832E-2</v>
      </c>
      <c r="I119">
        <v>-1.7120000000000024E-2</v>
      </c>
    </row>
    <row r="120" spans="1:9" x14ac:dyDescent="0.25">
      <c r="A120" s="1">
        <v>38968</v>
      </c>
      <c r="B120">
        <v>29970</v>
      </c>
      <c r="C120">
        <v>57.5</v>
      </c>
      <c r="D120">
        <v>0.52</v>
      </c>
      <c r="E120">
        <v>6</v>
      </c>
      <c r="F120">
        <v>0</v>
      </c>
      <c r="G120">
        <v>8.7719298245614308E-3</v>
      </c>
      <c r="H120">
        <v>0</v>
      </c>
      <c r="I120">
        <v>-2.3278528406316057E-2</v>
      </c>
    </row>
    <row r="121" spans="1:9" x14ac:dyDescent="0.25">
      <c r="A121" s="1">
        <v>38971</v>
      </c>
      <c r="B121">
        <v>28600</v>
      </c>
      <c r="C121">
        <v>57.5</v>
      </c>
      <c r="D121">
        <v>0.51</v>
      </c>
      <c r="E121">
        <v>5.9640000000000004</v>
      </c>
      <c r="F121">
        <v>-4.5712379045712348E-2</v>
      </c>
      <c r="G121">
        <v>0</v>
      </c>
      <c r="H121">
        <v>-1.9230769230769273E-2</v>
      </c>
      <c r="I121">
        <v>-5.9999999999998943E-3</v>
      </c>
    </row>
    <row r="122" spans="1:9" x14ac:dyDescent="0.25">
      <c r="A122" s="1">
        <v>38972</v>
      </c>
      <c r="B122">
        <v>28600</v>
      </c>
      <c r="C122">
        <v>57</v>
      </c>
      <c r="D122">
        <v>0.52</v>
      </c>
      <c r="E122">
        <v>6.0359999999999996</v>
      </c>
      <c r="F122">
        <v>0</v>
      </c>
      <c r="G122">
        <v>-8.6956521739129933E-3</v>
      </c>
      <c r="H122">
        <v>1.9607843137254832E-2</v>
      </c>
      <c r="I122">
        <v>1.2072434607645732E-2</v>
      </c>
    </row>
    <row r="123" spans="1:9" x14ac:dyDescent="0.25">
      <c r="A123" s="1">
        <v>38973</v>
      </c>
      <c r="B123">
        <v>28600</v>
      </c>
      <c r="C123">
        <v>57</v>
      </c>
      <c r="D123">
        <v>0.53</v>
      </c>
      <c r="E123">
        <v>6.0359999999999996</v>
      </c>
      <c r="F123">
        <v>0</v>
      </c>
      <c r="G123">
        <v>0</v>
      </c>
      <c r="H123">
        <v>1.9230769230769162E-2</v>
      </c>
      <c r="I123">
        <v>0</v>
      </c>
    </row>
    <row r="124" spans="1:9" x14ac:dyDescent="0.25">
      <c r="A124" s="1">
        <v>38974</v>
      </c>
      <c r="B124">
        <v>28600</v>
      </c>
      <c r="C124">
        <v>56.5</v>
      </c>
      <c r="D124">
        <v>0.51</v>
      </c>
      <c r="E124">
        <v>5.9290000000000003</v>
      </c>
      <c r="F124">
        <v>0</v>
      </c>
      <c r="G124">
        <v>-8.7719298245614308E-3</v>
      </c>
      <c r="H124">
        <v>-3.7735849056603765E-2</v>
      </c>
      <c r="I124">
        <v>-1.7726971504307354E-2</v>
      </c>
    </row>
    <row r="125" spans="1:9" x14ac:dyDescent="0.25">
      <c r="A125" s="1">
        <v>38975</v>
      </c>
      <c r="B125">
        <v>27500</v>
      </c>
      <c r="C125">
        <v>56.5</v>
      </c>
      <c r="D125">
        <v>0.52</v>
      </c>
      <c r="E125">
        <v>6.1070000000000002</v>
      </c>
      <c r="F125">
        <v>-3.8461538461538436E-2</v>
      </c>
      <c r="G125">
        <v>0</v>
      </c>
      <c r="H125">
        <v>1.9607843137254832E-2</v>
      </c>
      <c r="I125">
        <v>3.0021926125822107E-2</v>
      </c>
    </row>
    <row r="126" spans="1:9" x14ac:dyDescent="0.25">
      <c r="A126" s="1">
        <v>38978</v>
      </c>
      <c r="B126">
        <v>27468</v>
      </c>
      <c r="C126">
        <v>57.5</v>
      </c>
      <c r="D126">
        <v>0.52</v>
      </c>
      <c r="E126">
        <v>6.0709999999999997</v>
      </c>
      <c r="F126">
        <v>-1.1636363636363667E-3</v>
      </c>
      <c r="G126">
        <v>1.7699115044247815E-2</v>
      </c>
      <c r="H126">
        <v>0</v>
      </c>
      <c r="I126">
        <v>-5.8948747339120366E-3</v>
      </c>
    </row>
    <row r="127" spans="1:9" x14ac:dyDescent="0.25">
      <c r="A127" s="1">
        <v>38979</v>
      </c>
      <c r="B127">
        <v>27350</v>
      </c>
      <c r="C127">
        <v>58</v>
      </c>
      <c r="D127">
        <v>0.52</v>
      </c>
      <c r="E127">
        <v>6.0709999999999997</v>
      </c>
      <c r="F127">
        <v>-4.2959079656327281E-3</v>
      </c>
      <c r="G127">
        <v>8.6956521739129933E-3</v>
      </c>
      <c r="H127">
        <v>0</v>
      </c>
      <c r="I127">
        <v>0</v>
      </c>
    </row>
    <row r="128" spans="1:9" x14ac:dyDescent="0.25">
      <c r="A128" s="1">
        <v>38980</v>
      </c>
      <c r="B128">
        <v>27350</v>
      </c>
      <c r="C128">
        <v>58</v>
      </c>
      <c r="D128">
        <v>0.52</v>
      </c>
      <c r="E128">
        <v>6.0359999999999996</v>
      </c>
      <c r="F128">
        <v>0</v>
      </c>
      <c r="G128">
        <v>0</v>
      </c>
      <c r="H128">
        <v>0</v>
      </c>
      <c r="I128">
        <v>-5.765112831494057E-3</v>
      </c>
    </row>
    <row r="129" spans="1:9" x14ac:dyDescent="0.25">
      <c r="A129" s="1">
        <v>38981</v>
      </c>
      <c r="B129">
        <v>27350</v>
      </c>
      <c r="C129">
        <v>58</v>
      </c>
      <c r="D129">
        <v>0.52</v>
      </c>
      <c r="E129">
        <v>6</v>
      </c>
      <c r="F129">
        <v>0</v>
      </c>
      <c r="G129">
        <v>0</v>
      </c>
      <c r="H129">
        <v>0</v>
      </c>
      <c r="I129">
        <v>-5.9642147117295874E-3</v>
      </c>
    </row>
    <row r="130" spans="1:9" x14ac:dyDescent="0.25">
      <c r="A130" s="1">
        <v>38982</v>
      </c>
      <c r="B130">
        <v>28710</v>
      </c>
      <c r="C130">
        <v>56.5</v>
      </c>
      <c r="D130">
        <v>0.49</v>
      </c>
      <c r="E130">
        <v>5.6429999999999998</v>
      </c>
      <c r="F130">
        <v>4.9725776965265034E-2</v>
      </c>
      <c r="G130">
        <v>-2.5862068965517238E-2</v>
      </c>
      <c r="H130">
        <v>-5.7692307692307709E-2</v>
      </c>
      <c r="I130">
        <v>-5.9499999999999997E-2</v>
      </c>
    </row>
    <row r="131" spans="1:9" x14ac:dyDescent="0.25">
      <c r="A131" s="1">
        <v>38985</v>
      </c>
      <c r="B131">
        <v>28710</v>
      </c>
      <c r="C131">
        <v>56</v>
      </c>
      <c r="D131">
        <v>0.49</v>
      </c>
      <c r="E131">
        <v>5.5709999999999997</v>
      </c>
      <c r="F131">
        <v>0</v>
      </c>
      <c r="G131">
        <v>-8.8495575221239076E-3</v>
      </c>
      <c r="H131">
        <v>0</v>
      </c>
      <c r="I131">
        <v>-1.2759170653907526E-2</v>
      </c>
    </row>
    <row r="132" spans="1:9" x14ac:dyDescent="0.25">
      <c r="A132" s="1">
        <v>38986</v>
      </c>
      <c r="B132">
        <v>28710</v>
      </c>
      <c r="C132">
        <v>55.5</v>
      </c>
      <c r="D132">
        <v>0.5</v>
      </c>
      <c r="E132">
        <v>5.6070000000000002</v>
      </c>
      <c r="F132">
        <v>0</v>
      </c>
      <c r="G132">
        <v>-8.9285714285713969E-3</v>
      </c>
      <c r="H132">
        <v>2.0408163265306145E-2</v>
      </c>
      <c r="I132">
        <v>6.4620355411955099E-3</v>
      </c>
    </row>
    <row r="133" spans="1:9" x14ac:dyDescent="0.25">
      <c r="A133" s="1">
        <v>38987</v>
      </c>
      <c r="B133">
        <v>28720</v>
      </c>
      <c r="C133">
        <v>56.5</v>
      </c>
      <c r="D133">
        <v>0.5</v>
      </c>
      <c r="E133">
        <v>5.75</v>
      </c>
      <c r="F133">
        <v>3.4831069313834284E-4</v>
      </c>
      <c r="G133">
        <v>1.8018018018018056E-2</v>
      </c>
      <c r="H133">
        <v>0</v>
      </c>
      <c r="I133">
        <v>2.550383449259841E-2</v>
      </c>
    </row>
    <row r="134" spans="1:9" x14ac:dyDescent="0.25">
      <c r="A134" s="1">
        <v>38988</v>
      </c>
      <c r="B134">
        <v>28720</v>
      </c>
      <c r="C134">
        <v>56</v>
      </c>
      <c r="D134">
        <v>0.5</v>
      </c>
      <c r="E134">
        <v>5.8929999999999998</v>
      </c>
      <c r="F134">
        <v>0</v>
      </c>
      <c r="G134">
        <v>-8.8495575221239076E-3</v>
      </c>
      <c r="H134">
        <v>0</v>
      </c>
      <c r="I134">
        <v>2.4869565217391365E-2</v>
      </c>
    </row>
    <row r="135" spans="1:9" x14ac:dyDescent="0.25">
      <c r="A135" s="1">
        <v>38989</v>
      </c>
      <c r="B135">
        <v>28720</v>
      </c>
      <c r="C135">
        <v>57</v>
      </c>
      <c r="D135">
        <v>0.48</v>
      </c>
      <c r="E135">
        <v>5.75</v>
      </c>
      <c r="F135">
        <v>0</v>
      </c>
      <c r="G135">
        <v>1.7857142857142794E-2</v>
      </c>
      <c r="H135">
        <v>-4.0000000000000036E-2</v>
      </c>
      <c r="I135">
        <v>-2.4266078398099356E-2</v>
      </c>
    </row>
    <row r="136" spans="1:9" x14ac:dyDescent="0.25">
      <c r="A136" s="1">
        <v>38992</v>
      </c>
      <c r="B136">
        <v>28720</v>
      </c>
      <c r="C136">
        <v>57</v>
      </c>
      <c r="D136">
        <v>0.49</v>
      </c>
      <c r="E136">
        <v>5.7140000000000004</v>
      </c>
      <c r="F136">
        <v>0</v>
      </c>
      <c r="G136">
        <v>0</v>
      </c>
      <c r="H136">
        <v>2.0833333333333259E-2</v>
      </c>
      <c r="I136">
        <v>-6.2608695652173196E-3</v>
      </c>
    </row>
    <row r="137" spans="1:9" x14ac:dyDescent="0.25">
      <c r="A137" s="1">
        <v>38993</v>
      </c>
      <c r="B137">
        <v>29175</v>
      </c>
      <c r="C137">
        <v>56.5</v>
      </c>
      <c r="D137">
        <v>0.49</v>
      </c>
      <c r="E137">
        <v>5.6790000000000003</v>
      </c>
      <c r="F137">
        <v>1.5842618384401153E-2</v>
      </c>
      <c r="G137">
        <v>-8.7719298245614308E-3</v>
      </c>
      <c r="H137">
        <v>0</v>
      </c>
      <c r="I137">
        <v>-6.1253062653132684E-3</v>
      </c>
    </row>
    <row r="138" spans="1:9" x14ac:dyDescent="0.25">
      <c r="A138" s="1">
        <v>38994</v>
      </c>
      <c r="B138">
        <v>29175</v>
      </c>
      <c r="C138">
        <v>55</v>
      </c>
      <c r="D138">
        <v>0.49</v>
      </c>
      <c r="E138">
        <v>5.5709999999999997</v>
      </c>
      <c r="F138">
        <v>0</v>
      </c>
      <c r="G138">
        <v>-2.6548672566371723E-2</v>
      </c>
      <c r="H138">
        <v>0</v>
      </c>
      <c r="I138">
        <v>-1.9017432646592836E-2</v>
      </c>
    </row>
    <row r="139" spans="1:9" x14ac:dyDescent="0.25">
      <c r="A139" s="1">
        <v>38995</v>
      </c>
      <c r="B139">
        <v>27200</v>
      </c>
      <c r="C139">
        <v>56.5</v>
      </c>
      <c r="D139">
        <v>0.48</v>
      </c>
      <c r="E139">
        <v>5.6790000000000003</v>
      </c>
      <c r="F139">
        <v>-6.7694944301628146E-2</v>
      </c>
      <c r="G139">
        <v>2.7272727272727337E-2</v>
      </c>
      <c r="H139">
        <v>-2.0408163265306145E-2</v>
      </c>
      <c r="I139">
        <v>1.938610662358653E-2</v>
      </c>
    </row>
    <row r="140" spans="1:9" x14ac:dyDescent="0.25">
      <c r="A140" s="1">
        <v>38996</v>
      </c>
      <c r="B140">
        <v>27370</v>
      </c>
      <c r="C140">
        <v>57</v>
      </c>
      <c r="D140">
        <v>0.49</v>
      </c>
      <c r="E140">
        <v>5.5709999999999997</v>
      </c>
      <c r="F140">
        <v>6.2500000000000888E-3</v>
      </c>
      <c r="G140">
        <v>8.8495575221239076E-3</v>
      </c>
      <c r="H140">
        <v>2.0833333333333259E-2</v>
      </c>
      <c r="I140">
        <v>-1.9017432646592836E-2</v>
      </c>
    </row>
    <row r="141" spans="1:9" x14ac:dyDescent="0.25">
      <c r="A141" s="1">
        <v>38999</v>
      </c>
      <c r="B141">
        <v>27370</v>
      </c>
      <c r="C141">
        <v>57</v>
      </c>
      <c r="D141">
        <v>0.5</v>
      </c>
      <c r="E141">
        <v>5.5709999999999997</v>
      </c>
      <c r="F141">
        <v>0</v>
      </c>
      <c r="G141">
        <v>0</v>
      </c>
      <c r="H141">
        <v>2.0408163265306145E-2</v>
      </c>
      <c r="I141">
        <v>0</v>
      </c>
    </row>
    <row r="142" spans="1:9" x14ac:dyDescent="0.25">
      <c r="A142" s="1">
        <v>39000</v>
      </c>
      <c r="B142">
        <v>27645</v>
      </c>
      <c r="C142">
        <v>59</v>
      </c>
      <c r="D142">
        <v>0.5</v>
      </c>
      <c r="E142">
        <v>5.6070000000000002</v>
      </c>
      <c r="F142">
        <v>1.0047497259773497E-2</v>
      </c>
      <c r="G142">
        <v>3.5087719298245723E-2</v>
      </c>
      <c r="H142">
        <v>0</v>
      </c>
      <c r="I142">
        <v>6.4620355411955099E-3</v>
      </c>
    </row>
    <row r="143" spans="1:9" x14ac:dyDescent="0.25">
      <c r="A143" s="1">
        <v>39001</v>
      </c>
      <c r="B143">
        <v>27645</v>
      </c>
      <c r="C143">
        <v>59.5</v>
      </c>
      <c r="D143">
        <v>0.49</v>
      </c>
      <c r="E143">
        <v>5.7859999999999996</v>
      </c>
      <c r="F143">
        <v>0</v>
      </c>
      <c r="G143">
        <v>8.4745762711864181E-3</v>
      </c>
      <c r="H143">
        <v>-2.0000000000000018E-2</v>
      </c>
      <c r="I143">
        <v>3.1924380238986805E-2</v>
      </c>
    </row>
    <row r="144" spans="1:9" x14ac:dyDescent="0.25">
      <c r="A144" s="1">
        <v>39002</v>
      </c>
      <c r="B144">
        <v>27365</v>
      </c>
      <c r="C144">
        <v>61</v>
      </c>
      <c r="D144">
        <v>0.5</v>
      </c>
      <c r="E144">
        <v>5.9640000000000004</v>
      </c>
      <c r="F144">
        <v>-1.0128413818050297E-2</v>
      </c>
      <c r="G144">
        <v>2.5210084033613356E-2</v>
      </c>
      <c r="H144">
        <v>2.0408163265306145E-2</v>
      </c>
      <c r="I144">
        <v>3.0763912893190692E-2</v>
      </c>
    </row>
    <row r="145" spans="1:9" x14ac:dyDescent="0.25">
      <c r="A145" s="1">
        <v>39003</v>
      </c>
      <c r="B145">
        <v>27365</v>
      </c>
      <c r="C145">
        <v>60</v>
      </c>
      <c r="D145">
        <v>0.5</v>
      </c>
      <c r="E145">
        <v>6.0709999999999997</v>
      </c>
      <c r="F145">
        <v>0</v>
      </c>
      <c r="G145">
        <v>-1.6393442622950838E-2</v>
      </c>
      <c r="H145">
        <v>0</v>
      </c>
      <c r="I145">
        <v>1.7940979208584729E-2</v>
      </c>
    </row>
    <row r="146" spans="1:9" x14ac:dyDescent="0.25">
      <c r="A146" s="1">
        <v>39006</v>
      </c>
      <c r="B146">
        <v>27365</v>
      </c>
      <c r="C146">
        <v>61</v>
      </c>
      <c r="D146">
        <v>0.5</v>
      </c>
      <c r="E146">
        <v>6.2859999999999996</v>
      </c>
      <c r="F146">
        <v>0</v>
      </c>
      <c r="G146">
        <v>1.6666666666666607E-2</v>
      </c>
      <c r="H146">
        <v>0</v>
      </c>
      <c r="I146">
        <v>3.5414264536320239E-2</v>
      </c>
    </row>
    <row r="147" spans="1:9" x14ac:dyDescent="0.25">
      <c r="A147" s="1">
        <v>39007</v>
      </c>
      <c r="B147">
        <v>27365</v>
      </c>
      <c r="C147">
        <v>61</v>
      </c>
      <c r="D147">
        <v>0.49</v>
      </c>
      <c r="E147">
        <v>6.25</v>
      </c>
      <c r="F147">
        <v>0</v>
      </c>
      <c r="G147">
        <v>0</v>
      </c>
      <c r="H147">
        <v>-2.0000000000000018E-2</v>
      </c>
      <c r="I147">
        <v>-5.7270124085267993E-3</v>
      </c>
    </row>
    <row r="148" spans="1:9" x14ac:dyDescent="0.25">
      <c r="A148" s="1">
        <v>39008</v>
      </c>
      <c r="B148">
        <v>28165</v>
      </c>
      <c r="C148">
        <v>61.5</v>
      </c>
      <c r="D148">
        <v>0.5</v>
      </c>
      <c r="E148">
        <v>6.6429999999999998</v>
      </c>
      <c r="F148">
        <v>2.9234423533710974E-2</v>
      </c>
      <c r="G148">
        <v>8.1967213114753079E-3</v>
      </c>
      <c r="H148">
        <v>2.0408163265306145E-2</v>
      </c>
      <c r="I148">
        <v>6.2880000000000047E-2</v>
      </c>
    </row>
    <row r="149" spans="1:9" x14ac:dyDescent="0.25">
      <c r="A149" s="1">
        <v>39009</v>
      </c>
      <c r="B149">
        <v>28165</v>
      </c>
      <c r="C149">
        <v>63.5</v>
      </c>
      <c r="D149">
        <v>0.51</v>
      </c>
      <c r="E149">
        <v>6.5</v>
      </c>
      <c r="F149">
        <v>0</v>
      </c>
      <c r="G149">
        <v>3.2520325203251987E-2</v>
      </c>
      <c r="H149">
        <v>2.0000000000000018E-2</v>
      </c>
      <c r="I149">
        <v>-2.1526418786692703E-2</v>
      </c>
    </row>
    <row r="150" spans="1:9" x14ac:dyDescent="0.25">
      <c r="A150" s="1">
        <v>39016</v>
      </c>
      <c r="B150">
        <v>27655</v>
      </c>
      <c r="C150">
        <v>63.5</v>
      </c>
      <c r="D150">
        <v>0.51500000000000001</v>
      </c>
      <c r="E150">
        <v>6.5534999999999997</v>
      </c>
      <c r="F150">
        <v>-1.8107580330197104E-2</v>
      </c>
      <c r="G150">
        <v>0</v>
      </c>
      <c r="H150">
        <v>9.8039215686274161E-3</v>
      </c>
      <c r="I150">
        <v>8.2307692307692637E-3</v>
      </c>
    </row>
    <row r="151" spans="1:9" x14ac:dyDescent="0.25">
      <c r="A151" s="1">
        <v>39020</v>
      </c>
      <c r="B151">
        <v>28300</v>
      </c>
      <c r="C151">
        <v>63.5</v>
      </c>
      <c r="D151">
        <v>0.52</v>
      </c>
      <c r="E151">
        <v>6.6070000000000002</v>
      </c>
      <c r="F151">
        <v>2.3323088049177265E-2</v>
      </c>
      <c r="G151">
        <v>0</v>
      </c>
      <c r="H151">
        <v>9.7087378640776656E-3</v>
      </c>
      <c r="I151">
        <v>8.1635767147327787E-3</v>
      </c>
    </row>
    <row r="152" spans="1:9" x14ac:dyDescent="0.25">
      <c r="A152" s="1">
        <v>39021</v>
      </c>
      <c r="B152">
        <v>28300</v>
      </c>
      <c r="C152">
        <v>64.5</v>
      </c>
      <c r="D152">
        <v>0.54</v>
      </c>
      <c r="E152">
        <v>6.75</v>
      </c>
      <c r="F152">
        <v>0</v>
      </c>
      <c r="G152">
        <v>1.5748031496062964E-2</v>
      </c>
      <c r="H152">
        <v>3.8461538461538547E-2</v>
      </c>
      <c r="I152">
        <v>2.1643711215377559E-2</v>
      </c>
    </row>
    <row r="153" spans="1:9" x14ac:dyDescent="0.25">
      <c r="A153" s="1">
        <v>39022</v>
      </c>
      <c r="B153">
        <v>28560</v>
      </c>
      <c r="C153">
        <v>65</v>
      </c>
      <c r="D153">
        <v>0.54</v>
      </c>
      <c r="E153">
        <v>6.7140000000000004</v>
      </c>
      <c r="F153">
        <v>9.187279151943395E-3</v>
      </c>
      <c r="G153">
        <v>7.7519379844961378E-3</v>
      </c>
      <c r="H153">
        <v>0</v>
      </c>
      <c r="I153">
        <v>-5.3333333333333011E-3</v>
      </c>
    </row>
    <row r="154" spans="1:9" x14ac:dyDescent="0.25">
      <c r="A154" s="1">
        <v>39023</v>
      </c>
      <c r="B154">
        <v>28560</v>
      </c>
      <c r="C154">
        <v>67.5</v>
      </c>
      <c r="D154">
        <v>0.51</v>
      </c>
      <c r="E154">
        <v>6.5</v>
      </c>
      <c r="F154">
        <v>0</v>
      </c>
      <c r="G154">
        <v>3.8461538461538547E-2</v>
      </c>
      <c r="H154">
        <v>-5.555555555555558E-2</v>
      </c>
      <c r="I154">
        <v>-3.1873696753053404E-2</v>
      </c>
    </row>
    <row r="155" spans="1:9" x14ac:dyDescent="0.25">
      <c r="A155" s="1">
        <v>39024</v>
      </c>
      <c r="B155">
        <v>29440</v>
      </c>
      <c r="C155">
        <v>69</v>
      </c>
      <c r="D155">
        <v>0.51</v>
      </c>
      <c r="E155">
        <v>6.3</v>
      </c>
      <c r="F155">
        <v>3.0812324929971879E-2</v>
      </c>
      <c r="G155">
        <v>2.2222222222222143E-2</v>
      </c>
      <c r="H155">
        <v>0</v>
      </c>
      <c r="I155">
        <v>-3.0769230769230771E-2</v>
      </c>
    </row>
    <row r="156" spans="1:9" x14ac:dyDescent="0.25">
      <c r="A156" s="1">
        <v>39027</v>
      </c>
      <c r="B156">
        <v>29150</v>
      </c>
      <c r="C156">
        <v>66.5</v>
      </c>
      <c r="D156">
        <v>0.52</v>
      </c>
      <c r="E156">
        <v>6.25</v>
      </c>
      <c r="F156">
        <v>-9.8505434782608647E-3</v>
      </c>
      <c r="G156">
        <v>-3.6231884057971064E-2</v>
      </c>
      <c r="H156">
        <v>1.9607843137254832E-2</v>
      </c>
      <c r="I156">
        <v>-7.9365079365079083E-3</v>
      </c>
    </row>
    <row r="157" spans="1:9" x14ac:dyDescent="0.25">
      <c r="A157" s="1">
        <v>39028</v>
      </c>
      <c r="B157">
        <v>29058</v>
      </c>
      <c r="C157">
        <v>68</v>
      </c>
      <c r="D157">
        <v>0.52</v>
      </c>
      <c r="E157">
        <v>6.5</v>
      </c>
      <c r="F157">
        <v>-3.1560891938250402E-3</v>
      </c>
      <c r="G157">
        <v>2.2556390977443552E-2</v>
      </c>
      <c r="H157">
        <v>0</v>
      </c>
      <c r="I157">
        <v>4.0000000000000036E-2</v>
      </c>
    </row>
    <row r="158" spans="1:9" x14ac:dyDescent="0.25">
      <c r="A158" s="1">
        <v>39029</v>
      </c>
      <c r="B158">
        <v>29200</v>
      </c>
      <c r="C158">
        <v>67</v>
      </c>
      <c r="D158">
        <v>0.52</v>
      </c>
      <c r="E158">
        <v>6.25</v>
      </c>
      <c r="F158">
        <v>4.8867781678023636E-3</v>
      </c>
      <c r="G158">
        <v>-1.4705882352941124E-2</v>
      </c>
      <c r="H158">
        <v>0</v>
      </c>
      <c r="I158">
        <v>-3.8461538461538436E-2</v>
      </c>
    </row>
    <row r="159" spans="1:9" x14ac:dyDescent="0.25">
      <c r="A159" s="1">
        <v>39030</v>
      </c>
      <c r="B159">
        <v>29200</v>
      </c>
      <c r="C159">
        <v>68</v>
      </c>
      <c r="D159">
        <v>0.53</v>
      </c>
      <c r="E159">
        <v>6.3</v>
      </c>
      <c r="F159">
        <v>0</v>
      </c>
      <c r="G159">
        <v>1.4925373134328401E-2</v>
      </c>
      <c r="H159">
        <v>1.9230769230769162E-2</v>
      </c>
      <c r="I159">
        <v>8.0000000000000071E-3</v>
      </c>
    </row>
    <row r="160" spans="1:9" x14ac:dyDescent="0.25">
      <c r="A160" s="1">
        <v>39031</v>
      </c>
      <c r="B160">
        <v>28873</v>
      </c>
      <c r="C160">
        <v>68</v>
      </c>
      <c r="D160">
        <v>0.52</v>
      </c>
      <c r="E160">
        <v>6.3</v>
      </c>
      <c r="F160">
        <v>-1.1198630136986298E-2</v>
      </c>
      <c r="G160">
        <v>0</v>
      </c>
      <c r="H160">
        <v>-1.8867924528301883E-2</v>
      </c>
      <c r="I160">
        <v>0</v>
      </c>
    </row>
    <row r="161" spans="1:9" x14ac:dyDescent="0.25">
      <c r="A161" s="1">
        <v>39034</v>
      </c>
      <c r="B161">
        <v>29200</v>
      </c>
      <c r="C161">
        <v>68</v>
      </c>
      <c r="D161">
        <v>0.51</v>
      </c>
      <c r="E161">
        <v>6.15</v>
      </c>
      <c r="F161">
        <v>1.1325459772105528E-2</v>
      </c>
      <c r="G161">
        <v>0</v>
      </c>
      <c r="H161">
        <v>-1.9230769230769273E-2</v>
      </c>
      <c r="I161">
        <v>-2.3809523809523725E-2</v>
      </c>
    </row>
    <row r="162" spans="1:9" x14ac:dyDescent="0.25">
      <c r="A162" s="1">
        <v>39035</v>
      </c>
      <c r="B162">
        <v>29200</v>
      </c>
      <c r="C162">
        <v>66.5</v>
      </c>
      <c r="D162">
        <v>0.52</v>
      </c>
      <c r="E162">
        <v>6.25</v>
      </c>
      <c r="F162">
        <v>0</v>
      </c>
      <c r="G162">
        <v>-2.2058823529411797E-2</v>
      </c>
      <c r="H162">
        <v>1.9607843137254832E-2</v>
      </c>
      <c r="I162">
        <v>1.6260162601625883E-2</v>
      </c>
    </row>
    <row r="163" spans="1:9" x14ac:dyDescent="0.25">
      <c r="A163" s="1">
        <v>39036</v>
      </c>
      <c r="B163">
        <v>29200</v>
      </c>
      <c r="C163">
        <v>63</v>
      </c>
      <c r="D163">
        <v>0.52</v>
      </c>
      <c r="E163">
        <v>6.35</v>
      </c>
      <c r="F163">
        <v>0</v>
      </c>
      <c r="G163">
        <v>-5.2631578947368474E-2</v>
      </c>
      <c r="H163">
        <v>0</v>
      </c>
      <c r="I163">
        <v>1.6000000000000014E-2</v>
      </c>
    </row>
    <row r="164" spans="1:9" x14ac:dyDescent="0.25">
      <c r="A164" s="1">
        <v>39037</v>
      </c>
      <c r="B164">
        <v>28717</v>
      </c>
      <c r="C164">
        <v>63.5</v>
      </c>
      <c r="D164">
        <v>0.51</v>
      </c>
      <c r="E164">
        <v>6.25</v>
      </c>
      <c r="F164">
        <v>-1.6541095890410973E-2</v>
      </c>
      <c r="G164">
        <v>7.9365079365079083E-3</v>
      </c>
      <c r="H164">
        <v>-1.9230769230769273E-2</v>
      </c>
      <c r="I164">
        <v>-1.5748031496062964E-2</v>
      </c>
    </row>
    <row r="165" spans="1:9" x14ac:dyDescent="0.25">
      <c r="A165" s="1">
        <v>39038</v>
      </c>
      <c r="B165">
        <v>28717</v>
      </c>
      <c r="C165">
        <v>64</v>
      </c>
      <c r="D165">
        <v>0.5</v>
      </c>
      <c r="E165">
        <v>6.2</v>
      </c>
      <c r="F165">
        <v>0</v>
      </c>
      <c r="G165">
        <v>7.8740157480314821E-3</v>
      </c>
      <c r="H165">
        <v>-1.9607843137254943E-2</v>
      </c>
      <c r="I165">
        <v>-8.0000000000000071E-3</v>
      </c>
    </row>
    <row r="166" spans="1:9" x14ac:dyDescent="0.25">
      <c r="A166" s="1">
        <v>39041</v>
      </c>
      <c r="B166">
        <v>29170</v>
      </c>
      <c r="C166">
        <v>66</v>
      </c>
      <c r="D166">
        <v>0.5</v>
      </c>
      <c r="E166">
        <v>6.1</v>
      </c>
      <c r="F166">
        <v>1.5774628268969693E-2</v>
      </c>
      <c r="G166">
        <v>3.125E-2</v>
      </c>
      <c r="H166">
        <v>0</v>
      </c>
      <c r="I166">
        <v>-1.6129032258064613E-2</v>
      </c>
    </row>
    <row r="167" spans="1:9" x14ac:dyDescent="0.25">
      <c r="A167" s="1">
        <v>39042</v>
      </c>
      <c r="B167">
        <v>29170</v>
      </c>
      <c r="C167">
        <v>66.5</v>
      </c>
      <c r="D167">
        <v>0.49</v>
      </c>
      <c r="E167">
        <v>6.05</v>
      </c>
      <c r="F167">
        <v>0</v>
      </c>
      <c r="G167">
        <v>7.575757575757569E-3</v>
      </c>
      <c r="H167">
        <v>-2.0000000000000018E-2</v>
      </c>
      <c r="I167">
        <v>-8.1967213114754189E-3</v>
      </c>
    </row>
    <row r="168" spans="1:9" x14ac:dyDescent="0.25">
      <c r="A168" s="1">
        <v>39043</v>
      </c>
      <c r="B168">
        <v>29730</v>
      </c>
      <c r="C168">
        <v>67</v>
      </c>
      <c r="D168">
        <v>0.49</v>
      </c>
      <c r="E168">
        <v>5.9</v>
      </c>
      <c r="F168">
        <v>1.9197805965032622E-2</v>
      </c>
      <c r="G168">
        <v>7.5187969924812581E-3</v>
      </c>
      <c r="H168">
        <v>0</v>
      </c>
      <c r="I168">
        <v>-2.4793388429751984E-2</v>
      </c>
    </row>
    <row r="169" spans="1:9" x14ac:dyDescent="0.25">
      <c r="A169" s="1">
        <v>39044</v>
      </c>
      <c r="B169">
        <v>29730</v>
      </c>
      <c r="C169">
        <v>66.5</v>
      </c>
      <c r="D169">
        <v>0.5</v>
      </c>
      <c r="E169">
        <v>6</v>
      </c>
      <c r="F169">
        <v>0</v>
      </c>
      <c r="G169">
        <v>-7.4626865671642006E-3</v>
      </c>
      <c r="H169">
        <v>2.0408163265306145E-2</v>
      </c>
      <c r="I169">
        <v>1.6949152542372836E-2</v>
      </c>
    </row>
    <row r="170" spans="1:9" x14ac:dyDescent="0.25">
      <c r="A170" s="1">
        <v>39045</v>
      </c>
      <c r="B170">
        <v>30010</v>
      </c>
      <c r="C170">
        <v>66.5</v>
      </c>
      <c r="D170">
        <v>0.48</v>
      </c>
      <c r="E170">
        <v>5.9</v>
      </c>
      <c r="F170">
        <v>9.4180961991254808E-3</v>
      </c>
      <c r="G170">
        <v>0</v>
      </c>
      <c r="H170">
        <v>-4.0000000000000036E-2</v>
      </c>
      <c r="I170">
        <v>-1.6666666666666607E-2</v>
      </c>
    </row>
    <row r="171" spans="1:9" x14ac:dyDescent="0.25">
      <c r="A171" s="1">
        <v>39048</v>
      </c>
      <c r="B171">
        <v>29915</v>
      </c>
      <c r="C171">
        <v>65.5</v>
      </c>
      <c r="D171">
        <v>0.5</v>
      </c>
      <c r="E171">
        <v>6.15</v>
      </c>
      <c r="F171">
        <v>-3.1656114628456633E-3</v>
      </c>
      <c r="G171">
        <v>-1.5037593984962405E-2</v>
      </c>
      <c r="H171">
        <v>4.1666666666666741E-2</v>
      </c>
      <c r="I171">
        <v>4.237288135593209E-2</v>
      </c>
    </row>
    <row r="172" spans="1:9" x14ac:dyDescent="0.25">
      <c r="A172" s="1">
        <v>39049</v>
      </c>
      <c r="B172">
        <v>29915</v>
      </c>
      <c r="C172">
        <v>66</v>
      </c>
      <c r="D172">
        <v>0.49</v>
      </c>
      <c r="E172">
        <v>5.85</v>
      </c>
      <c r="F172">
        <v>0</v>
      </c>
      <c r="G172">
        <v>7.6335877862594437E-3</v>
      </c>
      <c r="H172">
        <v>-2.0000000000000018E-2</v>
      </c>
      <c r="I172">
        <v>-4.8780487804878203E-2</v>
      </c>
    </row>
    <row r="173" spans="1:9" x14ac:dyDescent="0.25">
      <c r="A173" s="1">
        <v>39050</v>
      </c>
      <c r="B173">
        <v>29930</v>
      </c>
      <c r="C173">
        <v>66.5</v>
      </c>
      <c r="D173">
        <v>0.5</v>
      </c>
      <c r="E173">
        <v>6.15</v>
      </c>
      <c r="F173">
        <v>5.0142069196046357E-4</v>
      </c>
      <c r="G173">
        <v>7.575757575757569E-3</v>
      </c>
      <c r="H173">
        <v>2.0408163265306145E-2</v>
      </c>
      <c r="I173">
        <v>5.1282051282051322E-2</v>
      </c>
    </row>
    <row r="174" spans="1:9" x14ac:dyDescent="0.25">
      <c r="A174" s="1">
        <v>39051</v>
      </c>
      <c r="B174">
        <v>29930</v>
      </c>
      <c r="C174">
        <v>68.5</v>
      </c>
      <c r="D174">
        <v>0.5</v>
      </c>
      <c r="E174">
        <v>6.05</v>
      </c>
      <c r="F174">
        <v>0</v>
      </c>
      <c r="G174">
        <v>3.007518796992481E-2</v>
      </c>
      <c r="H174">
        <v>0</v>
      </c>
      <c r="I174">
        <v>-1.6260162601626105E-2</v>
      </c>
    </row>
    <row r="175" spans="1:9" x14ac:dyDescent="0.25">
      <c r="A175" s="1">
        <v>39052</v>
      </c>
      <c r="B175">
        <v>29930</v>
      </c>
      <c r="C175">
        <v>71.5</v>
      </c>
      <c r="D175">
        <v>0.5</v>
      </c>
      <c r="E175">
        <v>6.15</v>
      </c>
      <c r="F175">
        <v>0</v>
      </c>
      <c r="G175">
        <v>4.3795620437956151E-2</v>
      </c>
      <c r="H175">
        <v>0</v>
      </c>
      <c r="I175">
        <v>1.6528925619834878E-2</v>
      </c>
    </row>
    <row r="176" spans="1:9" x14ac:dyDescent="0.25">
      <c r="A176" s="1">
        <v>39055</v>
      </c>
      <c r="B176">
        <v>29930</v>
      </c>
      <c r="C176">
        <v>72</v>
      </c>
      <c r="D176">
        <v>0.48</v>
      </c>
      <c r="E176">
        <v>6.05</v>
      </c>
      <c r="F176">
        <v>0</v>
      </c>
      <c r="G176">
        <v>6.9930069930070893E-3</v>
      </c>
      <c r="H176">
        <v>-4.0000000000000036E-2</v>
      </c>
      <c r="I176">
        <v>-1.6260162601626105E-2</v>
      </c>
    </row>
    <row r="177" spans="1:9" x14ac:dyDescent="0.25">
      <c r="A177" s="1">
        <v>39056</v>
      </c>
      <c r="B177">
        <v>29930</v>
      </c>
      <c r="C177">
        <v>71.5</v>
      </c>
      <c r="D177">
        <v>0.5</v>
      </c>
      <c r="E177">
        <v>6.3</v>
      </c>
      <c r="F177">
        <v>0</v>
      </c>
      <c r="G177">
        <v>-6.9444444444444198E-3</v>
      </c>
      <c r="H177">
        <v>4.1666666666666741E-2</v>
      </c>
      <c r="I177">
        <v>4.1322314049586861E-2</v>
      </c>
    </row>
    <row r="178" spans="1:9" x14ac:dyDescent="0.25">
      <c r="A178" s="1">
        <v>39057</v>
      </c>
      <c r="B178">
        <v>29930</v>
      </c>
      <c r="C178">
        <v>72</v>
      </c>
      <c r="D178">
        <v>0.5</v>
      </c>
      <c r="E178">
        <v>6.25</v>
      </c>
      <c r="F178">
        <v>0</v>
      </c>
      <c r="G178">
        <v>6.9930069930070893E-3</v>
      </c>
      <c r="H178">
        <v>0</v>
      </c>
      <c r="I178">
        <v>-7.9365079365079083E-3</v>
      </c>
    </row>
    <row r="179" spans="1:9" x14ac:dyDescent="0.25">
      <c r="A179" s="1">
        <v>39058</v>
      </c>
      <c r="B179">
        <v>28900</v>
      </c>
      <c r="C179">
        <v>72</v>
      </c>
      <c r="D179">
        <v>0.51</v>
      </c>
      <c r="E179">
        <v>6.85</v>
      </c>
      <c r="F179">
        <v>-3.4413631807550971E-2</v>
      </c>
      <c r="G179">
        <v>0</v>
      </c>
      <c r="H179">
        <v>2.0000000000000018E-2</v>
      </c>
      <c r="I179">
        <v>9.5999999999999863E-2</v>
      </c>
    </row>
    <row r="180" spans="1:9" x14ac:dyDescent="0.25">
      <c r="A180" s="1">
        <v>39059</v>
      </c>
      <c r="B180">
        <v>29145</v>
      </c>
      <c r="C180">
        <v>70.5</v>
      </c>
      <c r="D180">
        <v>0.5</v>
      </c>
      <c r="E180">
        <v>6.65</v>
      </c>
      <c r="F180">
        <v>8.4775086505191055E-3</v>
      </c>
      <c r="G180">
        <v>-2.083333333333337E-2</v>
      </c>
      <c r="H180">
        <v>-1.9607843137254943E-2</v>
      </c>
      <c r="I180">
        <v>-2.9197080291970656E-2</v>
      </c>
    </row>
    <row r="181" spans="1:9" x14ac:dyDescent="0.25">
      <c r="A181" s="1">
        <v>39062</v>
      </c>
      <c r="B181">
        <v>28835</v>
      </c>
      <c r="C181">
        <v>71</v>
      </c>
      <c r="D181">
        <v>0.51</v>
      </c>
      <c r="E181">
        <v>6.7</v>
      </c>
      <c r="F181">
        <v>-1.0636472808371988E-2</v>
      </c>
      <c r="G181">
        <v>7.0921985815601829E-3</v>
      </c>
      <c r="H181">
        <v>2.0000000000000018E-2</v>
      </c>
      <c r="I181">
        <v>7.5187969924812581E-3</v>
      </c>
    </row>
    <row r="182" spans="1:9" x14ac:dyDescent="0.25">
      <c r="A182" s="1">
        <v>39063</v>
      </c>
      <c r="B182">
        <v>29025</v>
      </c>
      <c r="C182">
        <v>72</v>
      </c>
      <c r="D182">
        <v>0.51</v>
      </c>
      <c r="E182">
        <v>6.6</v>
      </c>
      <c r="F182">
        <v>6.5892144962718113E-3</v>
      </c>
      <c r="G182">
        <v>1.4084507042253502E-2</v>
      </c>
      <c r="H182">
        <v>0</v>
      </c>
      <c r="I182">
        <v>-1.4925373134328401E-2</v>
      </c>
    </row>
    <row r="183" spans="1:9" x14ac:dyDescent="0.25">
      <c r="A183" s="1">
        <v>39064</v>
      </c>
      <c r="B183">
        <v>28680</v>
      </c>
      <c r="C183">
        <v>72</v>
      </c>
      <c r="D183">
        <v>0.51</v>
      </c>
      <c r="E183">
        <v>6.55</v>
      </c>
      <c r="F183">
        <v>-1.1886304909560774E-2</v>
      </c>
      <c r="G183">
        <v>0</v>
      </c>
      <c r="H183">
        <v>0</v>
      </c>
      <c r="I183">
        <v>-7.575757575757569E-3</v>
      </c>
    </row>
    <row r="184" spans="1:9" x14ac:dyDescent="0.25">
      <c r="A184" s="1">
        <v>39065</v>
      </c>
      <c r="B184">
        <v>28830</v>
      </c>
      <c r="C184">
        <v>72</v>
      </c>
      <c r="D184">
        <v>0.5</v>
      </c>
      <c r="E184">
        <v>6.7</v>
      </c>
      <c r="F184">
        <v>5.2301255230124966E-3</v>
      </c>
      <c r="G184">
        <v>0</v>
      </c>
      <c r="H184">
        <v>-1.9607843137254943E-2</v>
      </c>
      <c r="I184">
        <v>2.2900763358778775E-2</v>
      </c>
    </row>
    <row r="185" spans="1:9" x14ac:dyDescent="0.25">
      <c r="A185" s="1">
        <v>39066</v>
      </c>
      <c r="B185">
        <v>28689</v>
      </c>
      <c r="C185">
        <v>74.5</v>
      </c>
      <c r="D185">
        <v>0.51</v>
      </c>
      <c r="E185">
        <v>7</v>
      </c>
      <c r="F185">
        <v>-4.8907388137356955E-3</v>
      </c>
      <c r="G185">
        <v>3.4722222222222321E-2</v>
      </c>
      <c r="H185">
        <v>2.0000000000000018E-2</v>
      </c>
      <c r="I185">
        <v>4.4776119402984982E-2</v>
      </c>
    </row>
    <row r="186" spans="1:9" x14ac:dyDescent="0.25">
      <c r="A186" s="1">
        <v>39069</v>
      </c>
      <c r="B186">
        <v>28280</v>
      </c>
      <c r="C186">
        <v>78</v>
      </c>
      <c r="D186">
        <v>0.52</v>
      </c>
      <c r="E186">
        <v>6.85</v>
      </c>
      <c r="F186">
        <v>-1.4256335180731328E-2</v>
      </c>
      <c r="G186">
        <v>4.6979865771812124E-2</v>
      </c>
      <c r="H186">
        <v>1.9607843137254832E-2</v>
      </c>
      <c r="I186">
        <v>-2.1428571428571463E-2</v>
      </c>
    </row>
    <row r="187" spans="1:9" x14ac:dyDescent="0.25">
      <c r="A187" s="1">
        <v>39070</v>
      </c>
      <c r="B187">
        <v>28367</v>
      </c>
      <c r="C187">
        <v>76</v>
      </c>
      <c r="D187">
        <v>0.52</v>
      </c>
      <c r="E187">
        <v>6.65</v>
      </c>
      <c r="F187">
        <v>3.0763790664780633E-3</v>
      </c>
      <c r="G187">
        <v>-2.5641025641025661E-2</v>
      </c>
      <c r="H187">
        <v>0</v>
      </c>
      <c r="I187">
        <v>-2.9197080291970656E-2</v>
      </c>
    </row>
    <row r="188" spans="1:9" x14ac:dyDescent="0.25">
      <c r="A188" s="1">
        <v>39071</v>
      </c>
      <c r="B188">
        <v>28620</v>
      </c>
      <c r="C188">
        <v>75.5</v>
      </c>
      <c r="D188">
        <v>0.52</v>
      </c>
      <c r="E188">
        <v>6.65</v>
      </c>
      <c r="F188">
        <v>8.9188141149927347E-3</v>
      </c>
      <c r="G188">
        <v>-6.5789473684210176E-3</v>
      </c>
      <c r="H188">
        <v>0</v>
      </c>
      <c r="I188">
        <v>0</v>
      </c>
    </row>
    <row r="189" spans="1:9" x14ac:dyDescent="0.25">
      <c r="A189" s="1">
        <v>39072</v>
      </c>
      <c r="B189">
        <v>28630</v>
      </c>
      <c r="C189">
        <v>75.5</v>
      </c>
      <c r="D189">
        <v>0.52</v>
      </c>
      <c r="E189">
        <v>6.7</v>
      </c>
      <c r="F189">
        <v>3.4940600978328185E-4</v>
      </c>
      <c r="G189">
        <v>0</v>
      </c>
      <c r="H189">
        <v>0</v>
      </c>
      <c r="I189">
        <v>7.5187969924812581E-3</v>
      </c>
    </row>
    <row r="190" spans="1:9" x14ac:dyDescent="0.25">
      <c r="A190" s="1">
        <v>39073</v>
      </c>
      <c r="B190">
        <v>28400</v>
      </c>
      <c r="C190">
        <v>75.5</v>
      </c>
      <c r="D190">
        <v>0.51</v>
      </c>
      <c r="E190">
        <v>6.7</v>
      </c>
      <c r="F190">
        <v>-8.0335312609151055E-3</v>
      </c>
      <c r="G190">
        <v>0</v>
      </c>
      <c r="H190">
        <v>-1.9230769230769273E-2</v>
      </c>
      <c r="I190">
        <v>0</v>
      </c>
    </row>
    <row r="191" spans="1:9" x14ac:dyDescent="0.25">
      <c r="A191" s="1">
        <v>39076</v>
      </c>
      <c r="B191">
        <v>28400</v>
      </c>
      <c r="C191">
        <v>74</v>
      </c>
      <c r="D191">
        <v>0.51</v>
      </c>
      <c r="E191">
        <v>6.6</v>
      </c>
      <c r="F191">
        <v>0</v>
      </c>
      <c r="G191">
        <v>-1.9867549668874163E-2</v>
      </c>
      <c r="H191">
        <v>0</v>
      </c>
      <c r="I191">
        <v>-1.4925373134328401E-2</v>
      </c>
    </row>
    <row r="192" spans="1:9" x14ac:dyDescent="0.25">
      <c r="A192" s="1">
        <v>39077</v>
      </c>
      <c r="B192">
        <v>28400</v>
      </c>
      <c r="C192">
        <v>72.5</v>
      </c>
      <c r="D192">
        <v>0.51</v>
      </c>
      <c r="E192">
        <v>6.6</v>
      </c>
      <c r="F192">
        <v>0</v>
      </c>
      <c r="G192">
        <v>-2.0270270270270285E-2</v>
      </c>
      <c r="H192">
        <v>0</v>
      </c>
      <c r="I192">
        <v>0</v>
      </c>
    </row>
    <row r="193" spans="1:9" x14ac:dyDescent="0.25">
      <c r="A193" s="1">
        <v>39078</v>
      </c>
      <c r="B193">
        <v>28400</v>
      </c>
      <c r="C193">
        <v>71.5</v>
      </c>
      <c r="D193">
        <v>0.51</v>
      </c>
      <c r="E193">
        <v>6.45</v>
      </c>
      <c r="F193">
        <v>0</v>
      </c>
      <c r="G193">
        <v>-1.379310344827589E-2</v>
      </c>
      <c r="H193">
        <v>0</v>
      </c>
      <c r="I193">
        <v>-2.2727272727272596E-2</v>
      </c>
    </row>
    <row r="194" spans="1:9" x14ac:dyDescent="0.25">
      <c r="A194" s="1">
        <v>39079</v>
      </c>
      <c r="B194">
        <v>28790</v>
      </c>
      <c r="C194">
        <v>73.5</v>
      </c>
      <c r="D194">
        <v>0.53</v>
      </c>
      <c r="E194">
        <v>6.55</v>
      </c>
      <c r="F194">
        <v>1.3732394366197109E-2</v>
      </c>
      <c r="G194">
        <v>2.7972027972027913E-2</v>
      </c>
      <c r="H194">
        <v>3.9215686274509887E-2</v>
      </c>
      <c r="I194">
        <v>1.5503875968992276E-2</v>
      </c>
    </row>
    <row r="195" spans="1:9" x14ac:dyDescent="0.25">
      <c r="A195" s="1">
        <v>39080</v>
      </c>
      <c r="B195">
        <v>28790</v>
      </c>
      <c r="C195">
        <v>75</v>
      </c>
      <c r="D195">
        <v>0.52</v>
      </c>
      <c r="E195">
        <v>6.5</v>
      </c>
      <c r="F195">
        <v>0</v>
      </c>
      <c r="G195">
        <v>2.0408163265306145E-2</v>
      </c>
      <c r="H195">
        <v>-1.8867924528301883E-2</v>
      </c>
      <c r="I195">
        <v>-7.6335877862595547E-3</v>
      </c>
    </row>
    <row r="196" spans="1:9" x14ac:dyDescent="0.25">
      <c r="A196" s="1">
        <v>39086</v>
      </c>
      <c r="B196">
        <v>28500</v>
      </c>
      <c r="C196">
        <v>74.5</v>
      </c>
      <c r="D196">
        <v>0.51500000000000001</v>
      </c>
      <c r="E196">
        <v>6.4</v>
      </c>
      <c r="F196">
        <v>-1.0072941993747864E-2</v>
      </c>
      <c r="G196">
        <v>-6.6666666666667096E-3</v>
      </c>
      <c r="H196">
        <v>-9.6153846153845812E-3</v>
      </c>
      <c r="I196">
        <v>-1.538461538461533E-2</v>
      </c>
    </row>
    <row r="197" spans="1:9" x14ac:dyDescent="0.25">
      <c r="A197" s="1">
        <v>39087</v>
      </c>
      <c r="B197">
        <v>28262</v>
      </c>
      <c r="C197">
        <v>74</v>
      </c>
      <c r="D197">
        <v>0.51</v>
      </c>
      <c r="E197">
        <v>6.3</v>
      </c>
      <c r="F197">
        <v>-8.3508771929824421E-3</v>
      </c>
      <c r="G197">
        <v>-6.7114093959731447E-3</v>
      </c>
      <c r="H197">
        <v>-9.7087378640776656E-3</v>
      </c>
      <c r="I197">
        <v>-1.5625000000000111E-2</v>
      </c>
    </row>
    <row r="198" spans="1:9" x14ac:dyDescent="0.25">
      <c r="A198" s="1">
        <v>39090</v>
      </c>
      <c r="B198">
        <v>28300</v>
      </c>
      <c r="C198">
        <v>74</v>
      </c>
      <c r="D198">
        <v>0.5</v>
      </c>
      <c r="E198">
        <v>6.15</v>
      </c>
      <c r="F198">
        <v>1.3445616021512397E-3</v>
      </c>
      <c r="G198">
        <v>0</v>
      </c>
      <c r="H198">
        <v>-1.9607843137254943E-2</v>
      </c>
      <c r="I198">
        <v>-2.3809523809523725E-2</v>
      </c>
    </row>
    <row r="199" spans="1:9" x14ac:dyDescent="0.25">
      <c r="A199" s="1">
        <v>39091</v>
      </c>
      <c r="B199">
        <v>28271</v>
      </c>
      <c r="C199">
        <v>75</v>
      </c>
      <c r="D199">
        <v>0.48</v>
      </c>
      <c r="E199">
        <v>5.9</v>
      </c>
      <c r="F199">
        <v>-1.0247349823321317E-3</v>
      </c>
      <c r="G199">
        <v>1.3513513513513598E-2</v>
      </c>
      <c r="H199">
        <v>-4.0000000000000036E-2</v>
      </c>
      <c r="I199">
        <v>-4.065040650406504E-2</v>
      </c>
    </row>
    <row r="200" spans="1:9" x14ac:dyDescent="0.25">
      <c r="A200" s="1">
        <v>39092</v>
      </c>
      <c r="B200">
        <v>28189</v>
      </c>
      <c r="C200">
        <v>75.5</v>
      </c>
      <c r="D200">
        <v>0.48</v>
      </c>
      <c r="E200">
        <v>5.8</v>
      </c>
      <c r="F200">
        <v>-2.9004987442963204E-3</v>
      </c>
      <c r="G200">
        <v>6.6666666666665986E-3</v>
      </c>
      <c r="H200">
        <v>0</v>
      </c>
      <c r="I200">
        <v>-1.6949152542372947E-2</v>
      </c>
    </row>
    <row r="201" spans="1:9" x14ac:dyDescent="0.25">
      <c r="A201" s="1">
        <v>39093</v>
      </c>
      <c r="B201">
        <v>28325</v>
      </c>
      <c r="C201">
        <v>77.5</v>
      </c>
      <c r="D201">
        <v>0.49</v>
      </c>
      <c r="E201">
        <v>6.05</v>
      </c>
      <c r="F201">
        <v>4.8245769626449331E-3</v>
      </c>
      <c r="G201">
        <v>2.6490066225165476E-2</v>
      </c>
      <c r="H201">
        <v>2.0833333333333259E-2</v>
      </c>
      <c r="I201">
        <v>4.31034482758621E-2</v>
      </c>
    </row>
    <row r="202" spans="1:9" x14ac:dyDescent="0.25">
      <c r="A202" s="1">
        <v>39094</v>
      </c>
      <c r="B202">
        <v>28325</v>
      </c>
      <c r="C202">
        <v>77</v>
      </c>
      <c r="D202">
        <v>0.48</v>
      </c>
      <c r="E202">
        <v>6.1</v>
      </c>
      <c r="F202">
        <v>0</v>
      </c>
      <c r="G202">
        <v>-6.4516129032258229E-3</v>
      </c>
      <c r="H202">
        <v>-2.0408163265306145E-2</v>
      </c>
      <c r="I202">
        <v>8.2644628099173278E-3</v>
      </c>
    </row>
    <row r="203" spans="1:9" x14ac:dyDescent="0.25">
      <c r="A203" s="1">
        <v>39097</v>
      </c>
      <c r="B203">
        <v>28325</v>
      </c>
      <c r="C203">
        <v>78</v>
      </c>
      <c r="D203">
        <v>0.5</v>
      </c>
      <c r="E203">
        <v>6.35</v>
      </c>
      <c r="F203">
        <v>0</v>
      </c>
      <c r="G203">
        <v>1.298701298701288E-2</v>
      </c>
      <c r="H203">
        <v>4.1666666666666741E-2</v>
      </c>
      <c r="I203">
        <v>4.0983606557376984E-2</v>
      </c>
    </row>
    <row r="204" spans="1:9" x14ac:dyDescent="0.25">
      <c r="A204" s="1">
        <v>39098</v>
      </c>
      <c r="B204">
        <v>28814</v>
      </c>
      <c r="C204">
        <v>78.5</v>
      </c>
      <c r="D204">
        <v>0.48</v>
      </c>
      <c r="E204">
        <v>6.25</v>
      </c>
      <c r="F204">
        <v>1.7263901147396288E-2</v>
      </c>
      <c r="G204">
        <v>6.4102564102563875E-3</v>
      </c>
      <c r="H204">
        <v>-4.0000000000000036E-2</v>
      </c>
      <c r="I204">
        <v>-1.5748031496062964E-2</v>
      </c>
    </row>
    <row r="205" spans="1:9" x14ac:dyDescent="0.25">
      <c r="A205" s="1">
        <v>39099</v>
      </c>
      <c r="B205">
        <v>28814</v>
      </c>
      <c r="C205">
        <v>79</v>
      </c>
      <c r="D205">
        <v>0.49</v>
      </c>
      <c r="E205">
        <v>6.25</v>
      </c>
      <c r="F205">
        <v>0</v>
      </c>
      <c r="G205">
        <v>6.3694267515923553E-3</v>
      </c>
      <c r="H205">
        <v>2.0833333333333259E-2</v>
      </c>
      <c r="I205">
        <v>0</v>
      </c>
    </row>
    <row r="206" spans="1:9" x14ac:dyDescent="0.25">
      <c r="A206" s="1">
        <v>39100</v>
      </c>
      <c r="B206">
        <v>28766</v>
      </c>
      <c r="C206">
        <v>83</v>
      </c>
      <c r="D206">
        <v>0.5</v>
      </c>
      <c r="E206">
        <v>6.5</v>
      </c>
      <c r="F206">
        <v>-1.6658568751301006E-3</v>
      </c>
      <c r="G206">
        <v>5.0632911392405111E-2</v>
      </c>
      <c r="H206">
        <v>2.0408163265306145E-2</v>
      </c>
      <c r="I206">
        <v>4.0000000000000036E-2</v>
      </c>
    </row>
    <row r="207" spans="1:9" x14ac:dyDescent="0.25">
      <c r="A207" s="1">
        <v>39101</v>
      </c>
      <c r="B207">
        <v>28766</v>
      </c>
      <c r="C207">
        <v>83</v>
      </c>
      <c r="D207">
        <v>0.49</v>
      </c>
      <c r="E207">
        <v>6.4</v>
      </c>
      <c r="F207">
        <v>0</v>
      </c>
      <c r="G207">
        <v>0</v>
      </c>
      <c r="H207">
        <v>-2.0000000000000018E-2</v>
      </c>
      <c r="I207">
        <v>-1.538461538461533E-2</v>
      </c>
    </row>
    <row r="208" spans="1:9" x14ac:dyDescent="0.25">
      <c r="A208" s="1">
        <v>39104</v>
      </c>
      <c r="B208">
        <v>28766</v>
      </c>
      <c r="C208">
        <v>82.5</v>
      </c>
      <c r="D208">
        <v>0.52</v>
      </c>
      <c r="E208">
        <v>6.55</v>
      </c>
      <c r="F208">
        <v>0</v>
      </c>
      <c r="G208">
        <v>-6.0240963855421326E-3</v>
      </c>
      <c r="H208">
        <v>6.1224489795918435E-2</v>
      </c>
      <c r="I208">
        <v>2.34375E-2</v>
      </c>
    </row>
    <row r="209" spans="1:9" x14ac:dyDescent="0.25">
      <c r="A209" s="1">
        <v>39105</v>
      </c>
      <c r="B209">
        <v>28820</v>
      </c>
      <c r="C209">
        <v>81</v>
      </c>
      <c r="D209">
        <v>0.51</v>
      </c>
      <c r="E209">
        <v>6.6</v>
      </c>
      <c r="F209">
        <v>1.8772161579643232E-3</v>
      </c>
      <c r="G209">
        <v>-1.8181818181818188E-2</v>
      </c>
      <c r="H209">
        <v>-1.9230769230769273E-2</v>
      </c>
      <c r="I209">
        <v>7.6335877862594437E-3</v>
      </c>
    </row>
    <row r="210" spans="1:9" x14ac:dyDescent="0.25">
      <c r="A210" s="1">
        <v>39106</v>
      </c>
      <c r="B210">
        <v>29070</v>
      </c>
      <c r="C210">
        <v>81.5</v>
      </c>
      <c r="D210">
        <v>0.53</v>
      </c>
      <c r="E210">
        <v>6.95</v>
      </c>
      <c r="F210">
        <v>8.6745315752949637E-3</v>
      </c>
      <c r="G210">
        <v>6.1728395061728669E-3</v>
      </c>
      <c r="H210">
        <v>3.9215686274509887E-2</v>
      </c>
      <c r="I210">
        <v>5.3030303030303205E-2</v>
      </c>
    </row>
    <row r="211" spans="1:9" x14ac:dyDescent="0.25">
      <c r="A211" s="1">
        <v>39107</v>
      </c>
      <c r="B211">
        <v>29070</v>
      </c>
      <c r="C211">
        <v>82</v>
      </c>
      <c r="D211">
        <v>0.54</v>
      </c>
      <c r="E211">
        <v>7.05</v>
      </c>
      <c r="F211">
        <v>0</v>
      </c>
      <c r="G211">
        <v>6.1349693251533388E-3</v>
      </c>
      <c r="H211">
        <v>1.8867924528301883E-2</v>
      </c>
      <c r="I211">
        <v>1.4388489208633004E-2</v>
      </c>
    </row>
    <row r="212" spans="1:9" x14ac:dyDescent="0.25">
      <c r="A212" s="1">
        <v>39108</v>
      </c>
      <c r="B212">
        <v>29540</v>
      </c>
      <c r="C212">
        <v>83</v>
      </c>
      <c r="D212">
        <v>0.59</v>
      </c>
      <c r="E212">
        <v>7</v>
      </c>
      <c r="F212">
        <v>1.6167870657034733E-2</v>
      </c>
      <c r="G212">
        <v>1.2195121951219523E-2</v>
      </c>
      <c r="H212">
        <v>9.259259259259256E-2</v>
      </c>
      <c r="I212">
        <v>-7.0921985815602939E-3</v>
      </c>
    </row>
    <row r="213" spans="1:9" x14ac:dyDescent="0.25">
      <c r="A213" s="1">
        <v>39111</v>
      </c>
      <c r="B213">
        <v>29540</v>
      </c>
      <c r="C213">
        <v>83</v>
      </c>
      <c r="D213">
        <v>0.63</v>
      </c>
      <c r="E213">
        <v>6.95</v>
      </c>
      <c r="F213">
        <v>0</v>
      </c>
      <c r="G213">
        <v>0</v>
      </c>
      <c r="H213">
        <v>6.7796610169491567E-2</v>
      </c>
      <c r="I213">
        <v>-7.1428571428571175E-3</v>
      </c>
    </row>
    <row r="214" spans="1:9" x14ac:dyDescent="0.25">
      <c r="A214" s="1">
        <v>39112</v>
      </c>
      <c r="B214">
        <v>29540</v>
      </c>
      <c r="C214">
        <v>82.5</v>
      </c>
      <c r="D214">
        <v>0.64</v>
      </c>
      <c r="E214">
        <v>6.8</v>
      </c>
      <c r="F214">
        <v>0</v>
      </c>
      <c r="G214">
        <v>-6.0240963855421326E-3</v>
      </c>
      <c r="H214">
        <v>1.5873015873015817E-2</v>
      </c>
      <c r="I214">
        <v>-2.1582733812949728E-2</v>
      </c>
    </row>
    <row r="215" spans="1:9" x14ac:dyDescent="0.25">
      <c r="A215" s="1">
        <v>39113</v>
      </c>
      <c r="B215">
        <v>29540</v>
      </c>
      <c r="C215">
        <v>83.5</v>
      </c>
      <c r="D215">
        <v>0.65</v>
      </c>
      <c r="E215">
        <v>6.7</v>
      </c>
      <c r="F215">
        <v>0</v>
      </c>
      <c r="G215">
        <v>1.2121212121212199E-2</v>
      </c>
      <c r="H215">
        <v>1.5625E-2</v>
      </c>
      <c r="I215">
        <v>-1.4705882352941124E-2</v>
      </c>
    </row>
    <row r="216" spans="1:9" x14ac:dyDescent="0.25">
      <c r="A216" s="1">
        <v>39114</v>
      </c>
      <c r="B216">
        <v>29540</v>
      </c>
      <c r="C216">
        <v>84.5</v>
      </c>
      <c r="D216">
        <v>0.66</v>
      </c>
      <c r="E216">
        <v>7.1</v>
      </c>
      <c r="F216">
        <v>0</v>
      </c>
      <c r="G216">
        <v>1.1976047904191711E-2</v>
      </c>
      <c r="H216">
        <v>1.538461538461533E-2</v>
      </c>
      <c r="I216">
        <v>5.9701492537313383E-2</v>
      </c>
    </row>
    <row r="217" spans="1:9" x14ac:dyDescent="0.25">
      <c r="A217" s="1">
        <v>39115</v>
      </c>
      <c r="B217">
        <v>29540</v>
      </c>
      <c r="C217">
        <v>83</v>
      </c>
      <c r="D217">
        <v>0.65</v>
      </c>
      <c r="E217">
        <v>7.3</v>
      </c>
      <c r="F217">
        <v>0</v>
      </c>
      <c r="G217">
        <v>-1.7751479289940808E-2</v>
      </c>
      <c r="H217">
        <v>-1.5151515151515138E-2</v>
      </c>
      <c r="I217">
        <v>2.8169014084507005E-2</v>
      </c>
    </row>
    <row r="218" spans="1:9" x14ac:dyDescent="0.25">
      <c r="A218" s="1">
        <v>39118</v>
      </c>
      <c r="B218">
        <v>29540</v>
      </c>
      <c r="C218">
        <v>86</v>
      </c>
      <c r="D218">
        <v>0.67</v>
      </c>
      <c r="E218">
        <v>7.25</v>
      </c>
      <c r="F218">
        <v>0</v>
      </c>
      <c r="G218">
        <v>3.6144578313253017E-2</v>
      </c>
      <c r="H218">
        <v>3.0769230769230882E-2</v>
      </c>
      <c r="I218">
        <v>-6.8493150684931781E-3</v>
      </c>
    </row>
    <row r="219" spans="1:9" x14ac:dyDescent="0.25">
      <c r="A219" s="1">
        <v>39119</v>
      </c>
      <c r="B219">
        <v>29540</v>
      </c>
      <c r="C219">
        <v>85</v>
      </c>
      <c r="D219">
        <v>0.66</v>
      </c>
      <c r="E219">
        <v>7.1</v>
      </c>
      <c r="F219">
        <v>0</v>
      </c>
      <c r="G219">
        <v>-1.1627906976744207E-2</v>
      </c>
      <c r="H219">
        <v>-1.4925373134328401E-2</v>
      </c>
      <c r="I219">
        <v>-2.0689655172413834E-2</v>
      </c>
    </row>
    <row r="220" spans="1:9" x14ac:dyDescent="0.25">
      <c r="A220" s="1">
        <v>39120</v>
      </c>
      <c r="B220">
        <v>29540</v>
      </c>
      <c r="C220">
        <v>85</v>
      </c>
      <c r="D220">
        <v>0.67</v>
      </c>
      <c r="E220">
        <v>7.05</v>
      </c>
      <c r="F220">
        <v>0</v>
      </c>
      <c r="G220">
        <v>0</v>
      </c>
      <c r="H220">
        <v>1.5151515151515138E-2</v>
      </c>
      <c r="I220">
        <v>-7.0422535211267512E-3</v>
      </c>
    </row>
    <row r="221" spans="1:9" x14ac:dyDescent="0.25">
      <c r="A221" s="1">
        <v>39121</v>
      </c>
      <c r="B221">
        <v>29250</v>
      </c>
      <c r="C221">
        <v>90</v>
      </c>
      <c r="D221">
        <v>0.66</v>
      </c>
      <c r="E221">
        <v>6.95</v>
      </c>
      <c r="F221">
        <v>-9.8171970209884885E-3</v>
      </c>
      <c r="G221">
        <v>5.8823529411764719E-2</v>
      </c>
      <c r="H221">
        <v>-1.4925373134328401E-2</v>
      </c>
      <c r="I221">
        <v>-1.4184397163120477E-2</v>
      </c>
    </row>
    <row r="222" spans="1:9" x14ac:dyDescent="0.25">
      <c r="A222" s="1">
        <v>39122</v>
      </c>
      <c r="B222">
        <v>29250</v>
      </c>
      <c r="C222">
        <v>86.5</v>
      </c>
      <c r="D222">
        <v>0.74</v>
      </c>
      <c r="E222">
        <v>7</v>
      </c>
      <c r="F222">
        <v>0</v>
      </c>
      <c r="G222">
        <v>-3.8888888888888862E-2</v>
      </c>
      <c r="H222">
        <v>0.1212121212121211</v>
      </c>
      <c r="I222">
        <v>7.194244604316502E-3</v>
      </c>
    </row>
    <row r="223" spans="1:9" x14ac:dyDescent="0.25">
      <c r="A223" s="1">
        <v>39125</v>
      </c>
      <c r="B223">
        <v>29250</v>
      </c>
      <c r="C223">
        <v>85.5</v>
      </c>
      <c r="D223">
        <v>0.78</v>
      </c>
      <c r="E223">
        <v>6.95</v>
      </c>
      <c r="F223">
        <v>0</v>
      </c>
      <c r="G223">
        <v>-1.1560693641618491E-2</v>
      </c>
      <c r="H223">
        <v>5.4054054054054168E-2</v>
      </c>
      <c r="I223">
        <v>-7.1428571428571175E-3</v>
      </c>
    </row>
    <row r="224" spans="1:9" x14ac:dyDescent="0.25">
      <c r="A224" s="1">
        <v>39126</v>
      </c>
      <c r="B224">
        <v>29250</v>
      </c>
      <c r="C224">
        <v>85.5</v>
      </c>
      <c r="D224">
        <v>0.76</v>
      </c>
      <c r="E224">
        <v>7.05</v>
      </c>
      <c r="F224">
        <v>0</v>
      </c>
      <c r="G224">
        <v>0</v>
      </c>
      <c r="H224">
        <v>-2.5641025641025661E-2</v>
      </c>
      <c r="I224">
        <v>1.4388489208633004E-2</v>
      </c>
    </row>
    <row r="225" spans="1:9" x14ac:dyDescent="0.25">
      <c r="A225" s="1">
        <v>39127</v>
      </c>
      <c r="B225">
        <v>29250</v>
      </c>
      <c r="C225">
        <v>86</v>
      </c>
      <c r="D225">
        <v>0.73</v>
      </c>
      <c r="E225">
        <v>7.2</v>
      </c>
      <c r="F225">
        <v>0</v>
      </c>
      <c r="G225">
        <v>5.8479532163742132E-3</v>
      </c>
      <c r="H225">
        <v>-3.9473684210526327E-2</v>
      </c>
      <c r="I225">
        <v>2.1276595744680993E-2</v>
      </c>
    </row>
    <row r="226" spans="1:9" x14ac:dyDescent="0.25">
      <c r="A226" s="1">
        <v>39128</v>
      </c>
      <c r="B226">
        <v>29250</v>
      </c>
      <c r="C226">
        <v>86</v>
      </c>
      <c r="D226">
        <v>0.76</v>
      </c>
      <c r="E226">
        <v>7.25</v>
      </c>
      <c r="F226">
        <v>0</v>
      </c>
      <c r="G226">
        <v>0</v>
      </c>
      <c r="H226">
        <v>4.1095890410958846E-2</v>
      </c>
      <c r="I226">
        <v>6.9444444444444198E-3</v>
      </c>
    </row>
    <row r="227" spans="1:9" x14ac:dyDescent="0.25">
      <c r="A227" s="1">
        <v>39129</v>
      </c>
      <c r="B227">
        <v>29250</v>
      </c>
      <c r="C227">
        <v>84</v>
      </c>
      <c r="D227">
        <v>0.76</v>
      </c>
      <c r="E227">
        <v>7.45</v>
      </c>
      <c r="F227">
        <v>0</v>
      </c>
      <c r="G227">
        <v>-2.3255813953488413E-2</v>
      </c>
      <c r="H227">
        <v>0</v>
      </c>
      <c r="I227">
        <v>2.7586206896551779E-2</v>
      </c>
    </row>
    <row r="228" spans="1:9" x14ac:dyDescent="0.25">
      <c r="A228" s="1">
        <v>39132</v>
      </c>
      <c r="B228">
        <v>30000</v>
      </c>
      <c r="C228">
        <v>83</v>
      </c>
      <c r="D228">
        <v>0.78</v>
      </c>
      <c r="E228">
        <v>7.75</v>
      </c>
      <c r="F228">
        <v>2.564102564102555E-2</v>
      </c>
      <c r="G228">
        <v>-1.1904761904761862E-2</v>
      </c>
      <c r="H228">
        <v>2.6315789473684292E-2</v>
      </c>
      <c r="I228">
        <v>4.0268456375838868E-2</v>
      </c>
    </row>
    <row r="229" spans="1:9" x14ac:dyDescent="0.25">
      <c r="A229" s="1">
        <v>39133</v>
      </c>
      <c r="B229">
        <v>30000</v>
      </c>
      <c r="C229">
        <v>82.5</v>
      </c>
      <c r="D229">
        <v>0.77</v>
      </c>
      <c r="E229">
        <v>7.8</v>
      </c>
      <c r="F229">
        <v>0</v>
      </c>
      <c r="G229">
        <v>-6.0240963855421326E-3</v>
      </c>
      <c r="H229">
        <v>-1.2820512820512886E-2</v>
      </c>
      <c r="I229">
        <v>6.4516129032257119E-3</v>
      </c>
    </row>
    <row r="230" spans="1:9" x14ac:dyDescent="0.25">
      <c r="A230" s="1">
        <v>39134</v>
      </c>
      <c r="B230">
        <v>30000</v>
      </c>
      <c r="C230">
        <v>78.5</v>
      </c>
      <c r="D230">
        <v>0.72</v>
      </c>
      <c r="E230">
        <v>7.15</v>
      </c>
      <c r="F230">
        <v>0</v>
      </c>
      <c r="G230">
        <v>-4.8484848484848464E-2</v>
      </c>
      <c r="H230">
        <v>-6.4935064935064957E-2</v>
      </c>
      <c r="I230">
        <v>-8.3333333333333259E-2</v>
      </c>
    </row>
    <row r="231" spans="1:9" x14ac:dyDescent="0.25">
      <c r="A231" s="1">
        <v>39135</v>
      </c>
      <c r="B231">
        <v>30000</v>
      </c>
      <c r="C231">
        <v>80.5</v>
      </c>
      <c r="D231">
        <v>0.75</v>
      </c>
      <c r="E231">
        <v>7.35</v>
      </c>
      <c r="F231">
        <v>0</v>
      </c>
      <c r="G231">
        <v>2.5477707006369421E-2</v>
      </c>
      <c r="H231">
        <v>4.1666666666666741E-2</v>
      </c>
      <c r="I231">
        <v>2.7972027972027913E-2</v>
      </c>
    </row>
    <row r="232" spans="1:9" x14ac:dyDescent="0.25">
      <c r="A232" s="1">
        <v>39136</v>
      </c>
      <c r="B232">
        <v>30000</v>
      </c>
      <c r="C232">
        <v>82.5</v>
      </c>
      <c r="D232">
        <v>0.78</v>
      </c>
      <c r="E232">
        <v>7.25</v>
      </c>
      <c r="F232">
        <v>0</v>
      </c>
      <c r="G232">
        <v>2.4844720496894457E-2</v>
      </c>
      <c r="H232">
        <v>4.0000000000000036E-2</v>
      </c>
      <c r="I232">
        <v>-1.3605442176870652E-2</v>
      </c>
    </row>
    <row r="233" spans="1:9" x14ac:dyDescent="0.25">
      <c r="A233" s="1">
        <v>39139</v>
      </c>
      <c r="B233">
        <v>30000</v>
      </c>
      <c r="C233">
        <v>80</v>
      </c>
      <c r="D233">
        <v>0.8</v>
      </c>
      <c r="E233">
        <v>7.15</v>
      </c>
      <c r="F233">
        <v>0</v>
      </c>
      <c r="G233">
        <v>-3.0303030303030276E-2</v>
      </c>
      <c r="H233">
        <v>2.5641025641025772E-2</v>
      </c>
      <c r="I233">
        <v>-1.3793103448275779E-2</v>
      </c>
    </row>
    <row r="234" spans="1:9" x14ac:dyDescent="0.25">
      <c r="A234" s="1">
        <v>39140</v>
      </c>
      <c r="B234">
        <v>30000</v>
      </c>
      <c r="C234">
        <v>80</v>
      </c>
      <c r="D234">
        <v>0.72</v>
      </c>
      <c r="E234">
        <v>6.7</v>
      </c>
      <c r="F234">
        <v>0</v>
      </c>
      <c r="G234">
        <v>0</v>
      </c>
      <c r="H234">
        <v>-0.10000000000000009</v>
      </c>
      <c r="I234">
        <v>-6.2937062937062915E-2</v>
      </c>
    </row>
    <row r="235" spans="1:9" x14ac:dyDescent="0.25">
      <c r="A235" s="1">
        <v>39141</v>
      </c>
      <c r="B235">
        <v>30000</v>
      </c>
      <c r="C235">
        <v>80.5</v>
      </c>
      <c r="D235">
        <v>0.71</v>
      </c>
      <c r="E235">
        <v>6.7</v>
      </c>
      <c r="F235">
        <v>0</v>
      </c>
      <c r="G235">
        <v>6.2500000000000888E-3</v>
      </c>
      <c r="H235">
        <v>-1.3888888888888951E-2</v>
      </c>
      <c r="I235">
        <v>0</v>
      </c>
    </row>
    <row r="236" spans="1:9" x14ac:dyDescent="0.25">
      <c r="A236" s="1">
        <v>39142</v>
      </c>
      <c r="B236">
        <v>30000</v>
      </c>
      <c r="C236">
        <v>80</v>
      </c>
      <c r="D236">
        <v>0.64</v>
      </c>
      <c r="E236">
        <v>6.25</v>
      </c>
      <c r="F236">
        <v>0</v>
      </c>
      <c r="G236">
        <v>-6.2111801242236142E-3</v>
      </c>
      <c r="H236">
        <v>-9.8591549295774628E-2</v>
      </c>
      <c r="I236">
        <v>-6.7164179104477584E-2</v>
      </c>
    </row>
    <row r="237" spans="1:9" x14ac:dyDescent="0.25">
      <c r="A237" s="1">
        <v>39143</v>
      </c>
      <c r="B237">
        <v>30000</v>
      </c>
      <c r="C237">
        <v>79.5</v>
      </c>
      <c r="D237">
        <v>0.66</v>
      </c>
      <c r="E237">
        <v>6.3</v>
      </c>
      <c r="F237">
        <v>0</v>
      </c>
      <c r="G237">
        <v>-6.2499999999999778E-3</v>
      </c>
      <c r="H237">
        <v>3.125E-2</v>
      </c>
      <c r="I237">
        <v>8.0000000000000071E-3</v>
      </c>
    </row>
    <row r="238" spans="1:9" x14ac:dyDescent="0.25">
      <c r="A238" s="1">
        <v>39146</v>
      </c>
      <c r="B238">
        <v>30000</v>
      </c>
      <c r="C238">
        <v>73.5</v>
      </c>
      <c r="D238">
        <v>0.65</v>
      </c>
      <c r="E238">
        <v>6.2</v>
      </c>
      <c r="F238">
        <v>0</v>
      </c>
      <c r="G238">
        <v>-7.547169811320753E-2</v>
      </c>
      <c r="H238">
        <v>-1.5151515151515138E-2</v>
      </c>
      <c r="I238">
        <v>-1.5873015873015817E-2</v>
      </c>
    </row>
    <row r="239" spans="1:9" x14ac:dyDescent="0.25">
      <c r="A239" s="1">
        <v>39147</v>
      </c>
      <c r="B239">
        <v>30000</v>
      </c>
      <c r="C239">
        <v>78</v>
      </c>
      <c r="D239">
        <v>0.68</v>
      </c>
      <c r="E239">
        <v>6.3</v>
      </c>
      <c r="F239">
        <v>0</v>
      </c>
      <c r="G239">
        <v>6.1224489795918435E-2</v>
      </c>
      <c r="H239">
        <v>4.6153846153846212E-2</v>
      </c>
      <c r="I239">
        <v>1.6129032258064502E-2</v>
      </c>
    </row>
    <row r="240" spans="1:9" x14ac:dyDescent="0.25">
      <c r="A240" s="1">
        <v>39148</v>
      </c>
      <c r="B240">
        <v>30000</v>
      </c>
      <c r="C240">
        <v>79.5</v>
      </c>
      <c r="D240">
        <v>0.67</v>
      </c>
      <c r="E240">
        <v>6.3</v>
      </c>
      <c r="F240">
        <v>0</v>
      </c>
      <c r="G240">
        <v>1.9230769230769162E-2</v>
      </c>
      <c r="H240">
        <v>-1.4705882352941235E-2</v>
      </c>
      <c r="I240">
        <v>0</v>
      </c>
    </row>
    <row r="241" spans="1:9" x14ac:dyDescent="0.25">
      <c r="A241" s="1">
        <v>39149</v>
      </c>
      <c r="B241">
        <v>30000</v>
      </c>
      <c r="C241">
        <v>82.5</v>
      </c>
      <c r="D241">
        <v>0.71</v>
      </c>
      <c r="E241">
        <v>6.45</v>
      </c>
      <c r="F241">
        <v>0</v>
      </c>
      <c r="G241">
        <v>3.7735849056603765E-2</v>
      </c>
      <c r="H241">
        <v>5.9701492537313383E-2</v>
      </c>
      <c r="I241">
        <v>2.3809523809523947E-2</v>
      </c>
    </row>
    <row r="242" spans="1:9" x14ac:dyDescent="0.25">
      <c r="A242" s="1">
        <v>39150</v>
      </c>
      <c r="B242">
        <v>30000</v>
      </c>
      <c r="C242">
        <v>81.5</v>
      </c>
      <c r="D242">
        <v>0.71</v>
      </c>
      <c r="E242">
        <v>6.6</v>
      </c>
      <c r="F242">
        <v>0</v>
      </c>
      <c r="G242">
        <v>-1.2121212121212088E-2</v>
      </c>
      <c r="H242">
        <v>0</v>
      </c>
      <c r="I242">
        <v>2.3255813953488191E-2</v>
      </c>
    </row>
    <row r="243" spans="1:9" x14ac:dyDescent="0.25">
      <c r="A243" s="1">
        <v>39153</v>
      </c>
      <c r="B243">
        <v>30000</v>
      </c>
      <c r="C243">
        <v>80.5</v>
      </c>
      <c r="D243">
        <v>0.72</v>
      </c>
      <c r="E243">
        <v>6.45</v>
      </c>
      <c r="F243">
        <v>0</v>
      </c>
      <c r="G243">
        <v>-1.2269938650306789E-2</v>
      </c>
      <c r="H243">
        <v>1.4084507042253502E-2</v>
      </c>
      <c r="I243">
        <v>-2.2727272727272596E-2</v>
      </c>
    </row>
    <row r="244" spans="1:9" x14ac:dyDescent="0.25">
      <c r="A244" s="1">
        <v>39154</v>
      </c>
      <c r="B244">
        <v>29220</v>
      </c>
      <c r="C244">
        <v>84</v>
      </c>
      <c r="D244">
        <v>0.74</v>
      </c>
      <c r="E244">
        <v>6.35</v>
      </c>
      <c r="F244">
        <v>-2.6000000000000023E-2</v>
      </c>
      <c r="G244">
        <v>4.3478260869565188E-2</v>
      </c>
      <c r="H244">
        <v>2.7777777777777901E-2</v>
      </c>
      <c r="I244">
        <v>-1.5503875968992276E-2</v>
      </c>
    </row>
    <row r="245" spans="1:9" x14ac:dyDescent="0.25">
      <c r="A245" s="1">
        <v>39155</v>
      </c>
      <c r="B245">
        <v>29220</v>
      </c>
      <c r="C245">
        <v>80.5</v>
      </c>
      <c r="D245">
        <v>0.71</v>
      </c>
      <c r="E245">
        <v>6.25</v>
      </c>
      <c r="F245">
        <v>0</v>
      </c>
      <c r="G245">
        <v>-4.166666666666663E-2</v>
      </c>
      <c r="H245">
        <v>-4.0540540540540571E-2</v>
      </c>
      <c r="I245">
        <v>-1.5748031496062964E-2</v>
      </c>
    </row>
    <row r="246" spans="1:9" x14ac:dyDescent="0.25">
      <c r="A246" s="1">
        <v>39156</v>
      </c>
      <c r="B246">
        <v>29220</v>
      </c>
      <c r="C246">
        <v>80</v>
      </c>
      <c r="D246">
        <v>0.7</v>
      </c>
      <c r="E246">
        <v>6.3</v>
      </c>
      <c r="F246">
        <v>0</v>
      </c>
      <c r="G246">
        <v>-6.2111801242236142E-3</v>
      </c>
      <c r="H246">
        <v>-1.4084507042253502E-2</v>
      </c>
      <c r="I246">
        <v>8.0000000000000071E-3</v>
      </c>
    </row>
    <row r="247" spans="1:9" x14ac:dyDescent="0.25">
      <c r="A247" s="1">
        <v>39157</v>
      </c>
      <c r="B247">
        <v>29450</v>
      </c>
      <c r="C247">
        <v>80</v>
      </c>
      <c r="D247">
        <v>0.71</v>
      </c>
      <c r="E247">
        <v>6.4</v>
      </c>
      <c r="F247">
        <v>7.8713210130048061E-3</v>
      </c>
      <c r="G247">
        <v>0</v>
      </c>
      <c r="H247">
        <v>1.4285714285714235E-2</v>
      </c>
      <c r="I247">
        <v>1.5873015873016039E-2</v>
      </c>
    </row>
    <row r="248" spans="1:9" x14ac:dyDescent="0.25">
      <c r="A248" s="1">
        <v>39160</v>
      </c>
      <c r="B248">
        <v>29450</v>
      </c>
      <c r="C248">
        <v>78.5</v>
      </c>
      <c r="D248">
        <v>0.73</v>
      </c>
      <c r="E248">
        <v>6.5</v>
      </c>
      <c r="F248">
        <v>0</v>
      </c>
      <c r="G248">
        <v>-1.8750000000000044E-2</v>
      </c>
      <c r="H248">
        <v>2.8169014084507005E-2</v>
      </c>
      <c r="I248">
        <v>1.5625E-2</v>
      </c>
    </row>
    <row r="249" spans="1:9" x14ac:dyDescent="0.25">
      <c r="A249" s="1">
        <v>39161</v>
      </c>
      <c r="B249">
        <v>29295</v>
      </c>
      <c r="C249">
        <v>80</v>
      </c>
      <c r="D249">
        <v>0.73</v>
      </c>
      <c r="E249">
        <v>6.5</v>
      </c>
      <c r="F249">
        <v>-5.2631578947368585E-3</v>
      </c>
      <c r="G249">
        <v>1.9108280254777066E-2</v>
      </c>
      <c r="H249">
        <v>0</v>
      </c>
      <c r="I249">
        <v>0</v>
      </c>
    </row>
    <row r="250" spans="1:9" x14ac:dyDescent="0.25">
      <c r="A250" s="1">
        <v>39162</v>
      </c>
      <c r="B250">
        <v>29513</v>
      </c>
      <c r="C250">
        <v>81</v>
      </c>
      <c r="D250">
        <v>0.73</v>
      </c>
      <c r="E250">
        <v>6.55</v>
      </c>
      <c r="F250">
        <v>7.4415429254139909E-3</v>
      </c>
      <c r="G250">
        <v>1.2499999999999956E-2</v>
      </c>
      <c r="H250">
        <v>0</v>
      </c>
      <c r="I250">
        <v>7.692307692307665E-3</v>
      </c>
    </row>
    <row r="251" spans="1:9" x14ac:dyDescent="0.25">
      <c r="A251" s="1">
        <v>39163</v>
      </c>
      <c r="B251">
        <v>29471</v>
      </c>
      <c r="C251">
        <v>81</v>
      </c>
      <c r="D251">
        <v>0.74</v>
      </c>
      <c r="E251">
        <v>6.9</v>
      </c>
      <c r="F251">
        <v>-1.4231016840036137E-3</v>
      </c>
      <c r="G251">
        <v>0</v>
      </c>
      <c r="H251">
        <v>1.3698630136986356E-2</v>
      </c>
      <c r="I251">
        <v>5.3435114503816772E-2</v>
      </c>
    </row>
    <row r="252" spans="1:9" x14ac:dyDescent="0.25">
      <c r="A252" s="1">
        <v>39164</v>
      </c>
      <c r="B252">
        <v>29364</v>
      </c>
      <c r="C252">
        <v>82.5</v>
      </c>
      <c r="D252">
        <v>0.74</v>
      </c>
      <c r="E252">
        <v>6.95</v>
      </c>
      <c r="F252">
        <v>-3.6306877947812621E-3</v>
      </c>
      <c r="G252">
        <v>1.8518518518518601E-2</v>
      </c>
      <c r="H252">
        <v>0</v>
      </c>
      <c r="I252">
        <v>7.2463768115942351E-3</v>
      </c>
    </row>
    <row r="253" spans="1:9" x14ac:dyDescent="0.25">
      <c r="A253" s="1">
        <v>39167</v>
      </c>
      <c r="B253">
        <v>29345</v>
      </c>
      <c r="C253">
        <v>85</v>
      </c>
      <c r="D253">
        <v>0.72</v>
      </c>
      <c r="E253">
        <v>6.85</v>
      </c>
      <c r="F253">
        <v>-6.4705081051630309E-4</v>
      </c>
      <c r="G253">
        <v>3.0303030303030276E-2</v>
      </c>
      <c r="H253">
        <v>-2.7027027027027084E-2</v>
      </c>
      <c r="I253">
        <v>-1.4388489208633115E-2</v>
      </c>
    </row>
    <row r="254" spans="1:9" x14ac:dyDescent="0.25">
      <c r="A254" s="1">
        <v>39168</v>
      </c>
      <c r="B254">
        <v>29655</v>
      </c>
      <c r="C254">
        <v>82.5</v>
      </c>
      <c r="D254">
        <v>0.73</v>
      </c>
      <c r="E254">
        <v>6.65</v>
      </c>
      <c r="F254">
        <v>1.056398023513383E-2</v>
      </c>
      <c r="G254">
        <v>-2.9411764705882359E-2</v>
      </c>
      <c r="H254">
        <v>1.388888888888884E-2</v>
      </c>
      <c r="I254">
        <v>-2.9197080291970656E-2</v>
      </c>
    </row>
    <row r="255" spans="1:9" x14ac:dyDescent="0.25">
      <c r="A255" s="1">
        <v>39169</v>
      </c>
      <c r="B255">
        <v>29870</v>
      </c>
      <c r="C255">
        <v>79.5</v>
      </c>
      <c r="D255">
        <v>0.76</v>
      </c>
      <c r="E255">
        <v>6.7</v>
      </c>
      <c r="F255">
        <v>7.2500421514078983E-3</v>
      </c>
      <c r="G255">
        <v>-3.6363636363636376E-2</v>
      </c>
      <c r="H255">
        <v>4.1095890410958846E-2</v>
      </c>
      <c r="I255">
        <v>7.5187969924812581E-3</v>
      </c>
    </row>
    <row r="256" spans="1:9" x14ac:dyDescent="0.25">
      <c r="A256" s="1">
        <v>39170</v>
      </c>
      <c r="B256">
        <v>29870</v>
      </c>
      <c r="C256">
        <v>79.5</v>
      </c>
      <c r="D256">
        <v>0.8</v>
      </c>
      <c r="E256">
        <v>6.8</v>
      </c>
      <c r="F256">
        <v>0</v>
      </c>
      <c r="G256">
        <v>0</v>
      </c>
      <c r="H256">
        <v>5.2631578947368363E-2</v>
      </c>
      <c r="I256">
        <v>1.4925373134328401E-2</v>
      </c>
    </row>
    <row r="257" spans="1:9" x14ac:dyDescent="0.25">
      <c r="A257" s="1">
        <v>39171</v>
      </c>
      <c r="B257">
        <v>29870</v>
      </c>
      <c r="C257">
        <v>82</v>
      </c>
      <c r="D257">
        <v>0.84</v>
      </c>
      <c r="E257">
        <v>6.7</v>
      </c>
      <c r="F257">
        <v>0</v>
      </c>
      <c r="G257">
        <v>3.1446540880503138E-2</v>
      </c>
      <c r="H257">
        <v>4.9999999999999822E-2</v>
      </c>
      <c r="I257">
        <v>-1.4705882352941124E-2</v>
      </c>
    </row>
    <row r="258" spans="1:9" x14ac:dyDescent="0.25">
      <c r="A258" s="1">
        <v>39174</v>
      </c>
      <c r="B258">
        <v>29870</v>
      </c>
      <c r="C258">
        <v>81</v>
      </c>
      <c r="D258">
        <v>0.86</v>
      </c>
      <c r="E258">
        <v>6.65</v>
      </c>
      <c r="F258">
        <v>0</v>
      </c>
      <c r="G258">
        <v>-1.2195121951219523E-2</v>
      </c>
      <c r="H258">
        <v>2.3809523809523725E-2</v>
      </c>
      <c r="I258">
        <v>-7.4626865671642006E-3</v>
      </c>
    </row>
    <row r="259" spans="1:9" x14ac:dyDescent="0.25">
      <c r="A259" s="1">
        <v>39175</v>
      </c>
      <c r="B259">
        <v>29311.3</v>
      </c>
      <c r="C259">
        <v>83</v>
      </c>
      <c r="D259">
        <v>0.9</v>
      </c>
      <c r="E259">
        <v>6.8</v>
      </c>
      <c r="F259">
        <v>-1.8704385671242107E-2</v>
      </c>
      <c r="G259">
        <v>2.4691358024691468E-2</v>
      </c>
      <c r="H259">
        <v>4.6511627906976827E-2</v>
      </c>
      <c r="I259">
        <v>2.2556390977443552E-2</v>
      </c>
    </row>
    <row r="260" spans="1:9" x14ac:dyDescent="0.25">
      <c r="A260" s="1">
        <v>39176</v>
      </c>
      <c r="B260">
        <v>29237.5</v>
      </c>
      <c r="C260">
        <v>83.5</v>
      </c>
      <c r="D260">
        <v>0.88</v>
      </c>
      <c r="E260">
        <v>6.85</v>
      </c>
      <c r="F260">
        <v>-2.5178003022724438E-3</v>
      </c>
      <c r="G260">
        <v>6.0240963855422436E-3</v>
      </c>
      <c r="H260">
        <v>-2.2222222222222254E-2</v>
      </c>
      <c r="I260">
        <v>7.3529411764705621E-3</v>
      </c>
    </row>
    <row r="261" spans="1:9" x14ac:dyDescent="0.25">
      <c r="A261" s="1">
        <v>39177</v>
      </c>
      <c r="B261">
        <v>29520</v>
      </c>
      <c r="C261">
        <v>84</v>
      </c>
      <c r="D261">
        <v>0.88</v>
      </c>
      <c r="E261">
        <v>7.05</v>
      </c>
      <c r="F261">
        <v>9.6622488242839033E-3</v>
      </c>
      <c r="G261">
        <v>5.9880239520957446E-3</v>
      </c>
      <c r="H261">
        <v>0</v>
      </c>
      <c r="I261">
        <v>2.9197080291970767E-2</v>
      </c>
    </row>
    <row r="262" spans="1:9" x14ac:dyDescent="0.25">
      <c r="A262" s="1">
        <v>39178</v>
      </c>
      <c r="B262">
        <v>29520</v>
      </c>
      <c r="C262">
        <v>82.5</v>
      </c>
      <c r="D262">
        <v>0.87</v>
      </c>
      <c r="E262">
        <v>7.05</v>
      </c>
      <c r="F262">
        <v>0</v>
      </c>
      <c r="G262">
        <v>-1.7857142857142905E-2</v>
      </c>
      <c r="H262">
        <v>-1.1363636363636354E-2</v>
      </c>
      <c r="I262">
        <v>0</v>
      </c>
    </row>
    <row r="263" spans="1:9" x14ac:dyDescent="0.25">
      <c r="A263" s="1">
        <v>39181</v>
      </c>
      <c r="B263">
        <v>29613</v>
      </c>
      <c r="C263">
        <v>82.5</v>
      </c>
      <c r="D263">
        <v>0.95</v>
      </c>
      <c r="E263">
        <v>7.05</v>
      </c>
      <c r="F263">
        <v>3.150406504065062E-3</v>
      </c>
      <c r="G263">
        <v>0</v>
      </c>
      <c r="H263">
        <v>9.1954022988505635E-2</v>
      </c>
      <c r="I263">
        <v>0</v>
      </c>
    </row>
    <row r="264" spans="1:9" x14ac:dyDescent="0.25">
      <c r="A264" s="1">
        <v>39182</v>
      </c>
      <c r="B264">
        <v>29802.7</v>
      </c>
      <c r="C264">
        <v>82</v>
      </c>
      <c r="D264">
        <v>0.92</v>
      </c>
      <c r="E264">
        <v>6.85</v>
      </c>
      <c r="F264">
        <v>6.4059703508594357E-3</v>
      </c>
      <c r="G264">
        <v>-6.0606060606060996E-3</v>
      </c>
      <c r="H264">
        <v>-3.1578947368420929E-2</v>
      </c>
      <c r="I264">
        <v>-2.8368794326241176E-2</v>
      </c>
    </row>
    <row r="265" spans="1:9" x14ac:dyDescent="0.25">
      <c r="A265" s="1">
        <v>39183</v>
      </c>
      <c r="B265">
        <v>29808</v>
      </c>
      <c r="C265">
        <v>82</v>
      </c>
      <c r="D265">
        <v>0.94</v>
      </c>
      <c r="E265">
        <v>7</v>
      </c>
      <c r="F265">
        <v>1.778362363140662E-4</v>
      </c>
      <c r="G265">
        <v>0</v>
      </c>
      <c r="H265">
        <v>2.1739130434782483E-2</v>
      </c>
      <c r="I265">
        <v>2.1897810218978186E-2</v>
      </c>
    </row>
    <row r="266" spans="1:9" x14ac:dyDescent="0.25">
      <c r="A266" s="1">
        <v>39184</v>
      </c>
      <c r="B266">
        <v>29888.5</v>
      </c>
      <c r="C266">
        <v>81</v>
      </c>
      <c r="D266">
        <v>0.92</v>
      </c>
      <c r="E266">
        <v>6.85</v>
      </c>
      <c r="F266">
        <v>2.700617283950546E-3</v>
      </c>
      <c r="G266">
        <v>-1.2195121951219523E-2</v>
      </c>
      <c r="H266">
        <v>-2.1276595744680771E-2</v>
      </c>
      <c r="I266">
        <v>-2.1428571428571463E-2</v>
      </c>
    </row>
    <row r="267" spans="1:9" x14ac:dyDescent="0.25">
      <c r="A267" s="1">
        <v>39185</v>
      </c>
      <c r="B267">
        <v>29888.5</v>
      </c>
      <c r="C267">
        <v>81</v>
      </c>
      <c r="D267">
        <v>0.94</v>
      </c>
      <c r="E267">
        <v>6.85</v>
      </c>
      <c r="F267">
        <v>0</v>
      </c>
      <c r="G267">
        <v>0</v>
      </c>
      <c r="H267">
        <v>2.1739130434782483E-2</v>
      </c>
      <c r="I267">
        <v>0</v>
      </c>
    </row>
    <row r="268" spans="1:9" x14ac:dyDescent="0.25">
      <c r="A268" s="1">
        <v>39188</v>
      </c>
      <c r="B268">
        <v>29897.200000000001</v>
      </c>
      <c r="C268">
        <v>81.5</v>
      </c>
      <c r="D268">
        <v>0.94</v>
      </c>
      <c r="E268">
        <v>7.05</v>
      </c>
      <c r="F268">
        <v>2.9108185422499488E-4</v>
      </c>
      <c r="G268">
        <v>6.1728395061728669E-3</v>
      </c>
      <c r="H268">
        <v>0</v>
      </c>
      <c r="I268">
        <v>2.9197080291970767E-2</v>
      </c>
    </row>
    <row r="269" spans="1:9" x14ac:dyDescent="0.25">
      <c r="A269" s="1">
        <v>39189</v>
      </c>
      <c r="B269">
        <v>29951</v>
      </c>
      <c r="C269">
        <v>83.5</v>
      </c>
      <c r="D269">
        <v>0.96</v>
      </c>
      <c r="E269">
        <v>7.3</v>
      </c>
      <c r="F269">
        <v>1.799499618693412E-3</v>
      </c>
      <c r="G269">
        <v>2.4539877300613577E-2</v>
      </c>
      <c r="H269">
        <v>2.1276595744680771E-2</v>
      </c>
      <c r="I269">
        <v>3.5460992907801359E-2</v>
      </c>
    </row>
    <row r="270" spans="1:9" x14ac:dyDescent="0.25">
      <c r="A270" s="1">
        <v>39190</v>
      </c>
      <c r="B270">
        <v>29850</v>
      </c>
      <c r="C270">
        <v>82.5</v>
      </c>
      <c r="D270">
        <v>0.93</v>
      </c>
      <c r="E270">
        <v>7</v>
      </c>
      <c r="F270">
        <v>-3.3721745517678592E-3</v>
      </c>
      <c r="G270">
        <v>-1.19760479041916E-2</v>
      </c>
      <c r="H270">
        <v>-3.1249999999999889E-2</v>
      </c>
      <c r="I270">
        <v>-4.1095890410958846E-2</v>
      </c>
    </row>
    <row r="271" spans="1:9" x14ac:dyDescent="0.25">
      <c r="A271" s="1">
        <v>39191</v>
      </c>
      <c r="B271">
        <v>29850</v>
      </c>
      <c r="C271">
        <v>83</v>
      </c>
      <c r="D271">
        <v>0.94</v>
      </c>
      <c r="E271">
        <v>7.1</v>
      </c>
      <c r="F271">
        <v>0</v>
      </c>
      <c r="G271">
        <v>6.0606060606060996E-3</v>
      </c>
      <c r="H271">
        <v>1.0752688172043001E-2</v>
      </c>
      <c r="I271">
        <v>1.4285714285714235E-2</v>
      </c>
    </row>
    <row r="272" spans="1:9" x14ac:dyDescent="0.25">
      <c r="A272" s="1">
        <v>39192</v>
      </c>
      <c r="B272">
        <v>29584</v>
      </c>
      <c r="C272">
        <v>82.5</v>
      </c>
      <c r="D272">
        <v>0.95</v>
      </c>
      <c r="E272">
        <v>7.3</v>
      </c>
      <c r="F272">
        <v>-8.9112227805695499E-3</v>
      </c>
      <c r="G272">
        <v>-6.0240963855421326E-3</v>
      </c>
      <c r="H272">
        <v>1.0638297872340496E-2</v>
      </c>
      <c r="I272">
        <v>2.8169014084507005E-2</v>
      </c>
    </row>
    <row r="273" spans="1:9" x14ac:dyDescent="0.25">
      <c r="A273" s="1">
        <v>39196</v>
      </c>
      <c r="B273">
        <v>29665</v>
      </c>
      <c r="C273">
        <v>83.25</v>
      </c>
      <c r="D273">
        <v>0.96</v>
      </c>
      <c r="E273">
        <v>7.4</v>
      </c>
      <c r="F273">
        <v>2.7379664683613303E-3</v>
      </c>
      <c r="G273">
        <v>9.0909090909090384E-3</v>
      </c>
      <c r="H273">
        <v>1.0526315789473717E-2</v>
      </c>
      <c r="I273">
        <v>1.3698630136986356E-2</v>
      </c>
    </row>
    <row r="274" spans="1:9" x14ac:dyDescent="0.25">
      <c r="A274" s="1">
        <v>39197</v>
      </c>
      <c r="B274">
        <v>29665</v>
      </c>
      <c r="C274">
        <v>84</v>
      </c>
      <c r="D274">
        <v>0.97</v>
      </c>
      <c r="E274">
        <v>7.5</v>
      </c>
      <c r="F274">
        <v>0</v>
      </c>
      <c r="G274">
        <v>9.009009009008917E-3</v>
      </c>
      <c r="H274">
        <v>1.0416666666666741E-2</v>
      </c>
      <c r="I274">
        <v>1.3513513513513375E-2</v>
      </c>
    </row>
    <row r="275" spans="1:9" x14ac:dyDescent="0.25">
      <c r="A275" s="1">
        <v>39198</v>
      </c>
      <c r="B275">
        <v>29665</v>
      </c>
      <c r="C275">
        <v>86</v>
      </c>
      <c r="D275">
        <v>0.94</v>
      </c>
      <c r="E275">
        <v>7.25</v>
      </c>
      <c r="F275">
        <v>0</v>
      </c>
      <c r="G275">
        <v>2.3809523809523725E-2</v>
      </c>
      <c r="H275">
        <v>-3.0927835051546393E-2</v>
      </c>
      <c r="I275">
        <v>-3.3333333333333326E-2</v>
      </c>
    </row>
    <row r="276" spans="1:9" x14ac:dyDescent="0.25">
      <c r="A276" s="1">
        <v>39199</v>
      </c>
      <c r="B276">
        <v>28804</v>
      </c>
      <c r="C276">
        <v>84</v>
      </c>
      <c r="D276">
        <v>0.91</v>
      </c>
      <c r="E276">
        <v>7</v>
      </c>
      <c r="F276">
        <v>-2.9024102477667291E-2</v>
      </c>
      <c r="G276">
        <v>-2.3255813953488413E-2</v>
      </c>
      <c r="H276">
        <v>-3.1914893617021156E-2</v>
      </c>
      <c r="I276">
        <v>-3.4482758620689613E-2</v>
      </c>
    </row>
    <row r="277" spans="1:9" x14ac:dyDescent="0.25">
      <c r="A277" s="1">
        <v>39202</v>
      </c>
      <c r="B277">
        <v>28804</v>
      </c>
      <c r="C277">
        <v>86.5</v>
      </c>
      <c r="D277">
        <v>0.84</v>
      </c>
      <c r="E277">
        <v>6.55</v>
      </c>
      <c r="F277">
        <v>0</v>
      </c>
      <c r="G277">
        <v>2.9761904761904656E-2</v>
      </c>
      <c r="H277">
        <v>-7.6923076923076983E-2</v>
      </c>
      <c r="I277">
        <v>-6.4285714285714279E-2</v>
      </c>
    </row>
    <row r="278" spans="1:9" x14ac:dyDescent="0.25">
      <c r="A278" s="1">
        <v>39203</v>
      </c>
      <c r="B278">
        <v>29895</v>
      </c>
      <c r="C278">
        <v>85.5</v>
      </c>
      <c r="D278">
        <v>0.84</v>
      </c>
      <c r="E278">
        <v>6.25</v>
      </c>
      <c r="F278">
        <v>3.7876683793917509E-2</v>
      </c>
      <c r="G278">
        <v>-1.1560693641618491E-2</v>
      </c>
      <c r="H278">
        <v>0</v>
      </c>
      <c r="I278">
        <v>-4.5801526717557217E-2</v>
      </c>
    </row>
    <row r="279" spans="1:9" x14ac:dyDescent="0.25">
      <c r="A279" s="1">
        <v>39204</v>
      </c>
      <c r="B279">
        <v>29372.400000000001</v>
      </c>
      <c r="C279">
        <v>86</v>
      </c>
      <c r="D279">
        <v>0.86</v>
      </c>
      <c r="E279">
        <v>6.2</v>
      </c>
      <c r="F279">
        <v>-1.7481184144505724E-2</v>
      </c>
      <c r="G279">
        <v>5.8479532163742132E-3</v>
      </c>
      <c r="H279">
        <v>2.3809523809523725E-2</v>
      </c>
      <c r="I279">
        <v>-8.0000000000000071E-3</v>
      </c>
    </row>
    <row r="280" spans="1:9" x14ac:dyDescent="0.25">
      <c r="A280" s="1">
        <v>39205</v>
      </c>
      <c r="B280">
        <v>29432</v>
      </c>
      <c r="C280">
        <v>82.5</v>
      </c>
      <c r="D280">
        <v>0.87</v>
      </c>
      <c r="E280">
        <v>6.25</v>
      </c>
      <c r="F280">
        <v>2.0291157685445871E-3</v>
      </c>
      <c r="G280">
        <v>-4.0697674418604612E-2</v>
      </c>
      <c r="H280">
        <v>1.1627906976744207E-2</v>
      </c>
      <c r="I280">
        <v>8.0645161290322509E-3</v>
      </c>
    </row>
    <row r="281" spans="1:9" x14ac:dyDescent="0.25">
      <c r="A281" s="1">
        <v>39206</v>
      </c>
      <c r="B281">
        <v>29432</v>
      </c>
      <c r="C281">
        <v>81.5</v>
      </c>
      <c r="D281">
        <v>0.89</v>
      </c>
      <c r="E281">
        <v>6.2</v>
      </c>
      <c r="F281">
        <v>0</v>
      </c>
      <c r="G281">
        <v>-1.2121212121212088E-2</v>
      </c>
      <c r="H281">
        <v>2.2988505747126409E-2</v>
      </c>
      <c r="I281">
        <v>-8.0000000000000071E-3</v>
      </c>
    </row>
    <row r="282" spans="1:9" x14ac:dyDescent="0.25">
      <c r="A282" s="1">
        <v>39209</v>
      </c>
      <c r="B282">
        <v>29665</v>
      </c>
      <c r="C282">
        <v>80.5</v>
      </c>
      <c r="D282">
        <v>0.9</v>
      </c>
      <c r="E282">
        <v>6.25</v>
      </c>
      <c r="F282">
        <v>7.91655341125308E-3</v>
      </c>
      <c r="G282">
        <v>-1.2269938650306789E-2</v>
      </c>
      <c r="H282">
        <v>1.1235955056179803E-2</v>
      </c>
      <c r="I282">
        <v>8.0645161290322509E-3</v>
      </c>
    </row>
    <row r="283" spans="1:9" x14ac:dyDescent="0.25">
      <c r="A283" s="1">
        <v>39210</v>
      </c>
      <c r="B283">
        <v>29580.799999999999</v>
      </c>
      <c r="C283">
        <v>78.5</v>
      </c>
      <c r="D283">
        <v>0.88</v>
      </c>
      <c r="E283">
        <v>6.3</v>
      </c>
      <c r="F283">
        <v>-2.8383617057138322E-3</v>
      </c>
      <c r="G283">
        <v>-2.4844720496894457E-2</v>
      </c>
      <c r="H283">
        <v>-2.2222222222222254E-2</v>
      </c>
      <c r="I283">
        <v>8.0000000000000071E-3</v>
      </c>
    </row>
    <row r="284" spans="1:9" x14ac:dyDescent="0.25">
      <c r="A284" s="1">
        <v>39211</v>
      </c>
      <c r="B284">
        <v>29434.799999999999</v>
      </c>
      <c r="C284">
        <v>80</v>
      </c>
      <c r="D284">
        <v>0.88</v>
      </c>
      <c r="E284">
        <v>6.35</v>
      </c>
      <c r="F284">
        <v>-4.9356339247079717E-3</v>
      </c>
      <c r="G284">
        <v>1.9108280254777066E-2</v>
      </c>
      <c r="H284">
        <v>0</v>
      </c>
      <c r="I284">
        <v>7.9365079365079083E-3</v>
      </c>
    </row>
    <row r="285" spans="1:9" x14ac:dyDescent="0.25">
      <c r="A285" s="1">
        <v>39212</v>
      </c>
      <c r="B285">
        <v>29135</v>
      </c>
      <c r="C285">
        <v>80</v>
      </c>
      <c r="D285">
        <v>0.88</v>
      </c>
      <c r="E285">
        <v>6.2</v>
      </c>
      <c r="F285">
        <v>-1.0185222933398519E-2</v>
      </c>
      <c r="G285">
        <v>0</v>
      </c>
      <c r="H285">
        <v>0</v>
      </c>
      <c r="I285">
        <v>-2.3622047244094446E-2</v>
      </c>
    </row>
    <row r="286" spans="1:9" x14ac:dyDescent="0.25">
      <c r="A286" s="1">
        <v>39213</v>
      </c>
      <c r="B286">
        <v>29135</v>
      </c>
      <c r="C286">
        <v>77</v>
      </c>
      <c r="D286">
        <v>0.9</v>
      </c>
      <c r="E286">
        <v>6.2</v>
      </c>
      <c r="F286">
        <v>0</v>
      </c>
      <c r="G286">
        <v>-3.7499999999999978E-2</v>
      </c>
      <c r="H286">
        <v>2.2727272727272707E-2</v>
      </c>
      <c r="I286">
        <v>0</v>
      </c>
    </row>
    <row r="287" spans="1:9" x14ac:dyDescent="0.25">
      <c r="A287" s="1">
        <v>39216</v>
      </c>
      <c r="B287">
        <v>28959</v>
      </c>
      <c r="C287">
        <v>76.5</v>
      </c>
      <c r="D287">
        <v>0.91</v>
      </c>
      <c r="E287">
        <v>6.2</v>
      </c>
      <c r="F287">
        <v>-6.0408443452891758E-3</v>
      </c>
      <c r="G287">
        <v>-6.4935064935064402E-3</v>
      </c>
      <c r="H287">
        <v>1.1111111111111072E-2</v>
      </c>
      <c r="I287">
        <v>0</v>
      </c>
    </row>
    <row r="288" spans="1:9" x14ac:dyDescent="0.25">
      <c r="A288" s="1">
        <v>39217</v>
      </c>
      <c r="B288">
        <v>28821</v>
      </c>
      <c r="C288">
        <v>79</v>
      </c>
      <c r="D288">
        <v>0.92</v>
      </c>
      <c r="E288">
        <v>6.15</v>
      </c>
      <c r="F288">
        <v>-4.7653579198176921E-3</v>
      </c>
      <c r="G288">
        <v>3.2679738562091609E-2</v>
      </c>
      <c r="H288">
        <v>1.098901098901095E-2</v>
      </c>
      <c r="I288">
        <v>-8.0645161290322509E-3</v>
      </c>
    </row>
    <row r="289" spans="1:9" x14ac:dyDescent="0.25">
      <c r="A289" s="1">
        <v>39218</v>
      </c>
      <c r="B289">
        <v>28570</v>
      </c>
      <c r="C289">
        <v>78.5</v>
      </c>
      <c r="D289">
        <v>0.94</v>
      </c>
      <c r="E289">
        <v>6.3</v>
      </c>
      <c r="F289">
        <v>-8.7089275181291281E-3</v>
      </c>
      <c r="G289">
        <v>-6.3291139240506666E-3</v>
      </c>
      <c r="H289">
        <v>2.1739130434782483E-2</v>
      </c>
      <c r="I289">
        <v>2.4390243902439046E-2</v>
      </c>
    </row>
    <row r="290" spans="1:9" x14ac:dyDescent="0.25">
      <c r="A290" s="1">
        <v>39219</v>
      </c>
      <c r="B290">
        <v>28249</v>
      </c>
      <c r="C290">
        <v>77</v>
      </c>
      <c r="D290">
        <v>0.91</v>
      </c>
      <c r="E290">
        <v>6.3</v>
      </c>
      <c r="F290">
        <v>-1.1235561778088932E-2</v>
      </c>
      <c r="G290">
        <v>-1.9108280254777066E-2</v>
      </c>
      <c r="H290">
        <v>-3.1914893617021156E-2</v>
      </c>
      <c r="I290">
        <v>0</v>
      </c>
    </row>
    <row r="291" spans="1:9" x14ac:dyDescent="0.25">
      <c r="A291" s="1">
        <v>39220</v>
      </c>
      <c r="B291">
        <v>28242</v>
      </c>
      <c r="C291">
        <v>78.5</v>
      </c>
      <c r="D291">
        <v>0.91</v>
      </c>
      <c r="E291">
        <v>6.3</v>
      </c>
      <c r="F291">
        <v>-2.4779638217287125E-4</v>
      </c>
      <c r="G291">
        <v>1.9480519480519431E-2</v>
      </c>
      <c r="H291">
        <v>0</v>
      </c>
      <c r="I291">
        <v>0</v>
      </c>
    </row>
    <row r="292" spans="1:9" x14ac:dyDescent="0.25">
      <c r="A292" s="1">
        <v>39223</v>
      </c>
      <c r="B292">
        <v>28211</v>
      </c>
      <c r="C292">
        <v>78</v>
      </c>
      <c r="D292">
        <v>0.89</v>
      </c>
      <c r="E292">
        <v>6.2</v>
      </c>
      <c r="F292">
        <v>-1.0976559733729685E-3</v>
      </c>
      <c r="G292">
        <v>-6.3694267515923553E-3</v>
      </c>
      <c r="H292">
        <v>-2.1978021978022011E-2</v>
      </c>
      <c r="I292">
        <v>-1.5873015873015817E-2</v>
      </c>
    </row>
    <row r="293" spans="1:9" x14ac:dyDescent="0.25">
      <c r="A293" s="1">
        <v>39224</v>
      </c>
      <c r="B293">
        <v>28254</v>
      </c>
      <c r="C293">
        <v>79</v>
      </c>
      <c r="D293">
        <v>0.91</v>
      </c>
      <c r="E293">
        <v>6.2</v>
      </c>
      <c r="F293">
        <v>1.5242281379603817E-3</v>
      </c>
      <c r="G293">
        <v>1.2820512820512775E-2</v>
      </c>
      <c r="H293">
        <v>2.2471910112359605E-2</v>
      </c>
      <c r="I293">
        <v>0</v>
      </c>
    </row>
    <row r="294" spans="1:9" x14ac:dyDescent="0.25">
      <c r="A294" s="1">
        <v>39225</v>
      </c>
      <c r="B294">
        <v>28260</v>
      </c>
      <c r="C294">
        <v>77.5</v>
      </c>
      <c r="D294">
        <v>0.9</v>
      </c>
      <c r="E294">
        <v>6.15</v>
      </c>
      <c r="F294">
        <v>2.1235931195584534E-4</v>
      </c>
      <c r="G294">
        <v>-1.8987341772151889E-2</v>
      </c>
      <c r="H294">
        <v>-1.098901098901095E-2</v>
      </c>
      <c r="I294">
        <v>-8.0645161290322509E-3</v>
      </c>
    </row>
    <row r="295" spans="1:9" x14ac:dyDescent="0.25">
      <c r="A295" s="1">
        <v>39226</v>
      </c>
      <c r="B295">
        <v>28237</v>
      </c>
      <c r="C295">
        <v>76.5</v>
      </c>
      <c r="D295">
        <v>0.89</v>
      </c>
      <c r="E295">
        <v>6.1</v>
      </c>
      <c r="F295">
        <v>-8.1387119603681946E-4</v>
      </c>
      <c r="G295">
        <v>-1.2903225806451646E-2</v>
      </c>
      <c r="H295">
        <v>-1.1111111111111072E-2</v>
      </c>
      <c r="I295">
        <v>-8.1300813008131634E-3</v>
      </c>
    </row>
    <row r="296" spans="1:9" x14ac:dyDescent="0.25">
      <c r="A296" s="1">
        <v>39227</v>
      </c>
      <c r="B296">
        <v>28123</v>
      </c>
      <c r="C296">
        <v>76</v>
      </c>
      <c r="D296">
        <v>0.89</v>
      </c>
      <c r="E296">
        <v>6</v>
      </c>
      <c r="F296">
        <v>-4.0372560824449844E-3</v>
      </c>
      <c r="G296">
        <v>-6.5359477124182774E-3</v>
      </c>
      <c r="H296">
        <v>0</v>
      </c>
      <c r="I296">
        <v>-1.6393442622950727E-2</v>
      </c>
    </row>
    <row r="297" spans="1:9" x14ac:dyDescent="0.25">
      <c r="A297" s="1">
        <v>39230</v>
      </c>
      <c r="B297">
        <v>28123</v>
      </c>
      <c r="C297">
        <v>76</v>
      </c>
      <c r="D297">
        <v>0.88</v>
      </c>
      <c r="E297">
        <v>6</v>
      </c>
      <c r="F297">
        <v>0</v>
      </c>
      <c r="G297">
        <v>0</v>
      </c>
      <c r="H297">
        <v>-1.1235955056179803E-2</v>
      </c>
      <c r="I297">
        <v>0</v>
      </c>
    </row>
    <row r="298" spans="1:9" x14ac:dyDescent="0.25">
      <c r="A298" s="1">
        <v>39231</v>
      </c>
      <c r="B298">
        <v>27948</v>
      </c>
      <c r="C298">
        <v>76.5</v>
      </c>
      <c r="D298">
        <v>0.94</v>
      </c>
      <c r="E298">
        <v>6.15</v>
      </c>
      <c r="F298">
        <v>-6.2226647228247334E-3</v>
      </c>
      <c r="G298">
        <v>6.5789473684210176E-3</v>
      </c>
      <c r="H298">
        <v>6.8181818181818121E-2</v>
      </c>
      <c r="I298">
        <v>2.5000000000000133E-2</v>
      </c>
    </row>
    <row r="299" spans="1:9" x14ac:dyDescent="0.25">
      <c r="A299" s="1">
        <v>39232</v>
      </c>
      <c r="B299">
        <v>27948</v>
      </c>
      <c r="C299">
        <v>78</v>
      </c>
      <c r="D299">
        <v>0.93</v>
      </c>
      <c r="E299">
        <v>6.1</v>
      </c>
      <c r="F299">
        <v>0</v>
      </c>
      <c r="G299">
        <v>1.9607843137254832E-2</v>
      </c>
      <c r="H299">
        <v>-1.0638297872340274E-2</v>
      </c>
      <c r="I299">
        <v>-8.1300813008131634E-3</v>
      </c>
    </row>
    <row r="300" spans="1:9" x14ac:dyDescent="0.25">
      <c r="A300" s="1">
        <v>39233</v>
      </c>
      <c r="B300">
        <v>28014</v>
      </c>
      <c r="C300">
        <v>79</v>
      </c>
      <c r="D300">
        <v>0.94</v>
      </c>
      <c r="E300">
        <v>6.15</v>
      </c>
      <c r="F300">
        <v>2.3615285530269592E-3</v>
      </c>
      <c r="G300">
        <v>1.2820512820512775E-2</v>
      </c>
      <c r="H300">
        <v>1.0752688172043001E-2</v>
      </c>
      <c r="I300">
        <v>8.19672131147553E-3</v>
      </c>
    </row>
    <row r="301" spans="1:9" x14ac:dyDescent="0.25">
      <c r="A301" s="1">
        <v>39234</v>
      </c>
      <c r="B301">
        <v>27971</v>
      </c>
      <c r="C301">
        <v>79.5</v>
      </c>
      <c r="D301">
        <v>0.93</v>
      </c>
      <c r="E301">
        <v>6.05</v>
      </c>
      <c r="F301">
        <v>-1.5349468123081467E-3</v>
      </c>
      <c r="G301">
        <v>6.3291139240506666E-3</v>
      </c>
      <c r="H301">
        <v>-1.0638297872340274E-2</v>
      </c>
      <c r="I301">
        <v>-1.6260162601626105E-2</v>
      </c>
    </row>
    <row r="302" spans="1:9" x14ac:dyDescent="0.25">
      <c r="A302" s="1">
        <v>39237</v>
      </c>
      <c r="B302">
        <v>28097</v>
      </c>
      <c r="C302">
        <v>78.5</v>
      </c>
      <c r="D302">
        <v>0.91</v>
      </c>
      <c r="E302">
        <v>6.15</v>
      </c>
      <c r="F302">
        <v>4.5046655464588969E-3</v>
      </c>
      <c r="G302">
        <v>-1.2578616352201255E-2</v>
      </c>
      <c r="H302">
        <v>-2.1505376344086002E-2</v>
      </c>
      <c r="I302">
        <v>1.6528925619834878E-2</v>
      </c>
    </row>
    <row r="303" spans="1:9" x14ac:dyDescent="0.25">
      <c r="A303" s="1">
        <v>39238</v>
      </c>
      <c r="B303">
        <v>28097</v>
      </c>
      <c r="C303">
        <v>78</v>
      </c>
      <c r="D303">
        <v>0.91</v>
      </c>
      <c r="E303">
        <v>6.25</v>
      </c>
      <c r="F303">
        <v>0</v>
      </c>
      <c r="G303">
        <v>-6.3694267515923553E-3</v>
      </c>
      <c r="H303">
        <v>0</v>
      </c>
      <c r="I303">
        <v>1.6260162601625883E-2</v>
      </c>
    </row>
    <row r="304" spans="1:9" x14ac:dyDescent="0.25">
      <c r="A304" s="1">
        <v>39239</v>
      </c>
      <c r="B304">
        <v>28270</v>
      </c>
      <c r="C304">
        <v>78</v>
      </c>
      <c r="D304">
        <v>0.89</v>
      </c>
      <c r="E304">
        <v>6.15</v>
      </c>
      <c r="F304">
        <v>6.1572409865822131E-3</v>
      </c>
      <c r="G304">
        <v>0</v>
      </c>
      <c r="H304">
        <v>-2.1978021978022011E-2</v>
      </c>
      <c r="I304">
        <v>-1.5999999999999903E-2</v>
      </c>
    </row>
    <row r="305" spans="1:9" x14ac:dyDescent="0.25">
      <c r="A305" s="1">
        <v>39240</v>
      </c>
      <c r="B305">
        <v>28450</v>
      </c>
      <c r="C305">
        <v>77</v>
      </c>
      <c r="D305">
        <v>0.86</v>
      </c>
      <c r="E305">
        <v>6</v>
      </c>
      <c r="F305">
        <v>6.3671736823487368E-3</v>
      </c>
      <c r="G305">
        <v>-1.2820512820512775E-2</v>
      </c>
      <c r="H305">
        <v>-3.3707865168539408E-2</v>
      </c>
      <c r="I305">
        <v>-2.4390243902439046E-2</v>
      </c>
    </row>
    <row r="306" spans="1:9" x14ac:dyDescent="0.25">
      <c r="A306" s="1">
        <v>39241</v>
      </c>
      <c r="B306">
        <v>28450</v>
      </c>
      <c r="C306">
        <v>76</v>
      </c>
      <c r="D306">
        <v>0.85</v>
      </c>
      <c r="E306">
        <v>5.85</v>
      </c>
      <c r="F306">
        <v>0</v>
      </c>
      <c r="G306">
        <v>-1.2987012987012991E-2</v>
      </c>
      <c r="H306">
        <v>-1.1627906976744207E-2</v>
      </c>
      <c r="I306">
        <v>-2.5000000000000022E-2</v>
      </c>
    </row>
    <row r="307" spans="1:9" x14ac:dyDescent="0.25">
      <c r="A307" s="1">
        <v>39244</v>
      </c>
      <c r="B307">
        <v>28175</v>
      </c>
      <c r="C307">
        <v>78</v>
      </c>
      <c r="D307">
        <v>0.86</v>
      </c>
      <c r="E307">
        <v>5.9</v>
      </c>
      <c r="F307">
        <v>-9.666080843585223E-3</v>
      </c>
      <c r="G307">
        <v>2.6315789473684292E-2</v>
      </c>
      <c r="H307">
        <v>1.1764705882352899E-2</v>
      </c>
      <c r="I307">
        <v>8.5470085470087387E-3</v>
      </c>
    </row>
    <row r="308" spans="1:9" x14ac:dyDescent="0.25">
      <c r="A308" s="1">
        <v>39245</v>
      </c>
      <c r="B308">
        <v>28098</v>
      </c>
      <c r="C308">
        <v>77.5</v>
      </c>
      <c r="D308">
        <v>0.86</v>
      </c>
      <c r="E308">
        <v>5.7</v>
      </c>
      <c r="F308">
        <v>-2.7329192546583503E-3</v>
      </c>
      <c r="G308">
        <v>-6.4102564102563875E-3</v>
      </c>
      <c r="H308">
        <v>0</v>
      </c>
      <c r="I308">
        <v>-3.3898305084745783E-2</v>
      </c>
    </row>
    <row r="309" spans="1:9" x14ac:dyDescent="0.25">
      <c r="A309" s="1">
        <v>39246</v>
      </c>
      <c r="B309">
        <v>28026</v>
      </c>
      <c r="C309">
        <v>76.5</v>
      </c>
      <c r="D309">
        <v>0.86</v>
      </c>
      <c r="E309">
        <v>5.75</v>
      </c>
      <c r="F309">
        <v>-2.5624599615631238E-3</v>
      </c>
      <c r="G309">
        <v>-1.2903225806451646E-2</v>
      </c>
      <c r="H309">
        <v>0</v>
      </c>
      <c r="I309">
        <v>8.7719298245614308E-3</v>
      </c>
    </row>
    <row r="310" spans="1:9" x14ac:dyDescent="0.25">
      <c r="A310" s="1">
        <v>39247</v>
      </c>
      <c r="B310">
        <v>28027</v>
      </c>
      <c r="C310">
        <v>76</v>
      </c>
      <c r="D310">
        <v>0.86</v>
      </c>
      <c r="E310">
        <v>5.8</v>
      </c>
      <c r="F310">
        <v>3.5681153214950356E-5</v>
      </c>
      <c r="G310">
        <v>-6.5359477124182774E-3</v>
      </c>
      <c r="H310">
        <v>0</v>
      </c>
      <c r="I310">
        <v>8.6956521739129933E-3</v>
      </c>
    </row>
    <row r="311" spans="1:9" x14ac:dyDescent="0.25">
      <c r="A311" s="1">
        <v>39248</v>
      </c>
      <c r="B311">
        <v>27571</v>
      </c>
      <c r="C311">
        <v>77.5</v>
      </c>
      <c r="D311">
        <v>0.9</v>
      </c>
      <c r="E311">
        <v>6</v>
      </c>
      <c r="F311">
        <v>-1.6270025332714932E-2</v>
      </c>
      <c r="G311">
        <v>1.9736842105263053E-2</v>
      </c>
      <c r="H311">
        <v>4.6511627906976827E-2</v>
      </c>
      <c r="I311">
        <v>3.4482758620689724E-2</v>
      </c>
    </row>
    <row r="312" spans="1:9" x14ac:dyDescent="0.25">
      <c r="A312" s="1">
        <v>39251</v>
      </c>
      <c r="B312">
        <v>27599</v>
      </c>
      <c r="C312">
        <v>80</v>
      </c>
      <c r="D312">
        <v>0.89</v>
      </c>
      <c r="E312">
        <v>6.2</v>
      </c>
      <c r="F312">
        <v>1.015559827354906E-3</v>
      </c>
      <c r="G312">
        <v>3.2258064516129004E-2</v>
      </c>
      <c r="H312">
        <v>-1.1111111111111072E-2</v>
      </c>
      <c r="I312">
        <v>3.3333333333333437E-2</v>
      </c>
    </row>
    <row r="313" spans="1:9" x14ac:dyDescent="0.25">
      <c r="A313" s="1">
        <v>39252</v>
      </c>
      <c r="B313">
        <v>27609</v>
      </c>
      <c r="C313">
        <v>79</v>
      </c>
      <c r="D313">
        <v>0.88</v>
      </c>
      <c r="E313">
        <v>6.1</v>
      </c>
      <c r="F313">
        <v>3.6233196854951188E-4</v>
      </c>
      <c r="G313">
        <v>-1.2499999999999956E-2</v>
      </c>
      <c r="H313">
        <v>-1.1235955056179803E-2</v>
      </c>
      <c r="I313">
        <v>-1.6129032258064613E-2</v>
      </c>
    </row>
    <row r="314" spans="1:9" x14ac:dyDescent="0.25">
      <c r="A314" s="1">
        <v>39253</v>
      </c>
      <c r="B314">
        <v>27770</v>
      </c>
      <c r="C314">
        <v>80</v>
      </c>
      <c r="D314">
        <v>0.88</v>
      </c>
      <c r="E314">
        <v>6.1</v>
      </c>
      <c r="F314">
        <v>5.8314317794923021E-3</v>
      </c>
      <c r="G314">
        <v>1.2658227848101333E-2</v>
      </c>
      <c r="H314">
        <v>0</v>
      </c>
      <c r="I314">
        <v>0</v>
      </c>
    </row>
    <row r="315" spans="1:9" x14ac:dyDescent="0.25">
      <c r="A315" s="1">
        <v>39254</v>
      </c>
      <c r="B315">
        <v>27750</v>
      </c>
      <c r="C315">
        <v>80.5</v>
      </c>
      <c r="D315">
        <v>0.88</v>
      </c>
      <c r="E315">
        <v>6</v>
      </c>
      <c r="F315">
        <v>-7.2020165646380363E-4</v>
      </c>
      <c r="G315">
        <v>6.2500000000000888E-3</v>
      </c>
      <c r="H315">
        <v>0</v>
      </c>
      <c r="I315">
        <v>-1.6393442622950727E-2</v>
      </c>
    </row>
    <row r="316" spans="1:9" x14ac:dyDescent="0.25">
      <c r="A316" s="1">
        <v>39255</v>
      </c>
      <c r="B316">
        <v>27680</v>
      </c>
      <c r="C316">
        <v>80.5</v>
      </c>
      <c r="D316">
        <v>0.88</v>
      </c>
      <c r="E316">
        <v>5.85</v>
      </c>
      <c r="F316">
        <v>-2.5225225225224968E-3</v>
      </c>
      <c r="G316">
        <v>0</v>
      </c>
      <c r="H316">
        <v>0</v>
      </c>
      <c r="I316">
        <v>-2.5000000000000022E-2</v>
      </c>
    </row>
    <row r="317" spans="1:9" x14ac:dyDescent="0.25">
      <c r="A317" s="1">
        <v>39258</v>
      </c>
      <c r="B317">
        <v>27658</v>
      </c>
      <c r="C317">
        <v>80.5</v>
      </c>
      <c r="D317">
        <v>0.86</v>
      </c>
      <c r="E317">
        <v>5.8</v>
      </c>
      <c r="F317">
        <v>-7.9479768786128169E-4</v>
      </c>
      <c r="G317">
        <v>0</v>
      </c>
      <c r="H317">
        <v>-2.2727272727272707E-2</v>
      </c>
      <c r="I317">
        <v>-8.5470085470085166E-3</v>
      </c>
    </row>
    <row r="318" spans="1:9" x14ac:dyDescent="0.25">
      <c r="A318" s="1">
        <v>39259</v>
      </c>
      <c r="B318">
        <v>27660</v>
      </c>
      <c r="C318">
        <v>82</v>
      </c>
      <c r="D318">
        <v>0.91</v>
      </c>
      <c r="E318">
        <v>5.85</v>
      </c>
      <c r="F318">
        <v>7.2311808518410459E-5</v>
      </c>
      <c r="G318">
        <v>1.8633540372670732E-2</v>
      </c>
      <c r="H318">
        <v>5.8139534883721034E-2</v>
      </c>
      <c r="I318">
        <v>8.6206896551723755E-3</v>
      </c>
    </row>
    <row r="319" spans="1:9" x14ac:dyDescent="0.25">
      <c r="A319" s="1">
        <v>39260</v>
      </c>
      <c r="B319">
        <v>27621</v>
      </c>
      <c r="C319">
        <v>80</v>
      </c>
      <c r="D319">
        <v>0.88</v>
      </c>
      <c r="E319">
        <v>5.8</v>
      </c>
      <c r="F319">
        <v>-1.4099783080260275E-3</v>
      </c>
      <c r="G319">
        <v>-2.4390243902439046E-2</v>
      </c>
      <c r="H319">
        <v>-3.2967032967032961E-2</v>
      </c>
      <c r="I319">
        <v>-8.5470085470085166E-3</v>
      </c>
    </row>
    <row r="320" spans="1:9" x14ac:dyDescent="0.25">
      <c r="A320" s="1">
        <v>39261</v>
      </c>
      <c r="B320">
        <v>27663</v>
      </c>
      <c r="C320">
        <v>84</v>
      </c>
      <c r="D320">
        <v>0.89</v>
      </c>
      <c r="E320">
        <v>6.05</v>
      </c>
      <c r="F320">
        <v>1.520582165743356E-3</v>
      </c>
      <c r="G320">
        <v>5.0000000000000044E-2</v>
      </c>
      <c r="H320">
        <v>1.1363636363636465E-2</v>
      </c>
      <c r="I320">
        <v>4.31034482758621E-2</v>
      </c>
    </row>
    <row r="321" spans="1:9" x14ac:dyDescent="0.25">
      <c r="A321" s="1">
        <v>39262</v>
      </c>
      <c r="B321">
        <v>27616</v>
      </c>
      <c r="C321">
        <v>87</v>
      </c>
      <c r="D321">
        <v>0.91</v>
      </c>
      <c r="E321">
        <v>6.15</v>
      </c>
      <c r="F321">
        <v>-1.6990203520949043E-3</v>
      </c>
      <c r="G321">
        <v>3.5714285714285809E-2</v>
      </c>
      <c r="H321">
        <v>2.2471910112359605E-2</v>
      </c>
      <c r="I321">
        <v>1.6528925619834878E-2</v>
      </c>
    </row>
    <row r="322" spans="1:9" x14ac:dyDescent="0.25">
      <c r="A322" s="1">
        <v>39265</v>
      </c>
      <c r="B322">
        <v>27438</v>
      </c>
      <c r="C322">
        <v>87.5</v>
      </c>
      <c r="D322">
        <v>0.91</v>
      </c>
      <c r="E322">
        <v>6.3</v>
      </c>
      <c r="F322">
        <v>-6.4455388180765238E-3</v>
      </c>
      <c r="G322">
        <v>5.7471264367816577E-3</v>
      </c>
      <c r="H322">
        <v>0</v>
      </c>
      <c r="I322">
        <v>2.4390243902439046E-2</v>
      </c>
    </row>
    <row r="323" spans="1:9" x14ac:dyDescent="0.25">
      <c r="A323" s="1">
        <v>39266</v>
      </c>
      <c r="B323">
        <v>27506</v>
      </c>
      <c r="C323">
        <v>89</v>
      </c>
      <c r="D323">
        <v>0.94</v>
      </c>
      <c r="E323">
        <v>6.6</v>
      </c>
      <c r="F323">
        <v>2.4783147459728205E-3</v>
      </c>
      <c r="G323">
        <v>1.7142857142857126E-2</v>
      </c>
      <c r="H323">
        <v>3.296703296703285E-2</v>
      </c>
      <c r="I323">
        <v>4.7619047619047672E-2</v>
      </c>
    </row>
    <row r="324" spans="1:9" x14ac:dyDescent="0.25">
      <c r="A324" s="1">
        <v>39267</v>
      </c>
      <c r="B324">
        <v>27514</v>
      </c>
      <c r="C324">
        <v>89</v>
      </c>
      <c r="D324">
        <v>0.95</v>
      </c>
      <c r="E324">
        <v>6.85</v>
      </c>
      <c r="F324">
        <v>2.9084563367987037E-4</v>
      </c>
      <c r="G324">
        <v>0</v>
      </c>
      <c r="H324">
        <v>1.0638297872340496E-2</v>
      </c>
      <c r="I324">
        <v>3.7878787878787845E-2</v>
      </c>
    </row>
    <row r="325" spans="1:9" x14ac:dyDescent="0.25">
      <c r="A325" s="1">
        <v>39268</v>
      </c>
      <c r="B325">
        <v>27612</v>
      </c>
      <c r="C325">
        <v>89</v>
      </c>
      <c r="D325">
        <v>0.95</v>
      </c>
      <c r="E325">
        <v>6.9</v>
      </c>
      <c r="F325">
        <v>3.5618230718905686E-3</v>
      </c>
      <c r="G325">
        <v>0</v>
      </c>
      <c r="H325">
        <v>0</v>
      </c>
      <c r="I325">
        <v>7.2992700729928028E-3</v>
      </c>
    </row>
    <row r="326" spans="1:9" x14ac:dyDescent="0.25">
      <c r="A326" s="1">
        <v>39269</v>
      </c>
      <c r="B326">
        <v>27333</v>
      </c>
      <c r="C326">
        <v>90</v>
      </c>
      <c r="D326">
        <v>1.04</v>
      </c>
      <c r="E326">
        <v>6.9</v>
      </c>
      <c r="F326">
        <v>-1.0104302477183857E-2</v>
      </c>
      <c r="G326">
        <v>1.1235955056179803E-2</v>
      </c>
      <c r="H326">
        <v>9.473684210526323E-2</v>
      </c>
      <c r="I326">
        <v>0</v>
      </c>
    </row>
    <row r="327" spans="1:9" x14ac:dyDescent="0.25">
      <c r="A327" s="1">
        <v>39272</v>
      </c>
      <c r="B327">
        <v>27470</v>
      </c>
      <c r="C327">
        <v>88</v>
      </c>
      <c r="D327">
        <v>1.0900000000000001</v>
      </c>
      <c r="E327">
        <v>7.1</v>
      </c>
      <c r="F327">
        <v>5.0122562470273913E-3</v>
      </c>
      <c r="G327">
        <v>-2.2222222222222254E-2</v>
      </c>
      <c r="H327">
        <v>4.8076923076923128E-2</v>
      </c>
      <c r="I327">
        <v>2.8985507246376718E-2</v>
      </c>
    </row>
    <row r="328" spans="1:9" x14ac:dyDescent="0.25">
      <c r="A328" s="1">
        <v>39273</v>
      </c>
      <c r="B328">
        <v>27597</v>
      </c>
      <c r="C328">
        <v>86.5</v>
      </c>
      <c r="D328">
        <v>1.06</v>
      </c>
      <c r="E328">
        <v>6.9</v>
      </c>
      <c r="F328">
        <v>4.623225336730874E-3</v>
      </c>
      <c r="G328">
        <v>-1.7045454545454586E-2</v>
      </c>
      <c r="H328">
        <v>-2.7522935779816571E-2</v>
      </c>
      <c r="I328">
        <v>-2.8169014084506894E-2</v>
      </c>
    </row>
    <row r="329" spans="1:9" x14ac:dyDescent="0.25">
      <c r="A329" s="1">
        <v>39274</v>
      </c>
      <c r="B329">
        <v>27873</v>
      </c>
      <c r="C329">
        <v>86.5</v>
      </c>
      <c r="D329">
        <v>1.07</v>
      </c>
      <c r="E329">
        <v>6.85</v>
      </c>
      <c r="F329">
        <v>1.0001087074682058E-2</v>
      </c>
      <c r="G329">
        <v>0</v>
      </c>
      <c r="H329">
        <v>9.4339622641510523E-3</v>
      </c>
      <c r="I329">
        <v>-7.2463768115943461E-3</v>
      </c>
    </row>
    <row r="330" spans="1:9" x14ac:dyDescent="0.25">
      <c r="A330" s="1">
        <v>39275</v>
      </c>
      <c r="B330">
        <v>27719.5</v>
      </c>
      <c r="C330">
        <v>85.5</v>
      </c>
      <c r="D330">
        <v>1.1399999999999999</v>
      </c>
      <c r="E330">
        <v>7.25</v>
      </c>
      <c r="F330">
        <v>-5.5071215871991264E-3</v>
      </c>
      <c r="G330">
        <v>-1.1560693641618491E-2</v>
      </c>
      <c r="H330">
        <v>6.5420560747663448E-2</v>
      </c>
      <c r="I330">
        <v>5.8394160583941757E-2</v>
      </c>
    </row>
    <row r="331" spans="1:9" x14ac:dyDescent="0.25">
      <c r="A331" s="1">
        <v>39276</v>
      </c>
      <c r="B331">
        <v>27502</v>
      </c>
      <c r="C331">
        <v>85.5</v>
      </c>
      <c r="D331">
        <v>1.1299999999999999</v>
      </c>
      <c r="E331">
        <v>7.25</v>
      </c>
      <c r="F331">
        <v>-7.846461877017985E-3</v>
      </c>
      <c r="G331">
        <v>0</v>
      </c>
      <c r="H331">
        <v>-8.7719298245614308E-3</v>
      </c>
      <c r="I331">
        <v>0</v>
      </c>
    </row>
    <row r="332" spans="1:9" x14ac:dyDescent="0.25">
      <c r="A332" s="1">
        <v>39279</v>
      </c>
      <c r="B332">
        <v>27574.3</v>
      </c>
      <c r="C332">
        <v>87.5</v>
      </c>
      <c r="D332">
        <v>1.1299999999999999</v>
      </c>
      <c r="E332">
        <v>7.15</v>
      </c>
      <c r="F332">
        <v>2.6288997163841366E-3</v>
      </c>
      <c r="G332">
        <v>2.3391812865497075E-2</v>
      </c>
      <c r="H332">
        <v>0</v>
      </c>
      <c r="I332">
        <v>-1.3793103448275779E-2</v>
      </c>
    </row>
    <row r="333" spans="1:9" x14ac:dyDescent="0.25">
      <c r="A333" s="1">
        <v>39280</v>
      </c>
      <c r="B333">
        <v>27685.11</v>
      </c>
      <c r="C333">
        <v>88.5</v>
      </c>
      <c r="D333">
        <v>1.1599999999999999</v>
      </c>
      <c r="E333">
        <v>7.15</v>
      </c>
      <c r="F333">
        <v>4.0185970269417393E-3</v>
      </c>
      <c r="G333">
        <v>1.1428571428571344E-2</v>
      </c>
      <c r="H333">
        <v>2.6548672566371723E-2</v>
      </c>
      <c r="I333">
        <v>0</v>
      </c>
    </row>
    <row r="334" spans="1:9" x14ac:dyDescent="0.25">
      <c r="A334" s="1">
        <v>39281</v>
      </c>
      <c r="B334">
        <v>27734.5</v>
      </c>
      <c r="C334">
        <v>87.5</v>
      </c>
      <c r="D334">
        <v>1.1499999999999999</v>
      </c>
      <c r="E334">
        <v>7.05</v>
      </c>
      <c r="F334">
        <v>1.78399146689312E-3</v>
      </c>
      <c r="G334">
        <v>-1.1299435028248594E-2</v>
      </c>
      <c r="H334">
        <v>-8.6206896551723755E-3</v>
      </c>
      <c r="I334">
        <v>-1.3986013986014068E-2</v>
      </c>
    </row>
    <row r="335" spans="1:9" x14ac:dyDescent="0.25">
      <c r="A335" s="1">
        <v>39282</v>
      </c>
      <c r="B335">
        <v>27708.85</v>
      </c>
      <c r="C335">
        <v>86.5</v>
      </c>
      <c r="D335">
        <v>1.17</v>
      </c>
      <c r="E335">
        <v>7.45</v>
      </c>
      <c r="F335">
        <v>-9.2484090212552328E-4</v>
      </c>
      <c r="G335">
        <v>-1.1428571428571455E-2</v>
      </c>
      <c r="H335">
        <v>1.7391304347826209E-2</v>
      </c>
      <c r="I335">
        <v>5.6737588652482351E-2</v>
      </c>
    </row>
    <row r="336" spans="1:9" x14ac:dyDescent="0.25">
      <c r="A336" s="1">
        <v>39283</v>
      </c>
      <c r="B336">
        <v>27970</v>
      </c>
      <c r="C336">
        <v>87</v>
      </c>
      <c r="D336">
        <v>1.1499999999999999</v>
      </c>
      <c r="E336">
        <v>7.3</v>
      </c>
      <c r="F336">
        <v>9.4247866656320678E-3</v>
      </c>
      <c r="G336">
        <v>5.7803468208093012E-3</v>
      </c>
      <c r="H336">
        <v>-1.7094017094017144E-2</v>
      </c>
      <c r="I336">
        <v>-2.0134228187919545E-2</v>
      </c>
    </row>
    <row r="337" spans="1:9" x14ac:dyDescent="0.25">
      <c r="A337" s="1">
        <v>39286</v>
      </c>
      <c r="B337">
        <v>27660</v>
      </c>
      <c r="C337">
        <v>91</v>
      </c>
      <c r="D337">
        <v>1.17</v>
      </c>
      <c r="E337">
        <v>7.8</v>
      </c>
      <c r="F337">
        <v>-1.1083303539506595E-2</v>
      </c>
      <c r="G337">
        <v>4.5977011494252817E-2</v>
      </c>
      <c r="H337">
        <v>1.7391304347826209E-2</v>
      </c>
      <c r="I337">
        <v>6.8493150684931559E-2</v>
      </c>
    </row>
    <row r="338" spans="1:9" x14ac:dyDescent="0.25">
      <c r="A338" s="1">
        <v>39287</v>
      </c>
      <c r="B338">
        <v>27676</v>
      </c>
      <c r="C338">
        <v>90</v>
      </c>
      <c r="D338">
        <v>1.1599999999999999</v>
      </c>
      <c r="E338">
        <v>7.55</v>
      </c>
      <c r="F338">
        <v>5.7845263919009682E-4</v>
      </c>
      <c r="G338">
        <v>-1.098901098901095E-2</v>
      </c>
      <c r="H338">
        <v>-8.5470085470085166E-3</v>
      </c>
      <c r="I338">
        <v>-3.2051282051282048E-2</v>
      </c>
    </row>
    <row r="339" spans="1:9" x14ac:dyDescent="0.25">
      <c r="A339" s="1">
        <v>39288</v>
      </c>
      <c r="B339">
        <v>27290</v>
      </c>
      <c r="C339">
        <v>88.5</v>
      </c>
      <c r="D339">
        <v>1.18</v>
      </c>
      <c r="E339">
        <v>7.35</v>
      </c>
      <c r="F339">
        <v>-1.3947102182396254E-2</v>
      </c>
      <c r="G339">
        <v>-1.6666666666666718E-2</v>
      </c>
      <c r="H339">
        <v>1.7241379310344751E-2</v>
      </c>
      <c r="I339">
        <v>-2.6490066225165587E-2</v>
      </c>
    </row>
    <row r="340" spans="1:9" x14ac:dyDescent="0.25">
      <c r="A340" s="1">
        <v>39289</v>
      </c>
      <c r="B340">
        <v>27290</v>
      </c>
      <c r="C340">
        <v>83</v>
      </c>
      <c r="D340">
        <v>1.1200000000000001</v>
      </c>
      <c r="E340">
        <v>6.9</v>
      </c>
      <c r="F340">
        <v>0</v>
      </c>
      <c r="G340">
        <v>-6.2146892655367214E-2</v>
      </c>
      <c r="H340">
        <v>-5.0847457627118509E-2</v>
      </c>
      <c r="I340">
        <v>-6.1224489795918324E-2</v>
      </c>
    </row>
    <row r="341" spans="1:9" x14ac:dyDescent="0.25">
      <c r="A341" s="1">
        <v>39290</v>
      </c>
      <c r="B341">
        <v>27329.7</v>
      </c>
      <c r="C341">
        <v>85.5</v>
      </c>
      <c r="D341">
        <v>1.1100000000000001</v>
      </c>
      <c r="E341">
        <v>6.85</v>
      </c>
      <c r="F341">
        <v>1.4547453279589728E-3</v>
      </c>
      <c r="G341">
        <v>3.0120481927710774E-2</v>
      </c>
      <c r="H341">
        <v>-8.9285714285713969E-3</v>
      </c>
      <c r="I341">
        <v>-7.2463768115943461E-3</v>
      </c>
    </row>
    <row r="342" spans="1:9" x14ac:dyDescent="0.25">
      <c r="A342" s="1">
        <v>39293</v>
      </c>
      <c r="B342">
        <v>27800</v>
      </c>
      <c r="C342">
        <v>86</v>
      </c>
      <c r="D342">
        <v>1.1000000000000001</v>
      </c>
      <c r="E342">
        <v>6.85</v>
      </c>
      <c r="F342">
        <v>1.7208385017032812E-2</v>
      </c>
      <c r="G342">
        <v>5.8479532163742132E-3</v>
      </c>
      <c r="H342">
        <v>-9.009009009009028E-3</v>
      </c>
      <c r="I342">
        <v>0</v>
      </c>
    </row>
    <row r="343" spans="1:9" x14ac:dyDescent="0.25">
      <c r="A343" s="1">
        <v>39294</v>
      </c>
      <c r="B343">
        <v>27500</v>
      </c>
      <c r="C343">
        <v>87.5</v>
      </c>
      <c r="D343">
        <v>1.1599999999999999</v>
      </c>
      <c r="E343">
        <v>7.1</v>
      </c>
      <c r="F343">
        <v>-1.0791366906474864E-2</v>
      </c>
      <c r="G343">
        <v>1.744186046511631E-2</v>
      </c>
      <c r="H343">
        <v>5.4545454545454453E-2</v>
      </c>
      <c r="I343">
        <v>3.649635036496357E-2</v>
      </c>
    </row>
    <row r="344" spans="1:9" x14ac:dyDescent="0.25">
      <c r="A344" s="1">
        <v>39295</v>
      </c>
      <c r="B344">
        <v>27500</v>
      </c>
      <c r="C344">
        <v>87.5</v>
      </c>
      <c r="D344">
        <v>1.1599999999999999</v>
      </c>
      <c r="E344">
        <v>6.85</v>
      </c>
      <c r="F344">
        <v>0</v>
      </c>
      <c r="G344">
        <v>0</v>
      </c>
      <c r="H344">
        <v>0</v>
      </c>
      <c r="I344">
        <v>-3.5211267605633756E-2</v>
      </c>
    </row>
    <row r="345" spans="1:9" x14ac:dyDescent="0.25">
      <c r="A345" s="1">
        <v>39296</v>
      </c>
      <c r="B345">
        <v>27425</v>
      </c>
      <c r="C345">
        <v>87.5</v>
      </c>
      <c r="D345">
        <v>1.19</v>
      </c>
      <c r="E345">
        <v>6.85</v>
      </c>
      <c r="F345">
        <v>-2.7272727272726893E-3</v>
      </c>
      <c r="G345">
        <v>0</v>
      </c>
      <c r="H345">
        <v>2.5862068965517349E-2</v>
      </c>
      <c r="I345">
        <v>0</v>
      </c>
    </row>
    <row r="346" spans="1:9" x14ac:dyDescent="0.25">
      <c r="A346" s="1">
        <v>39297</v>
      </c>
      <c r="B346">
        <v>27248</v>
      </c>
      <c r="C346">
        <v>89</v>
      </c>
      <c r="D346">
        <v>1.18</v>
      </c>
      <c r="E346">
        <v>6.65</v>
      </c>
      <c r="F346">
        <v>-6.4539653600729219E-3</v>
      </c>
      <c r="G346">
        <v>1.7142857142857126E-2</v>
      </c>
      <c r="H346">
        <v>-8.4033613445377853E-3</v>
      </c>
      <c r="I346">
        <v>-2.9197080291970656E-2</v>
      </c>
    </row>
    <row r="347" spans="1:9" x14ac:dyDescent="0.25">
      <c r="A347" s="1">
        <v>39300</v>
      </c>
      <c r="B347">
        <v>27654</v>
      </c>
      <c r="C347">
        <v>86</v>
      </c>
      <c r="D347">
        <v>1.2</v>
      </c>
      <c r="E347">
        <v>6.65</v>
      </c>
      <c r="F347">
        <v>1.4900176159718059E-2</v>
      </c>
      <c r="G347">
        <v>-3.3707865168539297E-2</v>
      </c>
      <c r="H347">
        <v>1.6949152542372836E-2</v>
      </c>
      <c r="I347">
        <v>0</v>
      </c>
    </row>
    <row r="348" spans="1:9" x14ac:dyDescent="0.25">
      <c r="A348" s="1">
        <v>39301</v>
      </c>
      <c r="B348">
        <v>27518</v>
      </c>
      <c r="C348">
        <v>86</v>
      </c>
      <c r="D348">
        <v>1.23</v>
      </c>
      <c r="E348">
        <v>6.75</v>
      </c>
      <c r="F348">
        <v>-4.917914225790132E-3</v>
      </c>
      <c r="G348">
        <v>0</v>
      </c>
      <c r="H348">
        <v>2.5000000000000133E-2</v>
      </c>
      <c r="I348">
        <v>1.5037593984962294E-2</v>
      </c>
    </row>
    <row r="349" spans="1:9" x14ac:dyDescent="0.25">
      <c r="A349" s="1">
        <v>39302</v>
      </c>
      <c r="B349">
        <v>27089</v>
      </c>
      <c r="C349">
        <v>96</v>
      </c>
      <c r="D349">
        <v>1.29</v>
      </c>
      <c r="E349">
        <v>6.9</v>
      </c>
      <c r="F349">
        <v>-1.5589795770041381E-2</v>
      </c>
      <c r="G349">
        <v>0.11627906976744184</v>
      </c>
      <c r="H349">
        <v>4.8780487804878092E-2</v>
      </c>
      <c r="I349">
        <v>2.2222222222222365E-2</v>
      </c>
    </row>
    <row r="350" spans="1:9" x14ac:dyDescent="0.25">
      <c r="A350" s="1">
        <v>39303</v>
      </c>
      <c r="B350">
        <v>27194</v>
      </c>
      <c r="C350">
        <v>91.5</v>
      </c>
      <c r="D350">
        <v>1.22</v>
      </c>
      <c r="E350">
        <v>6.55</v>
      </c>
      <c r="F350">
        <v>3.8761120750119282E-3</v>
      </c>
      <c r="G350">
        <v>-4.6875E-2</v>
      </c>
      <c r="H350">
        <v>-5.4263565891472965E-2</v>
      </c>
      <c r="I350">
        <v>-5.0724637681159535E-2</v>
      </c>
    </row>
    <row r="351" spans="1:9" x14ac:dyDescent="0.25">
      <c r="A351" s="1">
        <v>39304</v>
      </c>
      <c r="B351">
        <v>27194</v>
      </c>
      <c r="C351">
        <v>93</v>
      </c>
      <c r="D351">
        <v>1.21</v>
      </c>
      <c r="E351">
        <v>6.4</v>
      </c>
      <c r="F351">
        <v>0</v>
      </c>
      <c r="G351">
        <v>1.6393442622950838E-2</v>
      </c>
      <c r="H351">
        <v>-8.1967213114754189E-3</v>
      </c>
      <c r="I351">
        <v>-2.2900763358778553E-2</v>
      </c>
    </row>
    <row r="352" spans="1:9" x14ac:dyDescent="0.25">
      <c r="A352" s="1">
        <v>39307</v>
      </c>
      <c r="B352">
        <v>27194</v>
      </c>
      <c r="C352">
        <v>93</v>
      </c>
      <c r="D352">
        <v>1.25</v>
      </c>
      <c r="E352">
        <v>6.5</v>
      </c>
      <c r="F352">
        <v>0</v>
      </c>
      <c r="G352">
        <v>0</v>
      </c>
      <c r="H352">
        <v>3.3057851239669533E-2</v>
      </c>
      <c r="I352">
        <v>1.5625E-2</v>
      </c>
    </row>
    <row r="353" spans="1:9" x14ac:dyDescent="0.25">
      <c r="A353" s="1">
        <v>39308</v>
      </c>
      <c r="B353">
        <v>27194</v>
      </c>
      <c r="C353">
        <v>93</v>
      </c>
      <c r="D353">
        <v>1.21</v>
      </c>
      <c r="E353">
        <v>6.45</v>
      </c>
      <c r="F353">
        <v>0</v>
      </c>
      <c r="G353">
        <v>0</v>
      </c>
      <c r="H353">
        <v>-3.2000000000000028E-2</v>
      </c>
      <c r="I353">
        <v>-7.692307692307665E-3</v>
      </c>
    </row>
    <row r="354" spans="1:9" x14ac:dyDescent="0.25">
      <c r="A354" s="1">
        <v>39309</v>
      </c>
      <c r="B354">
        <v>27194</v>
      </c>
      <c r="C354">
        <v>92.5</v>
      </c>
      <c r="D354">
        <v>1.1499999999999999</v>
      </c>
      <c r="E354">
        <v>6.1</v>
      </c>
      <c r="F354">
        <v>0</v>
      </c>
      <c r="G354">
        <v>-5.3763440860215006E-3</v>
      </c>
      <c r="H354">
        <v>-4.9586776859504189E-2</v>
      </c>
      <c r="I354">
        <v>-5.4263565891472965E-2</v>
      </c>
    </row>
    <row r="355" spans="1:9" x14ac:dyDescent="0.25">
      <c r="A355" s="1">
        <v>39310</v>
      </c>
      <c r="B355">
        <v>29570</v>
      </c>
      <c r="C355">
        <v>88.5</v>
      </c>
      <c r="D355">
        <v>1.07</v>
      </c>
      <c r="E355">
        <v>5.8</v>
      </c>
      <c r="F355">
        <v>8.737221445907184E-2</v>
      </c>
      <c r="G355">
        <v>-4.3243243243243246E-2</v>
      </c>
      <c r="H355">
        <v>-6.9565217391304168E-2</v>
      </c>
      <c r="I355">
        <v>-4.9180327868852403E-2</v>
      </c>
    </row>
    <row r="356" spans="1:9" x14ac:dyDescent="0.25">
      <c r="A356" s="1">
        <v>39311</v>
      </c>
      <c r="B356">
        <v>29570</v>
      </c>
      <c r="C356">
        <v>92</v>
      </c>
      <c r="D356">
        <v>1.1599999999999999</v>
      </c>
      <c r="E356">
        <v>6.25</v>
      </c>
      <c r="F356">
        <v>0</v>
      </c>
      <c r="G356">
        <v>3.9548022598870025E-2</v>
      </c>
      <c r="H356">
        <v>8.4112149532710179E-2</v>
      </c>
      <c r="I356">
        <v>7.7586206896551824E-2</v>
      </c>
    </row>
    <row r="357" spans="1:9" x14ac:dyDescent="0.25">
      <c r="A357" s="1">
        <v>39314</v>
      </c>
      <c r="B357">
        <v>28440</v>
      </c>
      <c r="C357">
        <v>94.5</v>
      </c>
      <c r="D357">
        <v>1.1399999999999999</v>
      </c>
      <c r="E357">
        <v>6.05</v>
      </c>
      <c r="F357">
        <v>-3.8214406493067288E-2</v>
      </c>
      <c r="G357">
        <v>2.7173913043478271E-2</v>
      </c>
      <c r="H357">
        <v>-1.7241379310344862E-2</v>
      </c>
      <c r="I357">
        <v>-3.2000000000000028E-2</v>
      </c>
    </row>
    <row r="358" spans="1:9" x14ac:dyDescent="0.25">
      <c r="A358" s="1">
        <v>39315</v>
      </c>
      <c r="B358">
        <v>29550</v>
      </c>
      <c r="C358">
        <v>94.5</v>
      </c>
      <c r="D358">
        <v>1.1000000000000001</v>
      </c>
      <c r="E358">
        <v>5.9</v>
      </c>
      <c r="F358">
        <v>3.9029535864978815E-2</v>
      </c>
      <c r="G358">
        <v>0</v>
      </c>
      <c r="H358">
        <v>-3.5087719298245501E-2</v>
      </c>
      <c r="I358">
        <v>-2.4793388429751984E-2</v>
      </c>
    </row>
    <row r="359" spans="1:9" x14ac:dyDescent="0.25">
      <c r="A359" s="1">
        <v>39316</v>
      </c>
      <c r="B359">
        <v>28366</v>
      </c>
      <c r="C359">
        <v>93.5</v>
      </c>
      <c r="D359">
        <v>1.1299999999999999</v>
      </c>
      <c r="E359">
        <v>6.15</v>
      </c>
      <c r="F359">
        <v>-4.0067681895093021E-2</v>
      </c>
      <c r="G359">
        <v>-1.0582010582010581E-2</v>
      </c>
      <c r="H359">
        <v>2.7272727272727115E-2</v>
      </c>
      <c r="I359">
        <v>4.237288135593209E-2</v>
      </c>
    </row>
    <row r="360" spans="1:9" x14ac:dyDescent="0.25">
      <c r="A360" s="1">
        <v>39317</v>
      </c>
      <c r="B360">
        <v>28536</v>
      </c>
      <c r="C360">
        <v>93.5</v>
      </c>
      <c r="D360">
        <v>1.1200000000000001</v>
      </c>
      <c r="E360">
        <v>6.15</v>
      </c>
      <c r="F360">
        <v>5.9930903193965435E-3</v>
      </c>
      <c r="G360">
        <v>0</v>
      </c>
      <c r="H360">
        <v>-8.8495575221236855E-3</v>
      </c>
      <c r="I360">
        <v>0</v>
      </c>
    </row>
    <row r="361" spans="1:9" x14ac:dyDescent="0.25">
      <c r="A361" s="1">
        <v>39318</v>
      </c>
      <c r="B361">
        <v>28066</v>
      </c>
      <c r="C361">
        <v>95</v>
      </c>
      <c r="D361">
        <v>1.1200000000000001</v>
      </c>
      <c r="E361">
        <v>6.15</v>
      </c>
      <c r="F361">
        <v>-1.6470423324922878E-2</v>
      </c>
      <c r="G361">
        <v>1.6042780748663166E-2</v>
      </c>
      <c r="H361">
        <v>0</v>
      </c>
      <c r="I361">
        <v>0</v>
      </c>
    </row>
    <row r="362" spans="1:9" x14ac:dyDescent="0.25">
      <c r="A362" s="1">
        <v>39321</v>
      </c>
      <c r="B362">
        <v>28066</v>
      </c>
      <c r="C362">
        <v>94</v>
      </c>
      <c r="D362">
        <v>1.1200000000000001</v>
      </c>
      <c r="E362">
        <v>6.25</v>
      </c>
      <c r="F362">
        <v>0</v>
      </c>
      <c r="G362">
        <v>-1.0526315789473717E-2</v>
      </c>
      <c r="H362">
        <v>0</v>
      </c>
      <c r="I362">
        <v>1.6260162601625883E-2</v>
      </c>
    </row>
    <row r="363" spans="1:9" x14ac:dyDescent="0.25">
      <c r="A363" s="1">
        <v>39322</v>
      </c>
      <c r="B363">
        <v>28400</v>
      </c>
      <c r="C363">
        <v>93.5</v>
      </c>
      <c r="D363">
        <v>1.1100000000000001</v>
      </c>
      <c r="E363">
        <v>6.2</v>
      </c>
      <c r="F363">
        <v>1.1900520202380083E-2</v>
      </c>
      <c r="G363">
        <v>-5.3191489361702482E-3</v>
      </c>
      <c r="H363">
        <v>-8.9285714285713969E-3</v>
      </c>
      <c r="I363">
        <v>-8.0000000000000071E-3</v>
      </c>
    </row>
    <row r="364" spans="1:9" x14ac:dyDescent="0.25">
      <c r="A364" s="1">
        <v>39323</v>
      </c>
      <c r="B364">
        <v>28400</v>
      </c>
      <c r="C364">
        <v>94</v>
      </c>
      <c r="D364">
        <v>1.1100000000000001</v>
      </c>
      <c r="E364">
        <v>6.1</v>
      </c>
      <c r="F364">
        <v>0</v>
      </c>
      <c r="G364">
        <v>5.3475935828877219E-3</v>
      </c>
      <c r="H364">
        <v>0</v>
      </c>
      <c r="I364">
        <v>-1.6129032258064613E-2</v>
      </c>
    </row>
    <row r="365" spans="1:9" x14ac:dyDescent="0.25">
      <c r="A365" s="1">
        <v>39325</v>
      </c>
      <c r="B365">
        <v>28400</v>
      </c>
      <c r="C365">
        <v>94.75</v>
      </c>
      <c r="D365">
        <v>1.125</v>
      </c>
      <c r="E365">
        <v>6.1999999999999993</v>
      </c>
      <c r="F365">
        <v>0</v>
      </c>
      <c r="G365">
        <v>7.9787234042554278E-3</v>
      </c>
      <c r="H365">
        <v>1.3513513513513375E-2</v>
      </c>
      <c r="I365">
        <v>1.6393442622950838E-2</v>
      </c>
    </row>
    <row r="366" spans="1:9" x14ac:dyDescent="0.25">
      <c r="A366" s="1">
        <v>39328</v>
      </c>
      <c r="B366">
        <v>28150</v>
      </c>
      <c r="C366">
        <v>95.5</v>
      </c>
      <c r="D366">
        <v>1.1399999999999999</v>
      </c>
      <c r="E366">
        <v>6.3</v>
      </c>
      <c r="F366">
        <v>-8.8028169014084945E-3</v>
      </c>
      <c r="G366">
        <v>7.9155672823219003E-3</v>
      </c>
      <c r="H366">
        <v>1.3333333333333197E-2</v>
      </c>
      <c r="I366">
        <v>1.6129032258064502E-2</v>
      </c>
    </row>
    <row r="367" spans="1:9" x14ac:dyDescent="0.25">
      <c r="A367" s="1">
        <v>39329</v>
      </c>
      <c r="B367">
        <v>28150</v>
      </c>
      <c r="C367">
        <v>102</v>
      </c>
      <c r="D367">
        <v>1.1399999999999999</v>
      </c>
      <c r="E367">
        <v>6.3</v>
      </c>
      <c r="F367">
        <v>0</v>
      </c>
      <c r="G367">
        <v>6.8062827225130906E-2</v>
      </c>
      <c r="H367">
        <v>0</v>
      </c>
      <c r="I367">
        <v>0</v>
      </c>
    </row>
    <row r="368" spans="1:9" x14ac:dyDescent="0.25">
      <c r="A368" s="1">
        <v>39330</v>
      </c>
      <c r="B368">
        <v>28360</v>
      </c>
      <c r="C368">
        <v>98</v>
      </c>
      <c r="D368">
        <v>1.1299999999999999</v>
      </c>
      <c r="E368">
        <v>6.15</v>
      </c>
      <c r="F368">
        <v>7.4600355239786698E-3</v>
      </c>
      <c r="G368">
        <v>-3.9215686274509776E-2</v>
      </c>
      <c r="H368">
        <v>-8.7719298245614308E-3</v>
      </c>
      <c r="I368">
        <v>-2.3809523809523725E-2</v>
      </c>
    </row>
    <row r="369" spans="1:9" x14ac:dyDescent="0.25">
      <c r="A369" s="1">
        <v>39331</v>
      </c>
      <c r="B369">
        <v>28600</v>
      </c>
      <c r="C369">
        <v>98</v>
      </c>
      <c r="D369">
        <v>1.1299999999999999</v>
      </c>
      <c r="E369">
        <v>6.2</v>
      </c>
      <c r="F369">
        <v>8.4626234132580969E-3</v>
      </c>
      <c r="G369">
        <v>0</v>
      </c>
      <c r="H369">
        <v>0</v>
      </c>
      <c r="I369">
        <v>8.1300813008129413E-3</v>
      </c>
    </row>
    <row r="370" spans="1:9" x14ac:dyDescent="0.25">
      <c r="A370" s="1">
        <v>39332</v>
      </c>
      <c r="B370">
        <v>28950</v>
      </c>
      <c r="C370">
        <v>97.5</v>
      </c>
      <c r="D370">
        <v>1.1000000000000001</v>
      </c>
      <c r="E370">
        <v>6.15</v>
      </c>
      <c r="F370">
        <v>1.2237762237762295E-2</v>
      </c>
      <c r="G370">
        <v>-5.1020408163264808E-3</v>
      </c>
      <c r="H370">
        <v>-2.6548672566371501E-2</v>
      </c>
      <c r="I370">
        <v>-8.0645161290322509E-3</v>
      </c>
    </row>
    <row r="371" spans="1:9" x14ac:dyDescent="0.25">
      <c r="A371" s="1">
        <v>39335</v>
      </c>
      <c r="B371">
        <v>29210</v>
      </c>
      <c r="C371">
        <v>97.5</v>
      </c>
      <c r="D371">
        <v>1.0900000000000001</v>
      </c>
      <c r="E371">
        <v>6.05</v>
      </c>
      <c r="F371">
        <v>8.9810017271156894E-3</v>
      </c>
      <c r="G371">
        <v>0</v>
      </c>
      <c r="H371">
        <v>-9.0909090909091494E-3</v>
      </c>
      <c r="I371">
        <v>-1.6260162601626105E-2</v>
      </c>
    </row>
    <row r="372" spans="1:9" x14ac:dyDescent="0.25">
      <c r="A372" s="1">
        <v>39336</v>
      </c>
      <c r="B372">
        <v>29050</v>
      </c>
      <c r="C372">
        <v>97.5</v>
      </c>
      <c r="D372">
        <v>1.1100000000000001</v>
      </c>
      <c r="E372">
        <v>6.15</v>
      </c>
      <c r="F372">
        <v>-5.4775761725436301E-3</v>
      </c>
      <c r="G372">
        <v>0</v>
      </c>
      <c r="H372">
        <v>1.8348623853211121E-2</v>
      </c>
      <c r="I372">
        <v>1.6528925619834878E-2</v>
      </c>
    </row>
    <row r="373" spans="1:9" x14ac:dyDescent="0.25">
      <c r="A373" s="1">
        <v>39337</v>
      </c>
      <c r="B373">
        <v>29150</v>
      </c>
      <c r="C373">
        <v>98.5</v>
      </c>
      <c r="D373">
        <v>1.1299999999999999</v>
      </c>
      <c r="E373">
        <v>6.15</v>
      </c>
      <c r="F373">
        <v>3.4423407917383297E-3</v>
      </c>
      <c r="G373">
        <v>1.025641025641022E-2</v>
      </c>
      <c r="H373">
        <v>1.8018018018017834E-2</v>
      </c>
      <c r="I373">
        <v>0</v>
      </c>
    </row>
    <row r="374" spans="1:9" x14ac:dyDescent="0.25">
      <c r="A374" s="1">
        <v>39338</v>
      </c>
      <c r="B374">
        <v>29150</v>
      </c>
      <c r="C374">
        <v>98.5</v>
      </c>
      <c r="D374">
        <v>1.21</v>
      </c>
      <c r="E374">
        <v>6.2</v>
      </c>
      <c r="F374">
        <v>0</v>
      </c>
      <c r="G374">
        <v>0</v>
      </c>
      <c r="H374">
        <v>7.079646017699126E-2</v>
      </c>
      <c r="I374">
        <v>8.1300813008129413E-3</v>
      </c>
    </row>
    <row r="375" spans="1:9" x14ac:dyDescent="0.25">
      <c r="A375" s="1">
        <v>39339</v>
      </c>
      <c r="B375">
        <v>29150</v>
      </c>
      <c r="C375">
        <v>101.5</v>
      </c>
      <c r="D375">
        <v>1.2</v>
      </c>
      <c r="E375">
        <v>6.5</v>
      </c>
      <c r="F375">
        <v>0</v>
      </c>
      <c r="G375">
        <v>3.0456852791878264E-2</v>
      </c>
      <c r="H375">
        <v>-8.2644628099173278E-3</v>
      </c>
      <c r="I375">
        <v>4.8387096774193505E-2</v>
      </c>
    </row>
    <row r="376" spans="1:9" x14ac:dyDescent="0.25">
      <c r="A376" s="1">
        <v>39342</v>
      </c>
      <c r="B376">
        <v>28870</v>
      </c>
      <c r="C376">
        <v>100</v>
      </c>
      <c r="D376">
        <v>1.21</v>
      </c>
      <c r="E376">
        <v>6.55</v>
      </c>
      <c r="F376">
        <v>-9.6054888507718372E-3</v>
      </c>
      <c r="G376">
        <v>-1.4778325123152691E-2</v>
      </c>
      <c r="H376">
        <v>8.3333333333333037E-3</v>
      </c>
      <c r="I376">
        <v>7.692307692307665E-3</v>
      </c>
    </row>
    <row r="377" spans="1:9" x14ac:dyDescent="0.25">
      <c r="A377" s="1">
        <v>39343</v>
      </c>
      <c r="B377">
        <v>29130</v>
      </c>
      <c r="C377">
        <v>99.5</v>
      </c>
      <c r="D377">
        <v>1.2</v>
      </c>
      <c r="E377">
        <v>6.5</v>
      </c>
      <c r="F377">
        <v>9.0058884655350724E-3</v>
      </c>
      <c r="G377">
        <v>-5.0000000000000044E-3</v>
      </c>
      <c r="H377">
        <v>-8.2644628099173278E-3</v>
      </c>
      <c r="I377">
        <v>-7.6335877862595547E-3</v>
      </c>
    </row>
    <row r="378" spans="1:9" x14ac:dyDescent="0.25">
      <c r="A378" s="1">
        <v>39344</v>
      </c>
      <c r="B378">
        <v>29130</v>
      </c>
      <c r="C378">
        <v>102</v>
      </c>
      <c r="D378">
        <v>1.3</v>
      </c>
      <c r="E378">
        <v>7.15</v>
      </c>
      <c r="F378">
        <v>0</v>
      </c>
      <c r="G378">
        <v>2.5125628140703515E-2</v>
      </c>
      <c r="H378">
        <v>8.3333333333333481E-2</v>
      </c>
      <c r="I378">
        <v>0.10000000000000009</v>
      </c>
    </row>
    <row r="379" spans="1:9" x14ac:dyDescent="0.25">
      <c r="A379" s="1">
        <v>39345</v>
      </c>
      <c r="B379">
        <v>28880</v>
      </c>
      <c r="C379">
        <v>102.5</v>
      </c>
      <c r="D379">
        <v>1.27</v>
      </c>
      <c r="E379">
        <v>7.1</v>
      </c>
      <c r="F379">
        <v>-8.5822176450395249E-3</v>
      </c>
      <c r="G379">
        <v>4.9019607843137081E-3</v>
      </c>
      <c r="H379">
        <v>-2.3076923076923106E-2</v>
      </c>
      <c r="I379">
        <v>-6.9930069930070893E-3</v>
      </c>
    </row>
    <row r="380" spans="1:9" x14ac:dyDescent="0.25">
      <c r="A380" s="1">
        <v>39346</v>
      </c>
      <c r="B380">
        <v>28880</v>
      </c>
      <c r="C380">
        <v>99</v>
      </c>
      <c r="D380">
        <v>1.29</v>
      </c>
      <c r="E380">
        <v>7.15</v>
      </c>
      <c r="F380">
        <v>0</v>
      </c>
      <c r="G380">
        <v>-3.4146341463414664E-2</v>
      </c>
      <c r="H380">
        <v>1.5748031496062964E-2</v>
      </c>
      <c r="I380">
        <v>7.0422535211267512E-3</v>
      </c>
    </row>
    <row r="381" spans="1:9" x14ac:dyDescent="0.25">
      <c r="A381" s="1">
        <v>39349</v>
      </c>
      <c r="B381">
        <v>28880</v>
      </c>
      <c r="C381">
        <v>99</v>
      </c>
      <c r="D381">
        <v>1.34</v>
      </c>
      <c r="E381">
        <v>7.05</v>
      </c>
      <c r="F381">
        <v>0</v>
      </c>
      <c r="G381">
        <v>0</v>
      </c>
      <c r="H381">
        <v>3.8759689922480689E-2</v>
      </c>
      <c r="I381">
        <v>-1.3986013986014068E-2</v>
      </c>
    </row>
    <row r="382" spans="1:9" x14ac:dyDescent="0.25">
      <c r="A382" s="1">
        <v>39350</v>
      </c>
      <c r="B382">
        <v>28880</v>
      </c>
      <c r="C382">
        <v>100</v>
      </c>
      <c r="D382">
        <v>1.33</v>
      </c>
      <c r="E382">
        <v>7</v>
      </c>
      <c r="F382">
        <v>0</v>
      </c>
      <c r="G382">
        <v>1.0101010101010166E-2</v>
      </c>
      <c r="H382">
        <v>-7.4626865671642006E-3</v>
      </c>
      <c r="I382">
        <v>-7.0921985815602939E-3</v>
      </c>
    </row>
    <row r="383" spans="1:9" x14ac:dyDescent="0.25">
      <c r="A383" s="1">
        <v>39351</v>
      </c>
      <c r="B383">
        <v>28680</v>
      </c>
      <c r="C383">
        <v>98.5</v>
      </c>
      <c r="D383">
        <v>1.39</v>
      </c>
      <c r="E383">
        <v>7.3</v>
      </c>
      <c r="F383">
        <v>-6.9252077562327319E-3</v>
      </c>
      <c r="G383">
        <v>-1.5000000000000013E-2</v>
      </c>
      <c r="H383">
        <v>4.5112781954887105E-2</v>
      </c>
      <c r="I383">
        <v>4.2857142857142927E-2</v>
      </c>
    </row>
    <row r="384" spans="1:9" x14ac:dyDescent="0.25">
      <c r="A384" s="1">
        <v>39352</v>
      </c>
      <c r="B384">
        <v>28680</v>
      </c>
      <c r="C384">
        <v>99.5</v>
      </c>
      <c r="D384">
        <v>1.37</v>
      </c>
      <c r="E384">
        <v>7.35</v>
      </c>
      <c r="F384">
        <v>0</v>
      </c>
      <c r="G384">
        <v>1.0152284263959421E-2</v>
      </c>
      <c r="H384">
        <v>-1.4388489208632893E-2</v>
      </c>
      <c r="I384">
        <v>6.8493150684931781E-3</v>
      </c>
    </row>
    <row r="385" spans="1:9" x14ac:dyDescent="0.25">
      <c r="A385" s="1">
        <v>39353</v>
      </c>
      <c r="B385">
        <v>28680</v>
      </c>
      <c r="C385">
        <v>100</v>
      </c>
      <c r="D385">
        <v>1.38</v>
      </c>
      <c r="E385">
        <v>7.3</v>
      </c>
      <c r="F385">
        <v>0</v>
      </c>
      <c r="G385">
        <v>5.0251256281406143E-3</v>
      </c>
      <c r="H385">
        <v>7.2992700729925808E-3</v>
      </c>
      <c r="I385">
        <v>-6.8027210884353817E-3</v>
      </c>
    </row>
    <row r="386" spans="1:9" x14ac:dyDescent="0.25">
      <c r="A386" s="1">
        <v>39356</v>
      </c>
      <c r="B386">
        <v>28680</v>
      </c>
      <c r="C386">
        <v>98</v>
      </c>
      <c r="D386">
        <v>1.36</v>
      </c>
      <c r="E386">
        <v>7.3</v>
      </c>
      <c r="F386">
        <v>0</v>
      </c>
      <c r="G386">
        <v>-2.0000000000000018E-2</v>
      </c>
      <c r="H386">
        <v>-1.4492753623188248E-2</v>
      </c>
      <c r="I386">
        <v>0</v>
      </c>
    </row>
    <row r="387" spans="1:9" x14ac:dyDescent="0.25">
      <c r="A387" s="1">
        <v>39357</v>
      </c>
      <c r="B387">
        <v>28389</v>
      </c>
      <c r="C387">
        <v>99.5</v>
      </c>
      <c r="D387">
        <v>1.36</v>
      </c>
      <c r="E387">
        <v>7.35</v>
      </c>
      <c r="F387">
        <v>-1.0146443514644332E-2</v>
      </c>
      <c r="G387">
        <v>1.5306122448979664E-2</v>
      </c>
      <c r="H387">
        <v>0</v>
      </c>
      <c r="I387">
        <v>6.8493150684931781E-3</v>
      </c>
    </row>
    <row r="388" spans="1:9" x14ac:dyDescent="0.25">
      <c r="A388" s="1">
        <v>39358</v>
      </c>
      <c r="B388">
        <v>28362</v>
      </c>
      <c r="C388">
        <v>97.5</v>
      </c>
      <c r="D388">
        <v>1.36</v>
      </c>
      <c r="E388">
        <v>7.15</v>
      </c>
      <c r="F388">
        <v>-9.5107259854165793E-4</v>
      </c>
      <c r="G388">
        <v>-2.010050251256279E-2</v>
      </c>
      <c r="H388">
        <v>0</v>
      </c>
      <c r="I388">
        <v>-2.7210884353741416E-2</v>
      </c>
    </row>
    <row r="389" spans="1:9" x14ac:dyDescent="0.25">
      <c r="A389" s="1">
        <v>39359</v>
      </c>
      <c r="B389">
        <v>28362</v>
      </c>
      <c r="C389">
        <v>97</v>
      </c>
      <c r="D389">
        <v>1.37</v>
      </c>
      <c r="E389">
        <v>7.45</v>
      </c>
      <c r="F389">
        <v>0</v>
      </c>
      <c r="G389">
        <v>-5.12820512820511E-3</v>
      </c>
      <c r="H389">
        <v>7.3529411764705621E-3</v>
      </c>
      <c r="I389">
        <v>4.195804195804187E-2</v>
      </c>
    </row>
    <row r="390" spans="1:9" x14ac:dyDescent="0.25">
      <c r="A390" s="1">
        <v>39360</v>
      </c>
      <c r="B390">
        <v>28225</v>
      </c>
      <c r="C390">
        <v>97.5</v>
      </c>
      <c r="D390">
        <v>1.4</v>
      </c>
      <c r="E390">
        <v>8.1</v>
      </c>
      <c r="F390">
        <v>-4.8304068824484014E-3</v>
      </c>
      <c r="G390">
        <v>5.1546391752577136E-3</v>
      </c>
      <c r="H390">
        <v>2.1897810218977964E-2</v>
      </c>
      <c r="I390">
        <v>8.7248322147650992E-2</v>
      </c>
    </row>
    <row r="391" spans="1:9" x14ac:dyDescent="0.25">
      <c r="A391" s="1">
        <v>39363</v>
      </c>
      <c r="B391">
        <v>28225</v>
      </c>
      <c r="C391">
        <v>96.5</v>
      </c>
      <c r="D391">
        <v>1.43</v>
      </c>
      <c r="E391">
        <v>8.0500000000000007</v>
      </c>
      <c r="F391">
        <v>0</v>
      </c>
      <c r="G391">
        <v>-1.025641025641022E-2</v>
      </c>
      <c r="H391">
        <v>2.1428571428571352E-2</v>
      </c>
      <c r="I391">
        <v>-6.1728395061727559E-3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6"/>
  <sheetViews>
    <sheetView tabSelected="1" zoomScale="130" zoomScaleNormal="130" workbookViewId="0">
      <selection activeCell="F18" sqref="F18"/>
    </sheetView>
  </sheetViews>
  <sheetFormatPr defaultRowHeight="15" x14ac:dyDescent="0.25"/>
  <cols>
    <col min="1" max="1" width="8" bestFit="1" customWidth="1"/>
    <col min="2" max="2" width="13.42578125" bestFit="1" customWidth="1"/>
    <col min="3" max="3" width="12.28515625" bestFit="1" customWidth="1"/>
    <col min="4" max="4" width="11.7109375" bestFit="1" customWidth="1"/>
    <col min="5" max="5" width="11.85546875" bestFit="1" customWidth="1"/>
    <col min="6" max="6" width="13.85546875" bestFit="1" customWidth="1"/>
    <col min="7" max="7" width="10.42578125" bestFit="1" customWidth="1"/>
    <col min="8" max="8" width="11.85546875" bestFit="1" customWidth="1"/>
    <col min="9" max="9" width="12.42578125" bestFit="1" customWidth="1"/>
  </cols>
  <sheetData>
    <row r="1" spans="1:6" x14ac:dyDescent="0.25">
      <c r="A1" s="27" t="s">
        <v>10</v>
      </c>
      <c r="B1">
        <f>10%/12</f>
        <v>8.3333333333333332E-3</v>
      </c>
      <c r="D1" s="27" t="s">
        <v>25</v>
      </c>
      <c r="E1" s="25">
        <f>-PMT(B1,B2,B3)</f>
        <v>7587.0820489021653</v>
      </c>
    </row>
    <row r="2" spans="1:6" x14ac:dyDescent="0.25">
      <c r="A2" s="27" t="s">
        <v>24</v>
      </c>
      <c r="B2">
        <v>96</v>
      </c>
    </row>
    <row r="3" spans="1:6" x14ac:dyDescent="0.25">
      <c r="A3" s="27" t="s">
        <v>23</v>
      </c>
      <c r="B3">
        <v>500000</v>
      </c>
    </row>
    <row r="6" spans="1:6" x14ac:dyDescent="0.25">
      <c r="A6" s="26" t="s">
        <v>26</v>
      </c>
      <c r="B6" s="26" t="s">
        <v>27</v>
      </c>
      <c r="C6" s="26" t="s">
        <v>29</v>
      </c>
      <c r="D6" s="26" t="s">
        <v>28</v>
      </c>
      <c r="E6" s="26" t="s">
        <v>30</v>
      </c>
      <c r="F6" s="26" t="s">
        <v>31</v>
      </c>
    </row>
    <row r="7" spans="1:6" x14ac:dyDescent="0.25">
      <c r="A7">
        <v>1</v>
      </c>
      <c r="B7">
        <f>$B$3</f>
        <v>500000</v>
      </c>
      <c r="C7" s="25">
        <f>$E$1</f>
        <v>7587.0820489021653</v>
      </c>
      <c r="D7" s="25">
        <f>B7*$B$1</f>
        <v>4166.666666666667</v>
      </c>
      <c r="E7" s="25">
        <f>C7-D7</f>
        <v>3420.4153822354983</v>
      </c>
      <c r="F7" s="25">
        <f>B7-E7</f>
        <v>496579.58461776451</v>
      </c>
    </row>
    <row r="8" spans="1:6" x14ac:dyDescent="0.25">
      <c r="A8">
        <v>2</v>
      </c>
      <c r="B8" s="25">
        <f>F7</f>
        <v>496579.58461776451</v>
      </c>
      <c r="C8" s="25">
        <f>$E$1</f>
        <v>7587.0820489021653</v>
      </c>
      <c r="D8" s="25">
        <f>B8*$B$1</f>
        <v>4138.1632051480374</v>
      </c>
      <c r="E8" s="25">
        <f>C8-D8</f>
        <v>3448.9188437541279</v>
      </c>
      <c r="F8" s="25">
        <f>B8-E8</f>
        <v>493130.66577401041</v>
      </c>
    </row>
    <row r="9" spans="1:6" x14ac:dyDescent="0.25">
      <c r="A9">
        <v>3</v>
      </c>
      <c r="B9" s="25">
        <f t="shared" ref="B9:B66" si="0">F8</f>
        <v>493130.66577401041</v>
      </c>
      <c r="C9" s="25">
        <f t="shared" ref="C9:C72" si="1">$E$1</f>
        <v>7587.0820489021653</v>
      </c>
      <c r="D9" s="25">
        <f t="shared" ref="D9:D66" si="2">B9*$B$1</f>
        <v>4109.4222147834198</v>
      </c>
      <c r="E9" s="25">
        <f t="shared" ref="E9:E66" si="3">C9-D9</f>
        <v>3477.6598341187455</v>
      </c>
      <c r="F9" s="25">
        <f t="shared" ref="F9:F66" si="4">B9-E9</f>
        <v>489653.00593989168</v>
      </c>
    </row>
    <row r="10" spans="1:6" x14ac:dyDescent="0.25">
      <c r="A10">
        <v>4</v>
      </c>
      <c r="B10" s="25">
        <f t="shared" si="0"/>
        <v>489653.00593989168</v>
      </c>
      <c r="C10" s="25">
        <f t="shared" si="1"/>
        <v>7587.0820489021653</v>
      </c>
      <c r="D10" s="25">
        <f t="shared" si="2"/>
        <v>4080.4417161657639</v>
      </c>
      <c r="E10" s="25">
        <f t="shared" si="3"/>
        <v>3506.6403327364014</v>
      </c>
      <c r="F10" s="25">
        <f t="shared" si="4"/>
        <v>486146.36560715525</v>
      </c>
    </row>
    <row r="11" spans="1:6" x14ac:dyDescent="0.25">
      <c r="A11">
        <v>5</v>
      </c>
      <c r="B11" s="25">
        <f t="shared" si="0"/>
        <v>486146.36560715525</v>
      </c>
      <c r="C11" s="25">
        <f t="shared" si="1"/>
        <v>7587.0820489021653</v>
      </c>
      <c r="D11" s="25">
        <f t="shared" si="2"/>
        <v>4051.2197133929603</v>
      </c>
      <c r="E11" s="25">
        <f t="shared" si="3"/>
        <v>3535.862335509205</v>
      </c>
      <c r="F11" s="25">
        <f t="shared" si="4"/>
        <v>482610.50327164604</v>
      </c>
    </row>
    <row r="12" spans="1:6" x14ac:dyDescent="0.25">
      <c r="A12">
        <v>6</v>
      </c>
      <c r="B12" s="25">
        <f t="shared" si="0"/>
        <v>482610.50327164604</v>
      </c>
      <c r="C12" s="25">
        <f t="shared" si="1"/>
        <v>7587.0820489021653</v>
      </c>
      <c r="D12" s="25">
        <f t="shared" si="2"/>
        <v>4021.7541939303837</v>
      </c>
      <c r="E12" s="25">
        <f t="shared" si="3"/>
        <v>3565.3278549717816</v>
      </c>
      <c r="F12" s="25">
        <f t="shared" si="4"/>
        <v>479045.17541667423</v>
      </c>
    </row>
    <row r="13" spans="1:6" x14ac:dyDescent="0.25">
      <c r="A13">
        <v>7</v>
      </c>
      <c r="B13" s="25">
        <f t="shared" si="0"/>
        <v>479045.17541667423</v>
      </c>
      <c r="C13" s="25">
        <f t="shared" si="1"/>
        <v>7587.0820489021653</v>
      </c>
      <c r="D13" s="25">
        <f t="shared" si="2"/>
        <v>3992.0431284722854</v>
      </c>
      <c r="E13" s="25">
        <f t="shared" si="3"/>
        <v>3595.0389204298799</v>
      </c>
      <c r="F13" s="25">
        <f t="shared" si="4"/>
        <v>475450.13649624435</v>
      </c>
    </row>
    <row r="14" spans="1:6" x14ac:dyDescent="0.25">
      <c r="A14">
        <v>8</v>
      </c>
      <c r="B14" s="25">
        <f t="shared" si="0"/>
        <v>475450.13649624435</v>
      </c>
      <c r="C14" s="25">
        <f t="shared" si="1"/>
        <v>7587.0820489021653</v>
      </c>
      <c r="D14" s="25">
        <f t="shared" si="2"/>
        <v>3962.0844708020363</v>
      </c>
      <c r="E14" s="25">
        <f t="shared" si="3"/>
        <v>3624.997578100129</v>
      </c>
      <c r="F14" s="25">
        <f t="shared" si="4"/>
        <v>471825.13891814422</v>
      </c>
    </row>
    <row r="15" spans="1:6" x14ac:dyDescent="0.25">
      <c r="A15">
        <v>9</v>
      </c>
      <c r="B15" s="25">
        <f t="shared" si="0"/>
        <v>471825.13891814422</v>
      </c>
      <c r="C15" s="25">
        <f t="shared" si="1"/>
        <v>7587.0820489021653</v>
      </c>
      <c r="D15" s="25">
        <f t="shared" si="2"/>
        <v>3931.876157651202</v>
      </c>
      <c r="E15" s="25">
        <f t="shared" si="3"/>
        <v>3655.2058912509633</v>
      </c>
      <c r="F15" s="25">
        <f t="shared" si="4"/>
        <v>468169.93302689324</v>
      </c>
    </row>
    <row r="16" spans="1:6" x14ac:dyDescent="0.25">
      <c r="A16">
        <v>10</v>
      </c>
      <c r="B16" s="25">
        <f t="shared" si="0"/>
        <v>468169.93302689324</v>
      </c>
      <c r="C16" s="25">
        <f t="shared" si="1"/>
        <v>7587.0820489021653</v>
      </c>
      <c r="D16" s="25">
        <f t="shared" si="2"/>
        <v>3901.4161085574437</v>
      </c>
      <c r="E16" s="25">
        <f t="shared" si="3"/>
        <v>3685.6659403447215</v>
      </c>
      <c r="F16" s="25">
        <f t="shared" si="4"/>
        <v>464484.2670865485</v>
      </c>
    </row>
    <row r="17" spans="1:6" x14ac:dyDescent="0.25">
      <c r="A17">
        <v>11</v>
      </c>
      <c r="B17" s="25">
        <f t="shared" si="0"/>
        <v>464484.2670865485</v>
      </c>
      <c r="C17" s="25">
        <f t="shared" si="1"/>
        <v>7587.0820489021653</v>
      </c>
      <c r="D17" s="25">
        <f t="shared" si="2"/>
        <v>3870.7022257212375</v>
      </c>
      <c r="E17" s="25">
        <f t="shared" si="3"/>
        <v>3716.3798231809278</v>
      </c>
      <c r="F17" s="25">
        <f t="shared" si="4"/>
        <v>460767.88726336759</v>
      </c>
    </row>
    <row r="18" spans="1:6" x14ac:dyDescent="0.25">
      <c r="A18">
        <v>12</v>
      </c>
      <c r="B18" s="25">
        <f t="shared" si="0"/>
        <v>460767.88726336759</v>
      </c>
      <c r="C18" s="25">
        <f t="shared" si="1"/>
        <v>7587.0820489021653</v>
      </c>
      <c r="D18" s="25">
        <f t="shared" si="2"/>
        <v>3839.7323938613968</v>
      </c>
      <c r="E18" s="25">
        <f t="shared" si="3"/>
        <v>3747.3496550407685</v>
      </c>
      <c r="F18" s="25">
        <f t="shared" si="4"/>
        <v>457020.53760832682</v>
      </c>
    </row>
    <row r="19" spans="1:6" x14ac:dyDescent="0.25">
      <c r="A19">
        <v>13</v>
      </c>
      <c r="B19" s="25">
        <f t="shared" si="0"/>
        <v>457020.53760832682</v>
      </c>
      <c r="C19" s="25">
        <f t="shared" si="1"/>
        <v>7587.0820489021653</v>
      </c>
      <c r="D19" s="25">
        <f t="shared" si="2"/>
        <v>3808.50448006939</v>
      </c>
      <c r="E19" s="25">
        <f t="shared" si="3"/>
        <v>3778.5775688327753</v>
      </c>
      <c r="F19" s="25">
        <f t="shared" si="4"/>
        <v>453241.96003949404</v>
      </c>
    </row>
    <row r="20" spans="1:6" x14ac:dyDescent="0.25">
      <c r="A20">
        <v>14</v>
      </c>
      <c r="B20" s="25">
        <f t="shared" si="0"/>
        <v>453241.96003949404</v>
      </c>
      <c r="C20" s="25">
        <f t="shared" si="1"/>
        <v>7587.0820489021653</v>
      </c>
      <c r="D20" s="25">
        <f t="shared" si="2"/>
        <v>3777.0163336624501</v>
      </c>
      <c r="E20" s="25">
        <f t="shared" si="3"/>
        <v>3810.0657152397152</v>
      </c>
      <c r="F20" s="25">
        <f t="shared" si="4"/>
        <v>449431.8943242543</v>
      </c>
    </row>
    <row r="21" spans="1:6" x14ac:dyDescent="0.25">
      <c r="A21">
        <v>15</v>
      </c>
      <c r="B21" s="25">
        <f t="shared" si="0"/>
        <v>449431.8943242543</v>
      </c>
      <c r="C21" s="25">
        <f t="shared" si="1"/>
        <v>7587.0820489021653</v>
      </c>
      <c r="D21" s="25">
        <f t="shared" si="2"/>
        <v>3745.2657860354525</v>
      </c>
      <c r="E21" s="25">
        <f t="shared" si="3"/>
        <v>3841.8162628667128</v>
      </c>
      <c r="F21" s="25">
        <f t="shared" si="4"/>
        <v>445590.07806138758</v>
      </c>
    </row>
    <row r="22" spans="1:6" x14ac:dyDescent="0.25">
      <c r="A22">
        <v>16</v>
      </c>
      <c r="B22" s="25">
        <f t="shared" si="0"/>
        <v>445590.07806138758</v>
      </c>
      <c r="C22" s="25">
        <f t="shared" si="1"/>
        <v>7587.0820489021653</v>
      </c>
      <c r="D22" s="25">
        <f t="shared" si="2"/>
        <v>3713.250650511563</v>
      </c>
      <c r="E22" s="25">
        <f t="shared" si="3"/>
        <v>3873.8313983906023</v>
      </c>
      <c r="F22" s="25">
        <f t="shared" si="4"/>
        <v>441716.246662997</v>
      </c>
    </row>
    <row r="23" spans="1:6" x14ac:dyDescent="0.25">
      <c r="A23">
        <v>17</v>
      </c>
      <c r="B23" s="25">
        <f t="shared" si="0"/>
        <v>441716.246662997</v>
      </c>
      <c r="C23" s="25">
        <f t="shared" si="1"/>
        <v>7587.0820489021653</v>
      </c>
      <c r="D23" s="25">
        <f t="shared" si="2"/>
        <v>3680.9687221916415</v>
      </c>
      <c r="E23" s="25">
        <f t="shared" si="3"/>
        <v>3906.1133267105238</v>
      </c>
      <c r="F23" s="25">
        <f t="shared" si="4"/>
        <v>437810.13333628647</v>
      </c>
    </row>
    <row r="24" spans="1:6" x14ac:dyDescent="0.25">
      <c r="A24">
        <v>18</v>
      </c>
      <c r="B24" s="25">
        <f t="shared" si="0"/>
        <v>437810.13333628647</v>
      </c>
      <c r="C24" s="25">
        <f t="shared" si="1"/>
        <v>7587.0820489021653</v>
      </c>
      <c r="D24" s="25">
        <f t="shared" si="2"/>
        <v>3648.4177778023873</v>
      </c>
      <c r="E24" s="25">
        <f t="shared" si="3"/>
        <v>3938.664271099778</v>
      </c>
      <c r="F24" s="25">
        <f t="shared" si="4"/>
        <v>433871.46906518668</v>
      </c>
    </row>
    <row r="25" spans="1:6" x14ac:dyDescent="0.25">
      <c r="A25">
        <v>19</v>
      </c>
      <c r="B25" s="25">
        <f t="shared" si="0"/>
        <v>433871.46906518668</v>
      </c>
      <c r="C25" s="25">
        <f t="shared" si="1"/>
        <v>7587.0820489021653</v>
      </c>
      <c r="D25" s="25">
        <f t="shared" si="2"/>
        <v>3615.5955755432224</v>
      </c>
      <c r="E25" s="25">
        <f t="shared" si="3"/>
        <v>3971.4864733589429</v>
      </c>
      <c r="F25" s="25">
        <f t="shared" si="4"/>
        <v>429899.98259182775</v>
      </c>
    </row>
    <row r="26" spans="1:6" x14ac:dyDescent="0.25">
      <c r="A26">
        <v>20</v>
      </c>
      <c r="B26" s="25">
        <f t="shared" si="0"/>
        <v>429899.98259182775</v>
      </c>
      <c r="C26" s="25">
        <f t="shared" si="1"/>
        <v>7587.0820489021653</v>
      </c>
      <c r="D26" s="25">
        <f t="shared" si="2"/>
        <v>3582.499854931898</v>
      </c>
      <c r="E26" s="25">
        <f t="shared" si="3"/>
        <v>4004.5821939702673</v>
      </c>
      <c r="F26" s="25">
        <f t="shared" si="4"/>
        <v>425895.40039785748</v>
      </c>
    </row>
    <row r="27" spans="1:6" x14ac:dyDescent="0.25">
      <c r="A27">
        <v>21</v>
      </c>
      <c r="B27" s="25">
        <f t="shared" si="0"/>
        <v>425895.40039785748</v>
      </c>
      <c r="C27" s="25">
        <f t="shared" si="1"/>
        <v>7587.0820489021653</v>
      </c>
      <c r="D27" s="25">
        <f t="shared" si="2"/>
        <v>3549.1283366488124</v>
      </c>
      <c r="E27" s="25">
        <f t="shared" si="3"/>
        <v>4037.9537122533529</v>
      </c>
      <c r="F27" s="25">
        <f t="shared" si="4"/>
        <v>421857.44668560411</v>
      </c>
    </row>
    <row r="28" spans="1:6" x14ac:dyDescent="0.25">
      <c r="A28">
        <v>22</v>
      </c>
      <c r="B28" s="25">
        <f t="shared" si="0"/>
        <v>421857.44668560411</v>
      </c>
      <c r="C28" s="25">
        <f t="shared" si="1"/>
        <v>7587.0820489021653</v>
      </c>
      <c r="D28" s="25">
        <f t="shared" si="2"/>
        <v>3515.478722380034</v>
      </c>
      <c r="E28" s="25">
        <f t="shared" si="3"/>
        <v>4071.6033265221313</v>
      </c>
      <c r="F28" s="25">
        <f t="shared" si="4"/>
        <v>417785.84335908201</v>
      </c>
    </row>
    <row r="29" spans="1:6" x14ac:dyDescent="0.25">
      <c r="A29">
        <v>23</v>
      </c>
      <c r="B29" s="25">
        <f t="shared" si="0"/>
        <v>417785.84335908201</v>
      </c>
      <c r="C29" s="25">
        <f t="shared" si="1"/>
        <v>7587.0820489021653</v>
      </c>
      <c r="D29" s="25">
        <f t="shared" si="2"/>
        <v>3481.5486946590167</v>
      </c>
      <c r="E29" s="25">
        <f t="shared" si="3"/>
        <v>4105.533354243149</v>
      </c>
      <c r="F29" s="25">
        <f t="shared" si="4"/>
        <v>413680.31000483886</v>
      </c>
    </row>
    <row r="30" spans="1:6" x14ac:dyDescent="0.25">
      <c r="A30">
        <v>24</v>
      </c>
      <c r="B30" s="25">
        <f t="shared" si="0"/>
        <v>413680.31000483886</v>
      </c>
      <c r="C30" s="25">
        <f t="shared" si="1"/>
        <v>7587.0820489021653</v>
      </c>
      <c r="D30" s="25">
        <f t="shared" si="2"/>
        <v>3447.3359167069902</v>
      </c>
      <c r="E30" s="25">
        <f t="shared" si="3"/>
        <v>4139.7461321951751</v>
      </c>
      <c r="F30" s="25">
        <f t="shared" si="4"/>
        <v>409540.56387264369</v>
      </c>
    </row>
    <row r="31" spans="1:6" x14ac:dyDescent="0.25">
      <c r="A31">
        <v>25</v>
      </c>
      <c r="B31" s="25">
        <f t="shared" si="0"/>
        <v>409540.56387264369</v>
      </c>
      <c r="C31" s="25">
        <f t="shared" si="1"/>
        <v>7587.0820489021653</v>
      </c>
      <c r="D31" s="25">
        <f t="shared" si="2"/>
        <v>3412.8380322720309</v>
      </c>
      <c r="E31" s="25">
        <f t="shared" si="3"/>
        <v>4174.2440166301349</v>
      </c>
      <c r="F31" s="25">
        <f t="shared" si="4"/>
        <v>405366.31985601358</v>
      </c>
    </row>
    <row r="32" spans="1:6" x14ac:dyDescent="0.25">
      <c r="A32">
        <v>26</v>
      </c>
      <c r="B32" s="25">
        <f t="shared" si="0"/>
        <v>405366.31985601358</v>
      </c>
      <c r="C32" s="25">
        <f t="shared" si="1"/>
        <v>7587.0820489021653</v>
      </c>
      <c r="D32" s="25">
        <f t="shared" si="2"/>
        <v>3378.0526654667797</v>
      </c>
      <c r="E32" s="25">
        <f t="shared" si="3"/>
        <v>4209.0293834353852</v>
      </c>
      <c r="F32" s="25">
        <f t="shared" si="4"/>
        <v>401157.2904725782</v>
      </c>
    </row>
    <row r="33" spans="1:6" x14ac:dyDescent="0.25">
      <c r="A33">
        <v>27</v>
      </c>
      <c r="B33" s="25">
        <f t="shared" si="0"/>
        <v>401157.2904725782</v>
      </c>
      <c r="C33" s="25">
        <f t="shared" si="1"/>
        <v>7587.0820489021653</v>
      </c>
      <c r="D33" s="25">
        <f t="shared" si="2"/>
        <v>3342.9774206048182</v>
      </c>
      <c r="E33" s="25">
        <f t="shared" si="3"/>
        <v>4244.1046282973475</v>
      </c>
      <c r="F33" s="25">
        <f t="shared" si="4"/>
        <v>396913.18584428087</v>
      </c>
    </row>
    <row r="34" spans="1:6" x14ac:dyDescent="0.25">
      <c r="A34">
        <v>28</v>
      </c>
      <c r="B34" s="25">
        <f t="shared" si="0"/>
        <v>396913.18584428087</v>
      </c>
      <c r="C34" s="25">
        <f t="shared" si="1"/>
        <v>7587.0820489021653</v>
      </c>
      <c r="D34" s="25">
        <f t="shared" si="2"/>
        <v>3307.6098820356738</v>
      </c>
      <c r="E34" s="25">
        <f t="shared" si="3"/>
        <v>4279.4721668664915</v>
      </c>
      <c r="F34" s="25">
        <f t="shared" si="4"/>
        <v>392633.7136774144</v>
      </c>
    </row>
    <row r="35" spans="1:6" x14ac:dyDescent="0.25">
      <c r="A35">
        <v>29</v>
      </c>
      <c r="B35" s="25">
        <f t="shared" si="0"/>
        <v>392633.7136774144</v>
      </c>
      <c r="C35" s="25">
        <f t="shared" si="1"/>
        <v>7587.0820489021653</v>
      </c>
      <c r="D35" s="25">
        <f t="shared" si="2"/>
        <v>3271.9476139784533</v>
      </c>
      <c r="E35" s="25">
        <f t="shared" si="3"/>
        <v>4315.1344349237115</v>
      </c>
      <c r="F35" s="25">
        <f t="shared" si="4"/>
        <v>388318.5792424907</v>
      </c>
    </row>
    <row r="36" spans="1:6" x14ac:dyDescent="0.25">
      <c r="A36">
        <v>30</v>
      </c>
      <c r="B36" s="25">
        <f t="shared" si="0"/>
        <v>388318.5792424907</v>
      </c>
      <c r="C36" s="25">
        <f t="shared" si="1"/>
        <v>7587.0820489021653</v>
      </c>
      <c r="D36" s="25">
        <f t="shared" si="2"/>
        <v>3235.9881603540889</v>
      </c>
      <c r="E36" s="25">
        <f t="shared" si="3"/>
        <v>4351.0938885480764</v>
      </c>
      <c r="F36" s="25">
        <f t="shared" si="4"/>
        <v>383967.48535394261</v>
      </c>
    </row>
    <row r="37" spans="1:6" x14ac:dyDescent="0.25">
      <c r="A37">
        <v>31</v>
      </c>
      <c r="B37" s="25">
        <f t="shared" si="0"/>
        <v>383967.48535394261</v>
      </c>
      <c r="C37" s="25">
        <f t="shared" si="1"/>
        <v>7587.0820489021653</v>
      </c>
      <c r="D37" s="25">
        <f t="shared" si="2"/>
        <v>3199.7290446161883</v>
      </c>
      <c r="E37" s="25">
        <f t="shared" si="3"/>
        <v>4387.3530042859766</v>
      </c>
      <c r="F37" s="25">
        <f t="shared" si="4"/>
        <v>379580.13234965666</v>
      </c>
    </row>
    <row r="38" spans="1:6" x14ac:dyDescent="0.25">
      <c r="A38">
        <v>32</v>
      </c>
      <c r="B38" s="25">
        <f t="shared" si="0"/>
        <v>379580.13234965666</v>
      </c>
      <c r="C38" s="25">
        <f t="shared" si="1"/>
        <v>7587.0820489021653</v>
      </c>
      <c r="D38" s="25">
        <f t="shared" si="2"/>
        <v>3163.1677695804719</v>
      </c>
      <c r="E38" s="25">
        <f t="shared" si="3"/>
        <v>4423.9142793216934</v>
      </c>
      <c r="F38" s="25">
        <f t="shared" si="4"/>
        <v>375156.21807033499</v>
      </c>
    </row>
    <row r="39" spans="1:6" x14ac:dyDescent="0.25">
      <c r="A39">
        <v>33</v>
      </c>
      <c r="B39" s="25">
        <f t="shared" si="0"/>
        <v>375156.21807033499</v>
      </c>
      <c r="C39" s="25">
        <f t="shared" si="1"/>
        <v>7587.0820489021653</v>
      </c>
      <c r="D39" s="25">
        <f t="shared" si="2"/>
        <v>3126.3018172527914</v>
      </c>
      <c r="E39" s="25">
        <f t="shared" si="3"/>
        <v>4460.7802316493744</v>
      </c>
      <c r="F39" s="25">
        <f t="shared" si="4"/>
        <v>370695.43783868564</v>
      </c>
    </row>
    <row r="40" spans="1:6" x14ac:dyDescent="0.25">
      <c r="A40">
        <v>34</v>
      </c>
      <c r="B40" s="25">
        <f t="shared" si="0"/>
        <v>370695.43783868564</v>
      </c>
      <c r="C40" s="25">
        <f t="shared" si="1"/>
        <v>7587.0820489021653</v>
      </c>
      <c r="D40" s="25">
        <f t="shared" si="2"/>
        <v>3089.1286486557137</v>
      </c>
      <c r="E40" s="25">
        <f t="shared" si="3"/>
        <v>4497.9534002464516</v>
      </c>
      <c r="F40" s="25">
        <f t="shared" si="4"/>
        <v>366197.48443843919</v>
      </c>
    </row>
    <row r="41" spans="1:6" x14ac:dyDescent="0.25">
      <c r="A41">
        <v>35</v>
      </c>
      <c r="B41" s="25">
        <f t="shared" si="0"/>
        <v>366197.48443843919</v>
      </c>
      <c r="C41" s="25">
        <f t="shared" si="1"/>
        <v>7587.0820489021653</v>
      </c>
      <c r="D41" s="25">
        <f t="shared" si="2"/>
        <v>3051.6457036536599</v>
      </c>
      <c r="E41" s="25">
        <f t="shared" si="3"/>
        <v>4535.4363452485049</v>
      </c>
      <c r="F41" s="25">
        <f t="shared" si="4"/>
        <v>361662.04809319071</v>
      </c>
    </row>
    <row r="42" spans="1:6" x14ac:dyDescent="0.25">
      <c r="A42">
        <v>36</v>
      </c>
      <c r="B42" s="25">
        <f t="shared" si="0"/>
        <v>361662.04809319071</v>
      </c>
      <c r="C42" s="25">
        <f t="shared" si="1"/>
        <v>7587.0820489021653</v>
      </c>
      <c r="D42" s="25">
        <f t="shared" si="2"/>
        <v>3013.8504007765891</v>
      </c>
      <c r="E42" s="25">
        <f t="shared" si="3"/>
        <v>4573.2316481255766</v>
      </c>
      <c r="F42" s="25">
        <f t="shared" si="4"/>
        <v>357088.81644506514</v>
      </c>
    </row>
    <row r="43" spans="1:6" x14ac:dyDescent="0.25">
      <c r="A43">
        <v>37</v>
      </c>
      <c r="B43" s="25">
        <f t="shared" si="0"/>
        <v>357088.81644506514</v>
      </c>
      <c r="C43" s="25">
        <f t="shared" si="1"/>
        <v>7587.0820489021653</v>
      </c>
      <c r="D43" s="25">
        <f t="shared" si="2"/>
        <v>2975.7401370422094</v>
      </c>
      <c r="E43" s="25">
        <f t="shared" si="3"/>
        <v>4611.3419118599559</v>
      </c>
      <c r="F43" s="25">
        <f t="shared" si="4"/>
        <v>352477.47453320515</v>
      </c>
    </row>
    <row r="44" spans="1:6" x14ac:dyDescent="0.25">
      <c r="A44">
        <v>38</v>
      </c>
      <c r="B44" s="25">
        <f t="shared" si="0"/>
        <v>352477.47453320515</v>
      </c>
      <c r="C44" s="25">
        <f t="shared" si="1"/>
        <v>7587.0820489021653</v>
      </c>
      <c r="D44" s="25">
        <f t="shared" si="2"/>
        <v>2937.3122877767096</v>
      </c>
      <c r="E44" s="25">
        <f t="shared" si="3"/>
        <v>4649.7697611254553</v>
      </c>
      <c r="F44" s="25">
        <f t="shared" si="4"/>
        <v>347827.70477207971</v>
      </c>
    </row>
    <row r="45" spans="1:6" x14ac:dyDescent="0.25">
      <c r="A45">
        <v>39</v>
      </c>
      <c r="B45" s="25">
        <f t="shared" si="0"/>
        <v>347827.70477207971</v>
      </c>
      <c r="C45" s="25">
        <f t="shared" si="1"/>
        <v>7587.0820489021653</v>
      </c>
      <c r="D45" s="25">
        <f t="shared" si="2"/>
        <v>2898.5642064339977</v>
      </c>
      <c r="E45" s="25">
        <f t="shared" si="3"/>
        <v>4688.5178424681671</v>
      </c>
      <c r="F45" s="25">
        <f t="shared" si="4"/>
        <v>343139.18692961155</v>
      </c>
    </row>
    <row r="46" spans="1:6" x14ac:dyDescent="0.25">
      <c r="A46">
        <v>40</v>
      </c>
      <c r="B46" s="25">
        <f t="shared" si="0"/>
        <v>343139.18692961155</v>
      </c>
      <c r="C46" s="25">
        <f t="shared" si="1"/>
        <v>7587.0820489021653</v>
      </c>
      <c r="D46" s="25">
        <f t="shared" si="2"/>
        <v>2859.4932244134297</v>
      </c>
      <c r="E46" s="25">
        <f t="shared" si="3"/>
        <v>4727.5888244887356</v>
      </c>
      <c r="F46" s="25">
        <f t="shared" si="4"/>
        <v>338411.5981051228</v>
      </c>
    </row>
    <row r="47" spans="1:6" x14ac:dyDescent="0.25">
      <c r="A47">
        <v>41</v>
      </c>
      <c r="B47" s="25">
        <f t="shared" si="0"/>
        <v>338411.5981051228</v>
      </c>
      <c r="C47" s="25">
        <f t="shared" si="1"/>
        <v>7587.0820489021653</v>
      </c>
      <c r="D47" s="25">
        <f t="shared" si="2"/>
        <v>2820.0966508760234</v>
      </c>
      <c r="E47" s="25">
        <f t="shared" si="3"/>
        <v>4766.9853980261414</v>
      </c>
      <c r="F47" s="25">
        <f t="shared" si="4"/>
        <v>333644.61270709668</v>
      </c>
    </row>
    <row r="48" spans="1:6" x14ac:dyDescent="0.25">
      <c r="A48">
        <v>42</v>
      </c>
      <c r="B48" s="25">
        <f t="shared" si="0"/>
        <v>333644.61270709668</v>
      </c>
      <c r="C48" s="25">
        <f t="shared" si="1"/>
        <v>7587.0820489021653</v>
      </c>
      <c r="D48" s="25">
        <f t="shared" si="2"/>
        <v>2780.3717725591391</v>
      </c>
      <c r="E48" s="25">
        <f t="shared" si="3"/>
        <v>4806.7102763430266</v>
      </c>
      <c r="F48" s="25">
        <f t="shared" si="4"/>
        <v>328837.90243075363</v>
      </c>
    </row>
    <row r="49" spans="1:6" x14ac:dyDescent="0.25">
      <c r="A49">
        <v>43</v>
      </c>
      <c r="B49" s="25">
        <f t="shared" si="0"/>
        <v>328837.90243075363</v>
      </c>
      <c r="C49" s="25">
        <f t="shared" si="1"/>
        <v>7587.0820489021653</v>
      </c>
      <c r="D49" s="25">
        <f t="shared" si="2"/>
        <v>2740.3158535896137</v>
      </c>
      <c r="E49" s="25">
        <f t="shared" si="3"/>
        <v>4846.7661953125516</v>
      </c>
      <c r="F49" s="25">
        <f t="shared" si="4"/>
        <v>323991.13623544108</v>
      </c>
    </row>
    <row r="50" spans="1:6" x14ac:dyDescent="0.25">
      <c r="A50">
        <v>44</v>
      </c>
      <c r="B50" s="25">
        <f t="shared" si="0"/>
        <v>323991.13623544108</v>
      </c>
      <c r="C50" s="25">
        <f t="shared" si="1"/>
        <v>7587.0820489021653</v>
      </c>
      <c r="D50" s="25">
        <f t="shared" si="2"/>
        <v>2699.9261352953422</v>
      </c>
      <c r="E50" s="25">
        <f t="shared" si="3"/>
        <v>4887.1559136068227</v>
      </c>
      <c r="F50" s="25">
        <f t="shared" si="4"/>
        <v>319103.98032183427</v>
      </c>
    </row>
    <row r="51" spans="1:6" x14ac:dyDescent="0.25">
      <c r="A51">
        <v>45</v>
      </c>
      <c r="B51" s="25">
        <f t="shared" si="0"/>
        <v>319103.98032183427</v>
      </c>
      <c r="C51" s="25">
        <f t="shared" si="1"/>
        <v>7587.0820489021653</v>
      </c>
      <c r="D51" s="25">
        <f t="shared" si="2"/>
        <v>2659.1998360152857</v>
      </c>
      <c r="E51" s="25">
        <f t="shared" si="3"/>
        <v>4927.8822128868796</v>
      </c>
      <c r="F51" s="25">
        <f t="shared" si="4"/>
        <v>314176.09810894739</v>
      </c>
    </row>
    <row r="52" spans="1:6" x14ac:dyDescent="0.25">
      <c r="A52">
        <v>46</v>
      </c>
      <c r="B52" s="25">
        <f t="shared" si="0"/>
        <v>314176.09810894739</v>
      </c>
      <c r="C52" s="25">
        <f t="shared" si="1"/>
        <v>7587.0820489021653</v>
      </c>
      <c r="D52" s="25">
        <f t="shared" si="2"/>
        <v>2618.1341509078948</v>
      </c>
      <c r="E52" s="25">
        <f t="shared" si="3"/>
        <v>4968.9478979942705</v>
      </c>
      <c r="F52" s="25">
        <f t="shared" si="4"/>
        <v>309207.15021095314</v>
      </c>
    </row>
    <row r="53" spans="1:6" x14ac:dyDescent="0.25">
      <c r="A53">
        <v>47</v>
      </c>
      <c r="B53" s="25">
        <f t="shared" si="0"/>
        <v>309207.15021095314</v>
      </c>
      <c r="C53" s="25">
        <f t="shared" si="1"/>
        <v>7587.0820489021653</v>
      </c>
      <c r="D53" s="25">
        <f t="shared" si="2"/>
        <v>2576.7262517579429</v>
      </c>
      <c r="E53" s="25">
        <f t="shared" si="3"/>
        <v>5010.3557971442224</v>
      </c>
      <c r="F53" s="25">
        <f t="shared" si="4"/>
        <v>304196.79441380891</v>
      </c>
    </row>
    <row r="54" spans="1:6" x14ac:dyDescent="0.25">
      <c r="A54">
        <v>48</v>
      </c>
      <c r="B54" s="25">
        <f t="shared" si="0"/>
        <v>304196.79441380891</v>
      </c>
      <c r="C54" s="25">
        <f t="shared" si="1"/>
        <v>7587.0820489021653</v>
      </c>
      <c r="D54" s="25">
        <f t="shared" si="2"/>
        <v>2534.9732867817411</v>
      </c>
      <c r="E54" s="25">
        <f t="shared" si="3"/>
        <v>5052.1087621204242</v>
      </c>
      <c r="F54" s="25">
        <f t="shared" si="4"/>
        <v>299144.68565168849</v>
      </c>
    </row>
    <row r="55" spans="1:6" x14ac:dyDescent="0.25">
      <c r="A55">
        <v>49</v>
      </c>
      <c r="B55" s="25">
        <f t="shared" si="0"/>
        <v>299144.68565168849</v>
      </c>
      <c r="C55" s="25">
        <f t="shared" si="1"/>
        <v>7587.0820489021653</v>
      </c>
      <c r="D55" s="25">
        <f t="shared" si="2"/>
        <v>2492.8723804307374</v>
      </c>
      <c r="E55" s="25">
        <f t="shared" si="3"/>
        <v>5094.2096684714279</v>
      </c>
      <c r="F55" s="25">
        <f t="shared" si="4"/>
        <v>294050.47598321707</v>
      </c>
    </row>
    <row r="56" spans="1:6" x14ac:dyDescent="0.25">
      <c r="A56">
        <v>50</v>
      </c>
      <c r="B56" s="25">
        <f t="shared" si="0"/>
        <v>294050.47598321707</v>
      </c>
      <c r="C56" s="25">
        <f t="shared" si="1"/>
        <v>7587.0820489021653</v>
      </c>
      <c r="D56" s="25">
        <f t="shared" si="2"/>
        <v>2450.4206331934756</v>
      </c>
      <c r="E56" s="25">
        <f t="shared" si="3"/>
        <v>5136.6614157086897</v>
      </c>
      <c r="F56" s="25">
        <f t="shared" si="4"/>
        <v>288913.81456750835</v>
      </c>
    </row>
    <row r="57" spans="1:6" x14ac:dyDescent="0.25">
      <c r="A57">
        <v>51</v>
      </c>
      <c r="B57" s="25">
        <f t="shared" si="0"/>
        <v>288913.81456750835</v>
      </c>
      <c r="C57" s="25">
        <f t="shared" si="1"/>
        <v>7587.0820489021653</v>
      </c>
      <c r="D57" s="25">
        <f t="shared" si="2"/>
        <v>2407.6151213959029</v>
      </c>
      <c r="E57" s="25">
        <f t="shared" si="3"/>
        <v>5179.4669275062624</v>
      </c>
      <c r="F57" s="25">
        <f t="shared" si="4"/>
        <v>283734.34764000209</v>
      </c>
    </row>
    <row r="58" spans="1:6" x14ac:dyDescent="0.25">
      <c r="A58">
        <v>52</v>
      </c>
      <c r="B58" s="25">
        <f t="shared" si="0"/>
        <v>283734.34764000209</v>
      </c>
      <c r="C58" s="25">
        <f t="shared" si="1"/>
        <v>7587.0820489021653</v>
      </c>
      <c r="D58" s="25">
        <f t="shared" si="2"/>
        <v>2364.4528970000174</v>
      </c>
      <c r="E58" s="25">
        <f t="shared" si="3"/>
        <v>5222.6291519021479</v>
      </c>
      <c r="F58" s="25">
        <f t="shared" si="4"/>
        <v>278511.71848809993</v>
      </c>
    </row>
    <row r="59" spans="1:6" x14ac:dyDescent="0.25">
      <c r="A59">
        <v>53</v>
      </c>
      <c r="B59" s="25">
        <f t="shared" si="0"/>
        <v>278511.71848809993</v>
      </c>
      <c r="C59" s="25">
        <f t="shared" si="1"/>
        <v>7587.0820489021653</v>
      </c>
      <c r="D59" s="25">
        <f t="shared" si="2"/>
        <v>2320.9309874008327</v>
      </c>
      <c r="E59" s="25">
        <f t="shared" si="3"/>
        <v>5266.1510615013322</v>
      </c>
      <c r="F59" s="25">
        <f t="shared" si="4"/>
        <v>273245.56742659857</v>
      </c>
    </row>
    <row r="60" spans="1:6" x14ac:dyDescent="0.25">
      <c r="A60">
        <v>54</v>
      </c>
      <c r="B60" s="25">
        <f t="shared" si="0"/>
        <v>273245.56742659857</v>
      </c>
      <c r="C60" s="25">
        <f t="shared" si="1"/>
        <v>7587.0820489021653</v>
      </c>
      <c r="D60" s="25">
        <f t="shared" si="2"/>
        <v>2277.0463952216546</v>
      </c>
      <c r="E60" s="25">
        <f t="shared" si="3"/>
        <v>5310.0356536805102</v>
      </c>
      <c r="F60" s="25">
        <f t="shared" si="4"/>
        <v>267935.53177291807</v>
      </c>
    </row>
    <row r="61" spans="1:6" x14ac:dyDescent="0.25">
      <c r="A61">
        <v>55</v>
      </c>
      <c r="B61" s="25">
        <f t="shared" si="0"/>
        <v>267935.53177291807</v>
      </c>
      <c r="C61" s="25">
        <f t="shared" si="1"/>
        <v>7587.0820489021653</v>
      </c>
      <c r="D61" s="25">
        <f t="shared" si="2"/>
        <v>2232.7960981076503</v>
      </c>
      <c r="E61" s="25">
        <f t="shared" si="3"/>
        <v>5354.285950794515</v>
      </c>
      <c r="F61" s="25">
        <f t="shared" si="4"/>
        <v>262581.24582212354</v>
      </c>
    </row>
    <row r="62" spans="1:6" x14ac:dyDescent="0.25">
      <c r="A62">
        <v>56</v>
      </c>
      <c r="B62" s="25">
        <f t="shared" si="0"/>
        <v>262581.24582212354</v>
      </c>
      <c r="C62" s="25">
        <f t="shared" si="1"/>
        <v>7587.0820489021653</v>
      </c>
      <c r="D62" s="25">
        <f t="shared" si="2"/>
        <v>2188.1770485176962</v>
      </c>
      <c r="E62" s="25">
        <f t="shared" si="3"/>
        <v>5398.9050003844695</v>
      </c>
      <c r="F62" s="25">
        <f t="shared" si="4"/>
        <v>257182.34082173908</v>
      </c>
    </row>
    <row r="63" spans="1:6" x14ac:dyDescent="0.25">
      <c r="A63">
        <v>57</v>
      </c>
      <c r="B63" s="25">
        <f t="shared" si="0"/>
        <v>257182.34082173908</v>
      </c>
      <c r="C63" s="25">
        <f t="shared" si="1"/>
        <v>7587.0820489021653</v>
      </c>
      <c r="D63" s="25">
        <f t="shared" si="2"/>
        <v>2143.1861735144921</v>
      </c>
      <c r="E63" s="25">
        <f t="shared" si="3"/>
        <v>5443.8958753876732</v>
      </c>
      <c r="F63" s="25">
        <f t="shared" si="4"/>
        <v>251738.4449463514</v>
      </c>
    </row>
    <row r="64" spans="1:6" x14ac:dyDescent="0.25">
      <c r="A64">
        <v>58</v>
      </c>
      <c r="B64" s="25">
        <f t="shared" si="0"/>
        <v>251738.4449463514</v>
      </c>
      <c r="C64" s="25">
        <f t="shared" si="1"/>
        <v>7587.0820489021653</v>
      </c>
      <c r="D64" s="25">
        <f t="shared" si="2"/>
        <v>2097.8203745529281</v>
      </c>
      <c r="E64" s="25">
        <f t="shared" si="3"/>
        <v>5489.2616743492372</v>
      </c>
      <c r="F64" s="25">
        <f t="shared" si="4"/>
        <v>246249.18327200218</v>
      </c>
    </row>
    <row r="65" spans="1:6" x14ac:dyDescent="0.25">
      <c r="A65">
        <v>59</v>
      </c>
      <c r="B65" s="25">
        <f t="shared" si="0"/>
        <v>246249.18327200218</v>
      </c>
      <c r="C65" s="25">
        <f t="shared" si="1"/>
        <v>7587.0820489021653</v>
      </c>
      <c r="D65" s="25">
        <f t="shared" si="2"/>
        <v>2052.0765272666849</v>
      </c>
      <c r="E65" s="25">
        <f t="shared" si="3"/>
        <v>5535.0055216354804</v>
      </c>
      <c r="F65" s="25">
        <f t="shared" si="4"/>
        <v>240714.17775036671</v>
      </c>
    </row>
    <row r="66" spans="1:6" x14ac:dyDescent="0.25">
      <c r="A66">
        <v>60</v>
      </c>
      <c r="B66" s="25">
        <f t="shared" si="0"/>
        <v>240714.17775036671</v>
      </c>
      <c r="C66" s="25">
        <f t="shared" si="1"/>
        <v>7587.0820489021653</v>
      </c>
      <c r="D66" s="25">
        <f t="shared" si="2"/>
        <v>2005.9514812530558</v>
      </c>
      <c r="E66" s="25">
        <f t="shared" si="3"/>
        <v>5581.1305676491093</v>
      </c>
      <c r="F66" s="25">
        <f t="shared" si="4"/>
        <v>235133.04718271759</v>
      </c>
    </row>
    <row r="67" spans="1:6" x14ac:dyDescent="0.25">
      <c r="A67">
        <v>61</v>
      </c>
      <c r="B67" s="25">
        <f t="shared" ref="B67:B126" si="5">F66</f>
        <v>235133.04718271759</v>
      </c>
      <c r="C67" s="25">
        <f t="shared" si="1"/>
        <v>7587.0820489021653</v>
      </c>
      <c r="D67" s="25">
        <f t="shared" ref="D67:D126" si="6">B67*$B$1</f>
        <v>1959.44205985598</v>
      </c>
      <c r="E67" s="25">
        <f t="shared" ref="E67:E126" si="7">C67-D67</f>
        <v>5627.6399890461853</v>
      </c>
      <c r="F67" s="25">
        <f t="shared" ref="F67:F126" si="8">B67-E67</f>
        <v>229505.40719367142</v>
      </c>
    </row>
    <row r="68" spans="1:6" x14ac:dyDescent="0.25">
      <c r="A68">
        <v>62</v>
      </c>
      <c r="B68" s="25">
        <f t="shared" si="5"/>
        <v>229505.40719367142</v>
      </c>
      <c r="C68" s="25">
        <f t="shared" si="1"/>
        <v>7587.0820489021653</v>
      </c>
      <c r="D68" s="25">
        <f t="shared" si="6"/>
        <v>1912.5450599472617</v>
      </c>
      <c r="E68" s="25">
        <f t="shared" si="7"/>
        <v>5674.5369889549038</v>
      </c>
      <c r="F68" s="25">
        <f t="shared" si="8"/>
        <v>223830.87020471651</v>
      </c>
    </row>
    <row r="69" spans="1:6" x14ac:dyDescent="0.25">
      <c r="A69">
        <v>63</v>
      </c>
      <c r="B69" s="25">
        <f t="shared" si="5"/>
        <v>223830.87020471651</v>
      </c>
      <c r="C69" s="25">
        <f t="shared" si="1"/>
        <v>7587.0820489021653</v>
      </c>
      <c r="D69" s="25">
        <f t="shared" si="6"/>
        <v>1865.2572517059709</v>
      </c>
      <c r="E69" s="25">
        <f t="shared" si="7"/>
        <v>5721.8247971961946</v>
      </c>
      <c r="F69" s="25">
        <f t="shared" si="8"/>
        <v>218109.04540752032</v>
      </c>
    </row>
    <row r="70" spans="1:6" x14ac:dyDescent="0.25">
      <c r="A70">
        <v>64</v>
      </c>
      <c r="B70" s="25">
        <f t="shared" si="5"/>
        <v>218109.04540752032</v>
      </c>
      <c r="C70" s="25">
        <f t="shared" si="1"/>
        <v>7587.0820489021653</v>
      </c>
      <c r="D70" s="25">
        <f t="shared" si="6"/>
        <v>1817.5753783960026</v>
      </c>
      <c r="E70" s="25">
        <f t="shared" si="7"/>
        <v>5769.5066705061627</v>
      </c>
      <c r="F70" s="25">
        <f t="shared" si="8"/>
        <v>212339.53873701414</v>
      </c>
    </row>
    <row r="71" spans="1:6" x14ac:dyDescent="0.25">
      <c r="A71">
        <v>65</v>
      </c>
      <c r="B71" s="25">
        <f t="shared" si="5"/>
        <v>212339.53873701414</v>
      </c>
      <c r="C71" s="25">
        <f t="shared" si="1"/>
        <v>7587.0820489021653</v>
      </c>
      <c r="D71" s="25">
        <f t="shared" si="6"/>
        <v>1769.4961561417845</v>
      </c>
      <c r="E71" s="25">
        <f t="shared" si="7"/>
        <v>5817.5858927603804</v>
      </c>
      <c r="F71" s="25">
        <f t="shared" si="8"/>
        <v>206521.95284425377</v>
      </c>
    </row>
    <row r="72" spans="1:6" x14ac:dyDescent="0.25">
      <c r="A72">
        <v>66</v>
      </c>
      <c r="B72" s="25">
        <f t="shared" si="5"/>
        <v>206521.95284425377</v>
      </c>
      <c r="C72" s="25">
        <f t="shared" si="1"/>
        <v>7587.0820489021653</v>
      </c>
      <c r="D72" s="25">
        <f t="shared" si="6"/>
        <v>1721.0162737021146</v>
      </c>
      <c r="E72" s="25">
        <f t="shared" si="7"/>
        <v>5866.0657752000507</v>
      </c>
      <c r="F72" s="25">
        <f t="shared" si="8"/>
        <v>200655.88706905372</v>
      </c>
    </row>
    <row r="73" spans="1:6" x14ac:dyDescent="0.25">
      <c r="A73">
        <v>67</v>
      </c>
      <c r="B73" s="25">
        <f t="shared" si="5"/>
        <v>200655.88706905372</v>
      </c>
      <c r="C73" s="25">
        <f t="shared" ref="C73:C126" si="9">$E$1</f>
        <v>7587.0820489021653</v>
      </c>
      <c r="D73" s="25">
        <f t="shared" si="6"/>
        <v>1672.1323922421143</v>
      </c>
      <c r="E73" s="25">
        <f t="shared" si="7"/>
        <v>5914.949656660051</v>
      </c>
      <c r="F73" s="25">
        <f t="shared" si="8"/>
        <v>194740.93741239366</v>
      </c>
    </row>
    <row r="74" spans="1:6" x14ac:dyDescent="0.25">
      <c r="A74">
        <v>68</v>
      </c>
      <c r="B74" s="25">
        <f t="shared" si="5"/>
        <v>194740.93741239366</v>
      </c>
      <c r="C74" s="25">
        <f t="shared" si="9"/>
        <v>7587.0820489021653</v>
      </c>
      <c r="D74" s="25">
        <f t="shared" si="6"/>
        <v>1622.8411451032805</v>
      </c>
      <c r="E74" s="25">
        <f t="shared" si="7"/>
        <v>5964.2409037988846</v>
      </c>
      <c r="F74" s="25">
        <f t="shared" si="8"/>
        <v>188776.69650859476</v>
      </c>
    </row>
    <row r="75" spans="1:6" x14ac:dyDescent="0.25">
      <c r="A75">
        <v>69</v>
      </c>
      <c r="B75" s="25">
        <f t="shared" si="5"/>
        <v>188776.69650859476</v>
      </c>
      <c r="C75" s="25">
        <f t="shared" si="9"/>
        <v>7587.0820489021653</v>
      </c>
      <c r="D75" s="25">
        <f t="shared" si="6"/>
        <v>1573.139137571623</v>
      </c>
      <c r="E75" s="25">
        <f t="shared" si="7"/>
        <v>6013.9429113305423</v>
      </c>
      <c r="F75" s="25">
        <f t="shared" si="8"/>
        <v>182762.75359726421</v>
      </c>
    </row>
    <row r="76" spans="1:6" x14ac:dyDescent="0.25">
      <c r="A76">
        <v>70</v>
      </c>
      <c r="B76" s="25">
        <f t="shared" si="5"/>
        <v>182762.75359726421</v>
      </c>
      <c r="C76" s="25">
        <f t="shared" si="9"/>
        <v>7587.0820489021653</v>
      </c>
      <c r="D76" s="25">
        <f t="shared" si="6"/>
        <v>1523.0229466438684</v>
      </c>
      <c r="E76" s="25">
        <f t="shared" si="7"/>
        <v>6064.0591022582967</v>
      </c>
      <c r="F76" s="25">
        <f t="shared" si="8"/>
        <v>176698.69449500591</v>
      </c>
    </row>
    <row r="77" spans="1:6" x14ac:dyDescent="0.25">
      <c r="A77">
        <v>71</v>
      </c>
      <c r="B77" s="25">
        <f t="shared" si="5"/>
        <v>176698.69449500591</v>
      </c>
      <c r="C77" s="25">
        <f t="shared" si="9"/>
        <v>7587.0820489021653</v>
      </c>
      <c r="D77" s="25">
        <f t="shared" si="6"/>
        <v>1472.489120791716</v>
      </c>
      <c r="E77" s="25">
        <f t="shared" si="7"/>
        <v>6114.5929281104491</v>
      </c>
      <c r="F77" s="25">
        <f t="shared" si="8"/>
        <v>170584.10156689546</v>
      </c>
    </row>
    <row r="78" spans="1:6" x14ac:dyDescent="0.25">
      <c r="A78">
        <v>72</v>
      </c>
      <c r="B78" s="25">
        <f t="shared" si="5"/>
        <v>170584.10156689546</v>
      </c>
      <c r="C78" s="25">
        <f t="shared" si="9"/>
        <v>7587.0820489021653</v>
      </c>
      <c r="D78" s="25">
        <f t="shared" si="6"/>
        <v>1421.5341797241288</v>
      </c>
      <c r="E78" s="25">
        <f t="shared" si="7"/>
        <v>6165.5478691780363</v>
      </c>
      <c r="F78" s="25">
        <f t="shared" si="8"/>
        <v>164418.55369771743</v>
      </c>
    </row>
    <row r="79" spans="1:6" x14ac:dyDescent="0.25">
      <c r="A79">
        <v>73</v>
      </c>
      <c r="B79" s="25">
        <f t="shared" si="5"/>
        <v>164418.55369771743</v>
      </c>
      <c r="C79" s="25">
        <f t="shared" si="9"/>
        <v>7587.0820489021653</v>
      </c>
      <c r="D79" s="25">
        <f t="shared" si="6"/>
        <v>1370.1546141476454</v>
      </c>
      <c r="E79" s="25">
        <f t="shared" si="7"/>
        <v>6216.9274347545197</v>
      </c>
      <c r="F79" s="25">
        <f t="shared" si="8"/>
        <v>158201.62626296291</v>
      </c>
    </row>
    <row r="80" spans="1:6" x14ac:dyDescent="0.25">
      <c r="A80">
        <v>74</v>
      </c>
      <c r="B80" s="25">
        <f t="shared" si="5"/>
        <v>158201.62626296291</v>
      </c>
      <c r="C80" s="25">
        <f t="shared" si="9"/>
        <v>7587.0820489021653</v>
      </c>
      <c r="D80" s="25">
        <f t="shared" si="6"/>
        <v>1318.3468855246908</v>
      </c>
      <c r="E80" s="25">
        <f t="shared" si="7"/>
        <v>6268.7351633774742</v>
      </c>
      <c r="F80" s="25">
        <f t="shared" si="8"/>
        <v>151932.89109958542</v>
      </c>
    </row>
    <row r="81" spans="1:6" x14ac:dyDescent="0.25">
      <c r="A81">
        <v>75</v>
      </c>
      <c r="B81" s="25">
        <f t="shared" si="5"/>
        <v>151932.89109958542</v>
      </c>
      <c r="C81" s="25">
        <f t="shared" si="9"/>
        <v>7587.0820489021653</v>
      </c>
      <c r="D81" s="25">
        <f t="shared" si="6"/>
        <v>1266.1074258298786</v>
      </c>
      <c r="E81" s="25">
        <f t="shared" si="7"/>
        <v>6320.9746230722867</v>
      </c>
      <c r="F81" s="25">
        <f t="shared" si="8"/>
        <v>145611.91647651314</v>
      </c>
    </row>
    <row r="82" spans="1:6" x14ac:dyDescent="0.25">
      <c r="A82">
        <v>76</v>
      </c>
      <c r="B82" s="25">
        <f t="shared" si="5"/>
        <v>145611.91647651314</v>
      </c>
      <c r="C82" s="25">
        <f t="shared" si="9"/>
        <v>7587.0820489021653</v>
      </c>
      <c r="D82" s="25">
        <f t="shared" si="6"/>
        <v>1213.4326373042761</v>
      </c>
      <c r="E82" s="25">
        <f t="shared" si="7"/>
        <v>6373.6494115978894</v>
      </c>
      <c r="F82" s="25">
        <f t="shared" si="8"/>
        <v>139238.26706491524</v>
      </c>
    </row>
    <row r="83" spans="1:6" x14ac:dyDescent="0.25">
      <c r="A83">
        <v>77</v>
      </c>
      <c r="B83" s="25">
        <f t="shared" si="5"/>
        <v>139238.26706491524</v>
      </c>
      <c r="C83" s="25">
        <f t="shared" si="9"/>
        <v>7587.0820489021653</v>
      </c>
      <c r="D83" s="25">
        <f t="shared" si="6"/>
        <v>1160.318892207627</v>
      </c>
      <c r="E83" s="25">
        <f t="shared" si="7"/>
        <v>6426.7631566945383</v>
      </c>
      <c r="F83" s="25">
        <f t="shared" si="8"/>
        <v>132811.50390822071</v>
      </c>
    </row>
    <row r="84" spans="1:6" x14ac:dyDescent="0.25">
      <c r="A84">
        <v>78</v>
      </c>
      <c r="B84" s="25">
        <f t="shared" si="5"/>
        <v>132811.50390822071</v>
      </c>
      <c r="C84" s="25">
        <f t="shared" si="9"/>
        <v>7587.0820489021653</v>
      </c>
      <c r="D84" s="25">
        <f t="shared" si="6"/>
        <v>1106.7625325685058</v>
      </c>
      <c r="E84" s="25">
        <f t="shared" si="7"/>
        <v>6480.3195163336595</v>
      </c>
      <c r="F84" s="25">
        <f t="shared" si="8"/>
        <v>126331.18439188704</v>
      </c>
    </row>
    <row r="85" spans="1:6" x14ac:dyDescent="0.25">
      <c r="A85">
        <v>79</v>
      </c>
      <c r="B85" s="25">
        <f t="shared" si="5"/>
        <v>126331.18439188704</v>
      </c>
      <c r="C85" s="25">
        <f t="shared" si="9"/>
        <v>7587.0820489021653</v>
      </c>
      <c r="D85" s="25">
        <f t="shared" si="6"/>
        <v>1052.7598699323921</v>
      </c>
      <c r="E85" s="25">
        <f t="shared" si="7"/>
        <v>6534.3221789697727</v>
      </c>
      <c r="F85" s="25">
        <f t="shared" si="8"/>
        <v>119796.86221291727</v>
      </c>
    </row>
    <row r="86" spans="1:6" x14ac:dyDescent="0.25">
      <c r="A86">
        <v>80</v>
      </c>
      <c r="B86" s="25">
        <f t="shared" si="5"/>
        <v>119796.86221291727</v>
      </c>
      <c r="C86" s="25">
        <f t="shared" si="9"/>
        <v>7587.0820489021653</v>
      </c>
      <c r="D86" s="25">
        <f t="shared" si="6"/>
        <v>998.30718510764393</v>
      </c>
      <c r="E86" s="25">
        <f t="shared" si="7"/>
        <v>6588.7748637945215</v>
      </c>
      <c r="F86" s="25">
        <f t="shared" si="8"/>
        <v>113208.08734912275</v>
      </c>
    </row>
    <row r="87" spans="1:6" x14ac:dyDescent="0.25">
      <c r="A87">
        <v>81</v>
      </c>
      <c r="B87" s="25">
        <f t="shared" si="5"/>
        <v>113208.08734912275</v>
      </c>
      <c r="C87" s="25">
        <f t="shared" si="9"/>
        <v>7587.0820489021653</v>
      </c>
      <c r="D87" s="25">
        <f t="shared" si="6"/>
        <v>943.40072790935631</v>
      </c>
      <c r="E87" s="25">
        <f t="shared" si="7"/>
        <v>6643.6813209928087</v>
      </c>
      <c r="F87" s="25">
        <f t="shared" si="8"/>
        <v>106564.40602812995</v>
      </c>
    </row>
    <row r="88" spans="1:6" x14ac:dyDescent="0.25">
      <c r="A88">
        <v>82</v>
      </c>
      <c r="B88" s="25">
        <f t="shared" si="5"/>
        <v>106564.40602812995</v>
      </c>
      <c r="C88" s="25">
        <f t="shared" si="9"/>
        <v>7587.0820489021653</v>
      </c>
      <c r="D88" s="25">
        <f t="shared" si="6"/>
        <v>888.03671690108285</v>
      </c>
      <c r="E88" s="25">
        <f t="shared" si="7"/>
        <v>6699.045332001082</v>
      </c>
      <c r="F88" s="25">
        <f t="shared" si="8"/>
        <v>99865.360696128861</v>
      </c>
    </row>
    <row r="89" spans="1:6" x14ac:dyDescent="0.25">
      <c r="A89">
        <v>83</v>
      </c>
      <c r="B89" s="25">
        <f t="shared" si="5"/>
        <v>99865.360696128861</v>
      </c>
      <c r="C89" s="25">
        <f t="shared" si="9"/>
        <v>7587.0820489021653</v>
      </c>
      <c r="D89" s="25">
        <f t="shared" si="6"/>
        <v>832.21133913440713</v>
      </c>
      <c r="E89" s="25">
        <f t="shared" si="7"/>
        <v>6754.8707097677579</v>
      </c>
      <c r="F89" s="25">
        <f t="shared" si="8"/>
        <v>93110.489986361106</v>
      </c>
    </row>
    <row r="90" spans="1:6" x14ac:dyDescent="0.25">
      <c r="A90">
        <v>84</v>
      </c>
      <c r="B90" s="25">
        <f t="shared" si="5"/>
        <v>93110.489986361106</v>
      </c>
      <c r="C90" s="25">
        <f t="shared" si="9"/>
        <v>7587.0820489021653</v>
      </c>
      <c r="D90" s="25">
        <f t="shared" si="6"/>
        <v>775.92074988634249</v>
      </c>
      <c r="E90" s="25">
        <f t="shared" si="7"/>
        <v>6811.1612990158228</v>
      </c>
      <c r="F90" s="25">
        <f t="shared" si="8"/>
        <v>86299.328687345289</v>
      </c>
    </row>
    <row r="91" spans="1:6" x14ac:dyDescent="0.25">
      <c r="A91">
        <v>85</v>
      </c>
      <c r="B91" s="25">
        <f t="shared" si="5"/>
        <v>86299.328687345289</v>
      </c>
      <c r="C91" s="25">
        <f t="shared" si="9"/>
        <v>7587.0820489021653</v>
      </c>
      <c r="D91" s="25">
        <f t="shared" si="6"/>
        <v>719.16107239454402</v>
      </c>
      <c r="E91" s="25">
        <f t="shared" si="7"/>
        <v>6867.9209765076212</v>
      </c>
      <c r="F91" s="25">
        <f t="shared" si="8"/>
        <v>79431.407710837666</v>
      </c>
    </row>
    <row r="92" spans="1:6" x14ac:dyDescent="0.25">
      <c r="A92">
        <v>86</v>
      </c>
      <c r="B92" s="25">
        <f t="shared" si="5"/>
        <v>79431.407710837666</v>
      </c>
      <c r="C92" s="25">
        <f t="shared" si="9"/>
        <v>7587.0820489021653</v>
      </c>
      <c r="D92" s="25">
        <f t="shared" si="6"/>
        <v>661.92839759031392</v>
      </c>
      <c r="E92" s="25">
        <f t="shared" si="7"/>
        <v>6925.1536513118517</v>
      </c>
      <c r="F92" s="25">
        <f t="shared" si="8"/>
        <v>72506.254059525818</v>
      </c>
    </row>
    <row r="93" spans="1:6" x14ac:dyDescent="0.25">
      <c r="A93">
        <v>87</v>
      </c>
      <c r="B93" s="25">
        <f t="shared" si="5"/>
        <v>72506.254059525818</v>
      </c>
      <c r="C93" s="25">
        <f t="shared" si="9"/>
        <v>7587.0820489021653</v>
      </c>
      <c r="D93" s="25">
        <f t="shared" si="6"/>
        <v>604.21878382938178</v>
      </c>
      <c r="E93" s="25">
        <f t="shared" si="7"/>
        <v>6982.8632650727832</v>
      </c>
      <c r="F93" s="25">
        <f t="shared" si="8"/>
        <v>65523.390794453037</v>
      </c>
    </row>
    <row r="94" spans="1:6" x14ac:dyDescent="0.25">
      <c r="A94">
        <v>88</v>
      </c>
      <c r="B94" s="25">
        <f t="shared" si="5"/>
        <v>65523.390794453037</v>
      </c>
      <c r="C94" s="25">
        <f t="shared" si="9"/>
        <v>7587.0820489021653</v>
      </c>
      <c r="D94" s="25">
        <f t="shared" si="6"/>
        <v>546.02825662044199</v>
      </c>
      <c r="E94" s="25">
        <f t="shared" si="7"/>
        <v>7041.053792281723</v>
      </c>
      <c r="F94" s="25">
        <f t="shared" si="8"/>
        <v>58482.337002171313</v>
      </c>
    </row>
    <row r="95" spans="1:6" x14ac:dyDescent="0.25">
      <c r="A95">
        <v>89</v>
      </c>
      <c r="B95" s="25">
        <f t="shared" si="5"/>
        <v>58482.337002171313</v>
      </c>
      <c r="C95" s="25">
        <f t="shared" si="9"/>
        <v>7587.0820489021653</v>
      </c>
      <c r="D95" s="25">
        <f t="shared" si="6"/>
        <v>487.3528083514276</v>
      </c>
      <c r="E95" s="25">
        <f t="shared" si="7"/>
        <v>7099.7292405507378</v>
      </c>
      <c r="F95" s="25">
        <f t="shared" si="8"/>
        <v>51382.607761620573</v>
      </c>
    </row>
    <row r="96" spans="1:6" x14ac:dyDescent="0.25">
      <c r="A96">
        <v>90</v>
      </c>
      <c r="B96" s="25">
        <f t="shared" si="5"/>
        <v>51382.607761620573</v>
      </c>
      <c r="C96" s="25">
        <f t="shared" si="9"/>
        <v>7587.0820489021653</v>
      </c>
      <c r="D96" s="25">
        <f t="shared" si="6"/>
        <v>428.18839801350475</v>
      </c>
      <c r="E96" s="25">
        <f t="shared" si="7"/>
        <v>7158.8936508886609</v>
      </c>
      <c r="F96" s="25">
        <f t="shared" si="8"/>
        <v>44223.714110731911</v>
      </c>
    </row>
    <row r="97" spans="1:6" x14ac:dyDescent="0.25">
      <c r="A97">
        <v>91</v>
      </c>
      <c r="B97" s="25">
        <f t="shared" si="5"/>
        <v>44223.714110731911</v>
      </c>
      <c r="C97" s="25">
        <f t="shared" si="9"/>
        <v>7587.0820489021653</v>
      </c>
      <c r="D97" s="25">
        <f t="shared" si="6"/>
        <v>368.5309509227659</v>
      </c>
      <c r="E97" s="25">
        <f t="shared" si="7"/>
        <v>7218.5510979793999</v>
      </c>
      <c r="F97" s="25">
        <f t="shared" si="8"/>
        <v>37005.163012752513</v>
      </c>
    </row>
    <row r="98" spans="1:6" x14ac:dyDescent="0.25">
      <c r="A98">
        <v>92</v>
      </c>
      <c r="B98" s="25">
        <f t="shared" si="5"/>
        <v>37005.163012752513</v>
      </c>
      <c r="C98" s="25">
        <f t="shared" si="9"/>
        <v>7587.0820489021653</v>
      </c>
      <c r="D98" s="25">
        <f t="shared" si="6"/>
        <v>308.37635843960425</v>
      </c>
      <c r="E98" s="25">
        <f t="shared" si="7"/>
        <v>7278.7056904625606</v>
      </c>
      <c r="F98" s="25">
        <f t="shared" si="8"/>
        <v>29726.457322289953</v>
      </c>
    </row>
    <row r="99" spans="1:6" x14ac:dyDescent="0.25">
      <c r="A99">
        <v>93</v>
      </c>
      <c r="B99" s="25">
        <f t="shared" si="5"/>
        <v>29726.457322289953</v>
      </c>
      <c r="C99" s="25">
        <f t="shared" si="9"/>
        <v>7587.0820489021653</v>
      </c>
      <c r="D99" s="25">
        <f t="shared" si="6"/>
        <v>247.72047768574961</v>
      </c>
      <c r="E99" s="25">
        <f t="shared" si="7"/>
        <v>7339.3615712164155</v>
      </c>
      <c r="F99" s="25">
        <f t="shared" si="8"/>
        <v>22387.095751073539</v>
      </c>
    </row>
    <row r="100" spans="1:6" x14ac:dyDescent="0.25">
      <c r="A100">
        <v>94</v>
      </c>
      <c r="B100" s="25">
        <f t="shared" si="5"/>
        <v>22387.095751073539</v>
      </c>
      <c r="C100" s="25">
        <f t="shared" si="9"/>
        <v>7587.0820489021653</v>
      </c>
      <c r="D100" s="25">
        <f t="shared" si="6"/>
        <v>186.55913125894617</v>
      </c>
      <c r="E100" s="25">
        <f t="shared" si="7"/>
        <v>7400.5229176432194</v>
      </c>
      <c r="F100" s="25">
        <f t="shared" si="8"/>
        <v>14986.57283343032</v>
      </c>
    </row>
    <row r="101" spans="1:6" x14ac:dyDescent="0.25">
      <c r="A101">
        <v>95</v>
      </c>
      <c r="B101" s="25">
        <f t="shared" si="5"/>
        <v>14986.57283343032</v>
      </c>
      <c r="C101" s="25">
        <f t="shared" si="9"/>
        <v>7587.0820489021653</v>
      </c>
      <c r="D101" s="25">
        <f t="shared" si="6"/>
        <v>124.88810694525267</v>
      </c>
      <c r="E101" s="25">
        <f t="shared" si="7"/>
        <v>7462.1939419569126</v>
      </c>
      <c r="F101" s="25">
        <f t="shared" si="8"/>
        <v>7524.3788914734077</v>
      </c>
    </row>
    <row r="102" spans="1:6" x14ac:dyDescent="0.25">
      <c r="A102">
        <v>96</v>
      </c>
      <c r="B102" s="25">
        <f t="shared" si="5"/>
        <v>7524.3788914734077</v>
      </c>
      <c r="C102" s="25">
        <f t="shared" si="9"/>
        <v>7587.0820489021653</v>
      </c>
      <c r="D102" s="25">
        <f t="shared" si="6"/>
        <v>62.703157428945062</v>
      </c>
      <c r="E102" s="25">
        <f t="shared" si="7"/>
        <v>7524.3788914732204</v>
      </c>
      <c r="F102" s="25">
        <f t="shared" si="8"/>
        <v>1.8735590856522322E-10</v>
      </c>
    </row>
    <row r="103" spans="1:6" x14ac:dyDescent="0.25">
      <c r="A103">
        <v>97</v>
      </c>
      <c r="B103" s="25">
        <f t="shared" si="5"/>
        <v>1.8735590856522322E-10</v>
      </c>
      <c r="C103" s="25">
        <f t="shared" si="9"/>
        <v>7587.0820489021653</v>
      </c>
      <c r="D103" s="25">
        <f t="shared" si="6"/>
        <v>1.5612992380435267E-12</v>
      </c>
      <c r="E103" s="25">
        <f t="shared" si="7"/>
        <v>7587.0820489021635</v>
      </c>
      <c r="F103" s="25">
        <f t="shared" si="8"/>
        <v>-7587.0820489019761</v>
      </c>
    </row>
    <row r="104" spans="1:6" x14ac:dyDescent="0.25">
      <c r="A104">
        <v>98</v>
      </c>
      <c r="B104" s="25">
        <f t="shared" si="5"/>
        <v>-7587.0820489019761</v>
      </c>
      <c r="C104" s="25">
        <f t="shared" si="9"/>
        <v>7587.0820489021653</v>
      </c>
      <c r="D104" s="25">
        <f t="shared" si="6"/>
        <v>-63.225683740849803</v>
      </c>
      <c r="E104" s="25">
        <f t="shared" si="7"/>
        <v>7650.3077326430148</v>
      </c>
      <c r="F104" s="25">
        <f t="shared" si="8"/>
        <v>-15237.389781544991</v>
      </c>
    </row>
    <row r="105" spans="1:6" x14ac:dyDescent="0.25">
      <c r="A105">
        <v>99</v>
      </c>
      <c r="B105" s="25">
        <f t="shared" si="5"/>
        <v>-15237.389781544991</v>
      </c>
      <c r="C105" s="25">
        <f t="shared" si="9"/>
        <v>7587.0820489021653</v>
      </c>
      <c r="D105" s="25">
        <f t="shared" si="6"/>
        <v>-126.97824817954159</v>
      </c>
      <c r="E105" s="25">
        <f t="shared" si="7"/>
        <v>7714.0602970817072</v>
      </c>
      <c r="F105" s="25">
        <f t="shared" si="8"/>
        <v>-22951.450078626698</v>
      </c>
    </row>
    <row r="106" spans="1:6" x14ac:dyDescent="0.25">
      <c r="A106">
        <v>100</v>
      </c>
      <c r="B106" s="25">
        <f t="shared" si="5"/>
        <v>-22951.450078626698</v>
      </c>
      <c r="C106" s="25">
        <f t="shared" si="9"/>
        <v>7587.0820489021653</v>
      </c>
      <c r="D106" s="25">
        <f t="shared" si="6"/>
        <v>-191.26208398855582</v>
      </c>
      <c r="E106" s="25">
        <f t="shared" si="7"/>
        <v>7778.3441328907211</v>
      </c>
      <c r="F106" s="25">
        <f t="shared" si="8"/>
        <v>-30729.794211517419</v>
      </c>
    </row>
    <row r="107" spans="1:6" x14ac:dyDescent="0.25">
      <c r="A107">
        <v>101</v>
      </c>
      <c r="B107" s="25">
        <f t="shared" si="5"/>
        <v>-30729.794211517419</v>
      </c>
      <c r="C107" s="25">
        <f t="shared" si="9"/>
        <v>7587.0820489021653</v>
      </c>
      <c r="D107" s="25">
        <f t="shared" si="6"/>
        <v>-256.08161842931185</v>
      </c>
      <c r="E107" s="25">
        <f t="shared" si="7"/>
        <v>7843.163667331477</v>
      </c>
      <c r="F107" s="25">
        <f t="shared" si="8"/>
        <v>-38572.957878848894</v>
      </c>
    </row>
    <row r="108" spans="1:6" x14ac:dyDescent="0.25">
      <c r="A108">
        <v>102</v>
      </c>
      <c r="B108" s="25">
        <f t="shared" si="5"/>
        <v>-38572.957878848894</v>
      </c>
      <c r="C108" s="25">
        <f t="shared" si="9"/>
        <v>7587.0820489021653</v>
      </c>
      <c r="D108" s="25">
        <f t="shared" si="6"/>
        <v>-321.44131565707414</v>
      </c>
      <c r="E108" s="25">
        <f t="shared" si="7"/>
        <v>7908.5233645592398</v>
      </c>
      <c r="F108" s="25">
        <f t="shared" si="8"/>
        <v>-46481.481243408132</v>
      </c>
    </row>
    <row r="109" spans="1:6" x14ac:dyDescent="0.25">
      <c r="A109">
        <v>103</v>
      </c>
      <c r="B109" s="25">
        <f t="shared" si="5"/>
        <v>-46481.481243408132</v>
      </c>
      <c r="C109" s="25">
        <f t="shared" si="9"/>
        <v>7587.0820489021653</v>
      </c>
      <c r="D109" s="25">
        <f t="shared" si="6"/>
        <v>-387.3456770284011</v>
      </c>
      <c r="E109" s="25">
        <f t="shared" si="7"/>
        <v>7974.4277259305663</v>
      </c>
      <c r="F109" s="25">
        <f t="shared" si="8"/>
        <v>-54455.9089693387</v>
      </c>
    </row>
    <row r="110" spans="1:6" x14ac:dyDescent="0.25">
      <c r="A110">
        <v>104</v>
      </c>
      <c r="B110" s="25">
        <f t="shared" si="5"/>
        <v>-54455.9089693387</v>
      </c>
      <c r="C110" s="25">
        <f t="shared" si="9"/>
        <v>7587.0820489021653</v>
      </c>
      <c r="D110" s="25">
        <f t="shared" si="6"/>
        <v>-453.79924141115583</v>
      </c>
      <c r="E110" s="25">
        <f t="shared" si="7"/>
        <v>8040.8812903133212</v>
      </c>
      <c r="F110" s="25">
        <f t="shared" si="8"/>
        <v>-62496.790259652022</v>
      </c>
    </row>
    <row r="111" spans="1:6" x14ac:dyDescent="0.25">
      <c r="A111">
        <v>105</v>
      </c>
      <c r="B111" s="25">
        <f t="shared" si="5"/>
        <v>-62496.790259652022</v>
      </c>
      <c r="C111" s="25">
        <f t="shared" si="9"/>
        <v>7587.0820489021653</v>
      </c>
      <c r="D111" s="25">
        <f t="shared" si="6"/>
        <v>-520.80658549710017</v>
      </c>
      <c r="E111" s="25">
        <f t="shared" si="7"/>
        <v>8107.8886343992654</v>
      </c>
      <c r="F111" s="25">
        <f t="shared" si="8"/>
        <v>-70604.678894051292</v>
      </c>
    </row>
    <row r="112" spans="1:6" x14ac:dyDescent="0.25">
      <c r="A112">
        <v>106</v>
      </c>
      <c r="B112" s="25">
        <f t="shared" si="5"/>
        <v>-70604.678894051292</v>
      </c>
      <c r="C112" s="25">
        <f t="shared" si="9"/>
        <v>7587.0820489021653</v>
      </c>
      <c r="D112" s="25">
        <f t="shared" si="6"/>
        <v>-588.37232411709408</v>
      </c>
      <c r="E112" s="25">
        <f t="shared" si="7"/>
        <v>8175.454373019259</v>
      </c>
      <c r="F112" s="25">
        <f t="shared" si="8"/>
        <v>-78780.133267070545</v>
      </c>
    </row>
    <row r="113" spans="1:6" x14ac:dyDescent="0.25">
      <c r="A113">
        <v>107</v>
      </c>
      <c r="B113" s="25">
        <f t="shared" si="5"/>
        <v>-78780.133267070545</v>
      </c>
      <c r="C113" s="25">
        <f t="shared" si="9"/>
        <v>7587.0820489021653</v>
      </c>
      <c r="D113" s="25">
        <f t="shared" si="6"/>
        <v>-656.50111055892125</v>
      </c>
      <c r="E113" s="25">
        <f t="shared" si="7"/>
        <v>8243.5831594610863</v>
      </c>
      <c r="F113" s="25">
        <f t="shared" si="8"/>
        <v>-87023.716426531639</v>
      </c>
    </row>
    <row r="114" spans="1:6" x14ac:dyDescent="0.25">
      <c r="A114">
        <v>108</v>
      </c>
      <c r="B114" s="25">
        <f t="shared" si="5"/>
        <v>-87023.716426531639</v>
      </c>
      <c r="C114" s="25">
        <f t="shared" si="9"/>
        <v>7587.0820489021653</v>
      </c>
      <c r="D114" s="25">
        <f t="shared" si="6"/>
        <v>-725.19763688776368</v>
      </c>
      <c r="E114" s="25">
        <f t="shared" si="7"/>
        <v>8312.2796857899284</v>
      </c>
      <c r="F114" s="25">
        <f t="shared" si="8"/>
        <v>-95335.996112321562</v>
      </c>
    </row>
    <row r="115" spans="1:6" x14ac:dyDescent="0.25">
      <c r="A115">
        <v>109</v>
      </c>
      <c r="B115" s="25">
        <f t="shared" si="5"/>
        <v>-95335.996112321562</v>
      </c>
      <c r="C115" s="25">
        <f t="shared" si="9"/>
        <v>7587.0820489021653</v>
      </c>
      <c r="D115" s="25">
        <f t="shared" si="6"/>
        <v>-794.46663426934629</v>
      </c>
      <c r="E115" s="25">
        <f t="shared" si="7"/>
        <v>8381.5486831715116</v>
      </c>
      <c r="F115" s="25">
        <f t="shared" si="8"/>
        <v>-103717.54479549307</v>
      </c>
    </row>
    <row r="116" spans="1:6" x14ac:dyDescent="0.25">
      <c r="A116">
        <v>110</v>
      </c>
      <c r="B116" s="25">
        <f t="shared" si="5"/>
        <v>-103717.54479549307</v>
      </c>
      <c r="C116" s="25">
        <f t="shared" si="9"/>
        <v>7587.0820489021653</v>
      </c>
      <c r="D116" s="25">
        <f t="shared" si="6"/>
        <v>-864.3128732957756</v>
      </c>
      <c r="E116" s="25">
        <f t="shared" si="7"/>
        <v>8451.3949221979401</v>
      </c>
      <c r="F116" s="25">
        <f t="shared" si="8"/>
        <v>-112168.93971769101</v>
      </c>
    </row>
    <row r="117" spans="1:6" x14ac:dyDescent="0.25">
      <c r="A117">
        <v>111</v>
      </c>
      <c r="B117" s="25">
        <f t="shared" si="5"/>
        <v>-112168.93971769101</v>
      </c>
      <c r="C117" s="25">
        <f t="shared" si="9"/>
        <v>7587.0820489021653</v>
      </c>
      <c r="D117" s="25">
        <f t="shared" si="6"/>
        <v>-934.74116431409175</v>
      </c>
      <c r="E117" s="25">
        <f t="shared" si="7"/>
        <v>8521.8232132162575</v>
      </c>
      <c r="F117" s="25">
        <f t="shared" si="8"/>
        <v>-120690.76293090727</v>
      </c>
    </row>
    <row r="118" spans="1:6" x14ac:dyDescent="0.25">
      <c r="A118">
        <v>112</v>
      </c>
      <c r="B118" s="25">
        <f t="shared" si="5"/>
        <v>-120690.76293090727</v>
      </c>
      <c r="C118" s="25">
        <f t="shared" si="9"/>
        <v>7587.0820489021653</v>
      </c>
      <c r="D118" s="25">
        <f t="shared" si="6"/>
        <v>-1005.7563577575605</v>
      </c>
      <c r="E118" s="25">
        <f t="shared" si="7"/>
        <v>8592.8384066597264</v>
      </c>
      <c r="F118" s="25">
        <f t="shared" si="8"/>
        <v>-129283.60133756699</v>
      </c>
    </row>
    <row r="119" spans="1:6" x14ac:dyDescent="0.25">
      <c r="A119">
        <v>113</v>
      </c>
      <c r="B119" s="25">
        <f t="shared" si="5"/>
        <v>-129283.60133756699</v>
      </c>
      <c r="C119" s="25">
        <f t="shared" si="9"/>
        <v>7587.0820489021653</v>
      </c>
      <c r="D119" s="25">
        <f t="shared" si="6"/>
        <v>-1077.3633444797249</v>
      </c>
      <c r="E119" s="25">
        <f t="shared" si="7"/>
        <v>8664.4453933818895</v>
      </c>
      <c r="F119" s="25">
        <f t="shared" si="8"/>
        <v>-137948.04673094887</v>
      </c>
    </row>
    <row r="120" spans="1:6" x14ac:dyDescent="0.25">
      <c r="A120">
        <v>114</v>
      </c>
      <c r="B120" s="25">
        <f t="shared" si="5"/>
        <v>-137948.04673094887</v>
      </c>
      <c r="C120" s="25">
        <f t="shared" si="9"/>
        <v>7587.0820489021653</v>
      </c>
      <c r="D120" s="25">
        <f t="shared" si="6"/>
        <v>-1149.5670560912406</v>
      </c>
      <c r="E120" s="25">
        <f t="shared" si="7"/>
        <v>8736.6491049934066</v>
      </c>
      <c r="F120" s="25">
        <f t="shared" si="8"/>
        <v>-146684.69583594229</v>
      </c>
    </row>
    <row r="121" spans="1:6" x14ac:dyDescent="0.25">
      <c r="A121">
        <v>115</v>
      </c>
      <c r="B121" s="25">
        <f t="shared" si="5"/>
        <v>-146684.69583594229</v>
      </c>
      <c r="C121" s="25">
        <f t="shared" si="9"/>
        <v>7587.0820489021653</v>
      </c>
      <c r="D121" s="25">
        <f t="shared" si="6"/>
        <v>-1222.372465299519</v>
      </c>
      <c r="E121" s="25">
        <f t="shared" si="7"/>
        <v>8809.454514201685</v>
      </c>
      <c r="F121" s="25">
        <f t="shared" si="8"/>
        <v>-155494.15035014396</v>
      </c>
    </row>
    <row r="122" spans="1:6" x14ac:dyDescent="0.25">
      <c r="A122">
        <v>116</v>
      </c>
      <c r="B122" s="25">
        <f t="shared" si="5"/>
        <v>-155494.15035014396</v>
      </c>
      <c r="C122" s="25">
        <f t="shared" si="9"/>
        <v>7587.0820489021653</v>
      </c>
      <c r="D122" s="25">
        <f t="shared" si="6"/>
        <v>-1295.7845862511997</v>
      </c>
      <c r="E122" s="25">
        <f t="shared" si="7"/>
        <v>8882.8666351533648</v>
      </c>
      <c r="F122" s="25">
        <f t="shared" si="8"/>
        <v>-164377.01698529732</v>
      </c>
    </row>
    <row r="123" spans="1:6" x14ac:dyDescent="0.25">
      <c r="A123">
        <v>117</v>
      </c>
      <c r="B123" s="25">
        <f t="shared" si="5"/>
        <v>-164377.01698529732</v>
      </c>
      <c r="C123" s="25">
        <f t="shared" si="9"/>
        <v>7587.0820489021653</v>
      </c>
      <c r="D123" s="25">
        <f t="shared" si="6"/>
        <v>-1369.8084748774777</v>
      </c>
      <c r="E123" s="25">
        <f t="shared" si="7"/>
        <v>8956.8905237796425</v>
      </c>
      <c r="F123" s="25">
        <f t="shared" si="8"/>
        <v>-173333.90750907696</v>
      </c>
    </row>
    <row r="124" spans="1:6" x14ac:dyDescent="0.25">
      <c r="A124">
        <v>118</v>
      </c>
      <c r="B124" s="25">
        <f t="shared" si="5"/>
        <v>-173333.90750907696</v>
      </c>
      <c r="C124" s="25">
        <f t="shared" si="9"/>
        <v>7587.0820489021653</v>
      </c>
      <c r="D124" s="25">
        <f t="shared" si="6"/>
        <v>-1444.4492292423081</v>
      </c>
      <c r="E124" s="25">
        <f t="shared" si="7"/>
        <v>9031.5312781444736</v>
      </c>
      <c r="F124" s="25">
        <f t="shared" si="8"/>
        <v>-182365.43878722144</v>
      </c>
    </row>
    <row r="125" spans="1:6" x14ac:dyDescent="0.25">
      <c r="A125">
        <v>119</v>
      </c>
      <c r="B125" s="25">
        <f t="shared" si="5"/>
        <v>-182365.43878722144</v>
      </c>
      <c r="C125" s="25">
        <f t="shared" si="9"/>
        <v>7587.0820489021653</v>
      </c>
      <c r="D125" s="25">
        <f t="shared" si="6"/>
        <v>-1519.7119898935121</v>
      </c>
      <c r="E125" s="25">
        <f t="shared" si="7"/>
        <v>9106.7940387956769</v>
      </c>
      <c r="F125" s="25">
        <f t="shared" si="8"/>
        <v>-191472.23282601713</v>
      </c>
    </row>
    <row r="126" spans="1:6" x14ac:dyDescent="0.25">
      <c r="A126">
        <v>120</v>
      </c>
      <c r="B126" s="25">
        <f t="shared" si="5"/>
        <v>-191472.23282601713</v>
      </c>
      <c r="C126" s="25">
        <f t="shared" si="9"/>
        <v>7587.0820489021653</v>
      </c>
      <c r="D126" s="25">
        <f t="shared" si="6"/>
        <v>-1595.6019402168095</v>
      </c>
      <c r="E126" s="25">
        <f t="shared" si="7"/>
        <v>9182.6839891189738</v>
      </c>
      <c r="F126" s="25">
        <f t="shared" si="8"/>
        <v>-200654.91681513609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pinner 1">
              <controlPr defaultSize="0" autoPict="0">
                <anchor moveWithCells="1" sizeWithCells="1">
                  <from>
                    <xdr:col>8</xdr:col>
                    <xdr:colOff>0</xdr:colOff>
                    <xdr:row>3</xdr:row>
                    <xdr:rowOff>28575</xdr:rowOff>
                  </from>
                  <to>
                    <xdr:col>9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6"/>
  <sheetViews>
    <sheetView zoomScale="130" zoomScaleNormal="130" workbookViewId="0">
      <selection activeCell="B19" sqref="B19"/>
    </sheetView>
  </sheetViews>
  <sheetFormatPr defaultRowHeight="15" x14ac:dyDescent="0.25"/>
  <cols>
    <col min="1" max="1" width="8" bestFit="1" customWidth="1"/>
    <col min="2" max="2" width="13.42578125" bestFit="1" customWidth="1"/>
    <col min="3" max="3" width="12.28515625" bestFit="1" customWidth="1"/>
    <col min="4" max="4" width="11" bestFit="1" customWidth="1"/>
    <col min="5" max="5" width="11.85546875" bestFit="1" customWidth="1"/>
    <col min="6" max="6" width="13.28515625" bestFit="1" customWidth="1"/>
    <col min="7" max="7" width="10.42578125" bestFit="1" customWidth="1"/>
    <col min="8" max="8" width="11.85546875" bestFit="1" customWidth="1"/>
    <col min="9" max="9" width="12.42578125" bestFit="1" customWidth="1"/>
  </cols>
  <sheetData>
    <row r="1" spans="1:6" x14ac:dyDescent="0.25">
      <c r="A1" s="27" t="s">
        <v>10</v>
      </c>
      <c r="B1">
        <f>10%/12</f>
        <v>8.3333333333333332E-3</v>
      </c>
      <c r="D1" s="27" t="s">
        <v>25</v>
      </c>
      <c r="E1" s="25">
        <f>-PMT(B1,B2,B3)</f>
        <v>43957.943615004799</v>
      </c>
    </row>
    <row r="2" spans="1:6" x14ac:dyDescent="0.25">
      <c r="A2" s="27" t="s">
        <v>24</v>
      </c>
      <c r="B2">
        <v>12</v>
      </c>
    </row>
    <row r="3" spans="1:6" x14ac:dyDescent="0.25">
      <c r="A3" s="27" t="s">
        <v>23</v>
      </c>
      <c r="B3">
        <v>500000</v>
      </c>
    </row>
    <row r="6" spans="1:6" x14ac:dyDescent="0.25">
      <c r="A6" s="26" t="s">
        <v>26</v>
      </c>
      <c r="B6" s="26" t="s">
        <v>27</v>
      </c>
      <c r="C6" s="26" t="s">
        <v>29</v>
      </c>
      <c r="D6" s="26" t="s">
        <v>28</v>
      </c>
      <c r="E6" s="26" t="s">
        <v>30</v>
      </c>
      <c r="F6" s="26" t="s">
        <v>31</v>
      </c>
    </row>
    <row r="7" spans="1:6" x14ac:dyDescent="0.25">
      <c r="A7">
        <v>1</v>
      </c>
      <c r="B7">
        <f>$B$3</f>
        <v>500000</v>
      </c>
      <c r="C7" s="25">
        <f>$E$1</f>
        <v>43957.943615004799</v>
      </c>
      <c r="D7" s="25">
        <f>B7*$B$1</f>
        <v>4166.666666666667</v>
      </c>
      <c r="E7" s="25">
        <f>C7-D7</f>
        <v>39791.276948338134</v>
      </c>
      <c r="F7" s="25">
        <f>B7-E7</f>
        <v>460208.72305166186</v>
      </c>
    </row>
    <row r="8" spans="1:6" x14ac:dyDescent="0.25">
      <c r="A8">
        <v>2</v>
      </c>
      <c r="B8" s="25">
        <f>F7</f>
        <v>460208.72305166186</v>
      </c>
      <c r="C8" s="25">
        <f>$E$1</f>
        <v>43957.943615004799</v>
      </c>
      <c r="D8" s="25">
        <f>B8*$B$1</f>
        <v>3835.072692097182</v>
      </c>
      <c r="E8" s="25">
        <f>C8-D8</f>
        <v>40122.870922907619</v>
      </c>
      <c r="F8" s="25">
        <f>B8-E8</f>
        <v>420085.85212875425</v>
      </c>
    </row>
    <row r="9" spans="1:6" x14ac:dyDescent="0.25">
      <c r="A9">
        <v>3</v>
      </c>
      <c r="B9" s="25">
        <f t="shared" ref="B9:B72" si="0">F8</f>
        <v>420085.85212875425</v>
      </c>
      <c r="C9" s="25">
        <f t="shared" ref="C9:C72" si="1">$E$1</f>
        <v>43957.943615004799</v>
      </c>
      <c r="D9" s="25">
        <f t="shared" ref="D9:D72" si="2">B9*$B$1</f>
        <v>3500.7154344062856</v>
      </c>
      <c r="E9" s="25">
        <f t="shared" ref="E9:E72" si="3">C9-D9</f>
        <v>40457.228180598511</v>
      </c>
      <c r="F9" s="25">
        <f t="shared" ref="F9:F72" si="4">B9-E9</f>
        <v>379628.62394815573</v>
      </c>
    </row>
    <row r="10" spans="1:6" x14ac:dyDescent="0.25">
      <c r="A10">
        <v>4</v>
      </c>
      <c r="B10" s="25">
        <f>IF(F9&lt;0.000001,"",F9)</f>
        <v>379628.62394815573</v>
      </c>
      <c r="C10" s="25">
        <f>IF(ISNUMBER(B10),$E$1,"")</f>
        <v>43957.943615004799</v>
      </c>
      <c r="D10" s="25">
        <f>IFERROR(B10*$B$1,"")</f>
        <v>3163.5718662346312</v>
      </c>
      <c r="E10" s="25">
        <f>IFERROR(C10-D10,"")</f>
        <v>40794.371748770165</v>
      </c>
      <c r="F10" s="25">
        <f>IFERROR(B10-E10,"")</f>
        <v>338834.25219938555</v>
      </c>
    </row>
    <row r="11" spans="1:6" x14ac:dyDescent="0.25">
      <c r="A11">
        <v>5</v>
      </c>
      <c r="B11" s="25">
        <f t="shared" ref="B11:B74" si="5">IF(F10&lt;0.000001,"",F10)</f>
        <v>338834.25219938555</v>
      </c>
      <c r="C11" s="25">
        <f t="shared" ref="C11:C74" si="6">IF(ISNUMBER(B11),$E$1,"")</f>
        <v>43957.943615004799</v>
      </c>
      <c r="D11" s="25">
        <f t="shared" ref="D11:D74" si="7">IFERROR(B11*$B$1,"")</f>
        <v>2823.6187683282128</v>
      </c>
      <c r="E11" s="25">
        <f t="shared" ref="E11:E74" si="8">IFERROR(C11-D11,"")</f>
        <v>41134.324846676587</v>
      </c>
      <c r="F11" s="25">
        <f t="shared" ref="F11:F74" si="9">IFERROR(B11-E11,"")</f>
        <v>297699.92735270894</v>
      </c>
    </row>
    <row r="12" spans="1:6" x14ac:dyDescent="0.25">
      <c r="A12">
        <v>6</v>
      </c>
      <c r="B12" s="25">
        <f t="shared" si="5"/>
        <v>297699.92735270894</v>
      </c>
      <c r="C12" s="25">
        <f t="shared" si="6"/>
        <v>43957.943615004799</v>
      </c>
      <c r="D12" s="25">
        <f t="shared" si="7"/>
        <v>2480.8327279392411</v>
      </c>
      <c r="E12" s="25">
        <f t="shared" si="8"/>
        <v>41477.110887065559</v>
      </c>
      <c r="F12" s="25">
        <f t="shared" si="9"/>
        <v>256222.81646564338</v>
      </c>
    </row>
    <row r="13" spans="1:6" x14ac:dyDescent="0.25">
      <c r="A13">
        <v>7</v>
      </c>
      <c r="B13" s="25">
        <f t="shared" si="5"/>
        <v>256222.81646564338</v>
      </c>
      <c r="C13" s="25">
        <f t="shared" si="6"/>
        <v>43957.943615004799</v>
      </c>
      <c r="D13" s="25">
        <f t="shared" si="7"/>
        <v>2135.1901372136949</v>
      </c>
      <c r="E13" s="25">
        <f t="shared" si="8"/>
        <v>41822.753477791106</v>
      </c>
      <c r="F13" s="25">
        <f t="shared" si="9"/>
        <v>214400.06298785226</v>
      </c>
    </row>
    <row r="14" spans="1:6" x14ac:dyDescent="0.25">
      <c r="A14">
        <v>8</v>
      </c>
      <c r="B14" s="25">
        <f t="shared" si="5"/>
        <v>214400.06298785226</v>
      </c>
      <c r="C14" s="25">
        <f t="shared" si="6"/>
        <v>43957.943615004799</v>
      </c>
      <c r="D14" s="25">
        <f t="shared" si="7"/>
        <v>1786.6671915654354</v>
      </c>
      <c r="E14" s="25">
        <f t="shared" si="8"/>
        <v>42171.276423439362</v>
      </c>
      <c r="F14" s="25">
        <f t="shared" si="9"/>
        <v>172228.78656441291</v>
      </c>
    </row>
    <row r="15" spans="1:6" x14ac:dyDescent="0.25">
      <c r="A15">
        <v>9</v>
      </c>
      <c r="B15" s="25">
        <f t="shared" si="5"/>
        <v>172228.78656441291</v>
      </c>
      <c r="C15" s="25">
        <f t="shared" si="6"/>
        <v>43957.943615004799</v>
      </c>
      <c r="D15" s="25">
        <f t="shared" si="7"/>
        <v>1435.2398880367741</v>
      </c>
      <c r="E15" s="25">
        <f t="shared" si="8"/>
        <v>42522.703726968022</v>
      </c>
      <c r="F15" s="25">
        <f t="shared" si="9"/>
        <v>129706.08283744488</v>
      </c>
    </row>
    <row r="16" spans="1:6" x14ac:dyDescent="0.25">
      <c r="A16">
        <v>10</v>
      </c>
      <c r="B16" s="25">
        <f t="shared" si="5"/>
        <v>129706.08283744488</v>
      </c>
      <c r="C16" s="25">
        <f t="shared" si="6"/>
        <v>43957.943615004799</v>
      </c>
      <c r="D16" s="25">
        <f t="shared" si="7"/>
        <v>1080.8840236453739</v>
      </c>
      <c r="E16" s="25">
        <f t="shared" si="8"/>
        <v>42877.059591359422</v>
      </c>
      <c r="F16" s="25">
        <f t="shared" si="9"/>
        <v>86829.023246085446</v>
      </c>
    </row>
    <row r="17" spans="1:6" x14ac:dyDescent="0.25">
      <c r="A17">
        <v>11</v>
      </c>
      <c r="B17" s="25">
        <f t="shared" si="5"/>
        <v>86829.023246085446</v>
      </c>
      <c r="C17" s="25">
        <f t="shared" si="6"/>
        <v>43957.943615004799</v>
      </c>
      <c r="D17" s="25">
        <f t="shared" si="7"/>
        <v>723.57519371737874</v>
      </c>
      <c r="E17" s="25">
        <f t="shared" si="8"/>
        <v>43234.368421287421</v>
      </c>
      <c r="F17" s="25">
        <f t="shared" si="9"/>
        <v>43594.654824798024</v>
      </c>
    </row>
    <row r="18" spans="1:6" x14ac:dyDescent="0.25">
      <c r="A18">
        <v>12</v>
      </c>
      <c r="B18" s="25">
        <f t="shared" si="5"/>
        <v>43594.654824798024</v>
      </c>
      <c r="C18" s="25">
        <f t="shared" si="6"/>
        <v>43957.943615004799</v>
      </c>
      <c r="D18" s="25">
        <f t="shared" si="7"/>
        <v>363.28879020665022</v>
      </c>
      <c r="E18" s="25">
        <f t="shared" si="8"/>
        <v>43594.654824798148</v>
      </c>
      <c r="F18" s="25">
        <f t="shared" si="9"/>
        <v>-1.2369127944111824E-10</v>
      </c>
    </row>
    <row r="19" spans="1:6" x14ac:dyDescent="0.25">
      <c r="A19">
        <v>13</v>
      </c>
      <c r="B19" s="25" t="str">
        <f t="shared" si="5"/>
        <v/>
      </c>
      <c r="C19" s="25" t="str">
        <f t="shared" si="6"/>
        <v/>
      </c>
      <c r="D19" s="25" t="str">
        <f t="shared" si="7"/>
        <v/>
      </c>
      <c r="E19" s="25" t="str">
        <f t="shared" si="8"/>
        <v/>
      </c>
      <c r="F19" s="25" t="str">
        <f t="shared" si="9"/>
        <v/>
      </c>
    </row>
    <row r="20" spans="1:6" x14ac:dyDescent="0.25">
      <c r="A20">
        <v>14</v>
      </c>
      <c r="B20" s="25" t="str">
        <f t="shared" si="5"/>
        <v/>
      </c>
      <c r="C20" s="25" t="str">
        <f t="shared" si="6"/>
        <v/>
      </c>
      <c r="D20" s="25" t="str">
        <f t="shared" si="7"/>
        <v/>
      </c>
      <c r="E20" s="25" t="str">
        <f t="shared" si="8"/>
        <v/>
      </c>
      <c r="F20" s="25" t="str">
        <f t="shared" si="9"/>
        <v/>
      </c>
    </row>
    <row r="21" spans="1:6" x14ac:dyDescent="0.25">
      <c r="A21">
        <v>15</v>
      </c>
      <c r="B21" s="25" t="str">
        <f t="shared" si="5"/>
        <v/>
      </c>
      <c r="C21" s="25" t="str">
        <f t="shared" si="6"/>
        <v/>
      </c>
      <c r="D21" s="25" t="str">
        <f t="shared" si="7"/>
        <v/>
      </c>
      <c r="E21" s="25" t="str">
        <f t="shared" si="8"/>
        <v/>
      </c>
      <c r="F21" s="25" t="str">
        <f t="shared" si="9"/>
        <v/>
      </c>
    </row>
    <row r="22" spans="1:6" x14ac:dyDescent="0.25">
      <c r="A22">
        <v>16</v>
      </c>
      <c r="B22" s="25" t="str">
        <f t="shared" si="5"/>
        <v/>
      </c>
      <c r="C22" s="25" t="str">
        <f t="shared" si="6"/>
        <v/>
      </c>
      <c r="D22" s="25" t="str">
        <f t="shared" si="7"/>
        <v/>
      </c>
      <c r="E22" s="25" t="str">
        <f t="shared" si="8"/>
        <v/>
      </c>
      <c r="F22" s="25" t="str">
        <f t="shared" si="9"/>
        <v/>
      </c>
    </row>
    <row r="23" spans="1:6" x14ac:dyDescent="0.25">
      <c r="A23">
        <v>17</v>
      </c>
      <c r="B23" s="25" t="str">
        <f t="shared" si="5"/>
        <v/>
      </c>
      <c r="C23" s="25" t="str">
        <f t="shared" si="6"/>
        <v/>
      </c>
      <c r="D23" s="25" t="str">
        <f t="shared" si="7"/>
        <v/>
      </c>
      <c r="E23" s="25" t="str">
        <f t="shared" si="8"/>
        <v/>
      </c>
      <c r="F23" s="25" t="str">
        <f t="shared" si="9"/>
        <v/>
      </c>
    </row>
    <row r="24" spans="1:6" x14ac:dyDescent="0.25">
      <c r="A24">
        <v>18</v>
      </c>
      <c r="B24" s="25" t="str">
        <f t="shared" si="5"/>
        <v/>
      </c>
      <c r="C24" s="25" t="str">
        <f t="shared" si="6"/>
        <v/>
      </c>
      <c r="D24" s="25" t="str">
        <f t="shared" si="7"/>
        <v/>
      </c>
      <c r="E24" s="25" t="str">
        <f t="shared" si="8"/>
        <v/>
      </c>
      <c r="F24" s="25" t="str">
        <f t="shared" si="9"/>
        <v/>
      </c>
    </row>
    <row r="25" spans="1:6" x14ac:dyDescent="0.25">
      <c r="A25">
        <v>19</v>
      </c>
      <c r="B25" s="25" t="str">
        <f t="shared" si="5"/>
        <v/>
      </c>
      <c r="C25" s="25" t="str">
        <f t="shared" si="6"/>
        <v/>
      </c>
      <c r="D25" s="25" t="str">
        <f t="shared" si="7"/>
        <v/>
      </c>
      <c r="E25" s="25" t="str">
        <f t="shared" si="8"/>
        <v/>
      </c>
      <c r="F25" s="25" t="str">
        <f t="shared" si="9"/>
        <v/>
      </c>
    </row>
    <row r="26" spans="1:6" x14ac:dyDescent="0.25">
      <c r="A26">
        <v>20</v>
      </c>
      <c r="B26" s="25" t="str">
        <f t="shared" si="5"/>
        <v/>
      </c>
      <c r="C26" s="25" t="str">
        <f t="shared" si="6"/>
        <v/>
      </c>
      <c r="D26" s="25" t="str">
        <f t="shared" si="7"/>
        <v/>
      </c>
      <c r="E26" s="25" t="str">
        <f t="shared" si="8"/>
        <v/>
      </c>
      <c r="F26" s="25" t="str">
        <f t="shared" si="9"/>
        <v/>
      </c>
    </row>
    <row r="27" spans="1:6" x14ac:dyDescent="0.25">
      <c r="A27">
        <v>21</v>
      </c>
      <c r="B27" s="25" t="str">
        <f t="shared" si="5"/>
        <v/>
      </c>
      <c r="C27" s="25" t="str">
        <f t="shared" si="6"/>
        <v/>
      </c>
      <c r="D27" s="25" t="str">
        <f t="shared" si="7"/>
        <v/>
      </c>
      <c r="E27" s="25" t="str">
        <f t="shared" si="8"/>
        <v/>
      </c>
      <c r="F27" s="25" t="str">
        <f t="shared" si="9"/>
        <v/>
      </c>
    </row>
    <row r="28" spans="1:6" x14ac:dyDescent="0.25">
      <c r="A28">
        <v>22</v>
      </c>
      <c r="B28" s="25" t="str">
        <f t="shared" si="5"/>
        <v/>
      </c>
      <c r="C28" s="25" t="str">
        <f t="shared" si="6"/>
        <v/>
      </c>
      <c r="D28" s="25" t="str">
        <f t="shared" si="7"/>
        <v/>
      </c>
      <c r="E28" s="25" t="str">
        <f t="shared" si="8"/>
        <v/>
      </c>
      <c r="F28" s="25" t="str">
        <f t="shared" si="9"/>
        <v/>
      </c>
    </row>
    <row r="29" spans="1:6" x14ac:dyDescent="0.25">
      <c r="A29">
        <v>23</v>
      </c>
      <c r="B29" s="25" t="str">
        <f t="shared" si="5"/>
        <v/>
      </c>
      <c r="C29" s="25" t="str">
        <f t="shared" si="6"/>
        <v/>
      </c>
      <c r="D29" s="25" t="str">
        <f t="shared" si="7"/>
        <v/>
      </c>
      <c r="E29" s="25" t="str">
        <f t="shared" si="8"/>
        <v/>
      </c>
      <c r="F29" s="25" t="str">
        <f t="shared" si="9"/>
        <v/>
      </c>
    </row>
    <row r="30" spans="1:6" x14ac:dyDescent="0.25">
      <c r="A30">
        <v>24</v>
      </c>
      <c r="B30" s="25" t="str">
        <f t="shared" si="5"/>
        <v/>
      </c>
      <c r="C30" s="25" t="str">
        <f t="shared" si="6"/>
        <v/>
      </c>
      <c r="D30" s="25" t="str">
        <f t="shared" si="7"/>
        <v/>
      </c>
      <c r="E30" s="25" t="str">
        <f t="shared" si="8"/>
        <v/>
      </c>
      <c r="F30" s="25" t="str">
        <f t="shared" si="9"/>
        <v/>
      </c>
    </row>
    <row r="31" spans="1:6" x14ac:dyDescent="0.25">
      <c r="A31">
        <v>25</v>
      </c>
      <c r="B31" s="25" t="str">
        <f t="shared" si="5"/>
        <v/>
      </c>
      <c r="C31" s="25" t="str">
        <f t="shared" si="6"/>
        <v/>
      </c>
      <c r="D31" s="25" t="str">
        <f t="shared" si="7"/>
        <v/>
      </c>
      <c r="E31" s="25" t="str">
        <f t="shared" si="8"/>
        <v/>
      </c>
      <c r="F31" s="25" t="str">
        <f t="shared" si="9"/>
        <v/>
      </c>
    </row>
    <row r="32" spans="1:6" x14ac:dyDescent="0.25">
      <c r="A32">
        <v>26</v>
      </c>
      <c r="B32" s="25" t="str">
        <f t="shared" si="5"/>
        <v/>
      </c>
      <c r="C32" s="25" t="str">
        <f t="shared" si="6"/>
        <v/>
      </c>
      <c r="D32" s="25" t="str">
        <f t="shared" si="7"/>
        <v/>
      </c>
      <c r="E32" s="25" t="str">
        <f t="shared" si="8"/>
        <v/>
      </c>
      <c r="F32" s="25" t="str">
        <f t="shared" si="9"/>
        <v/>
      </c>
    </row>
    <row r="33" spans="1:6" x14ac:dyDescent="0.25">
      <c r="A33">
        <v>27</v>
      </c>
      <c r="B33" s="25" t="str">
        <f t="shared" si="5"/>
        <v/>
      </c>
      <c r="C33" s="25" t="str">
        <f t="shared" si="6"/>
        <v/>
      </c>
      <c r="D33" s="25" t="str">
        <f t="shared" si="7"/>
        <v/>
      </c>
      <c r="E33" s="25" t="str">
        <f t="shared" si="8"/>
        <v/>
      </c>
      <c r="F33" s="25" t="str">
        <f t="shared" si="9"/>
        <v/>
      </c>
    </row>
    <row r="34" spans="1:6" x14ac:dyDescent="0.25">
      <c r="A34">
        <v>28</v>
      </c>
      <c r="B34" s="25" t="str">
        <f t="shared" si="5"/>
        <v/>
      </c>
      <c r="C34" s="25" t="str">
        <f t="shared" si="6"/>
        <v/>
      </c>
      <c r="D34" s="25" t="str">
        <f t="shared" si="7"/>
        <v/>
      </c>
      <c r="E34" s="25" t="str">
        <f t="shared" si="8"/>
        <v/>
      </c>
      <c r="F34" s="25" t="str">
        <f t="shared" si="9"/>
        <v/>
      </c>
    </row>
    <row r="35" spans="1:6" x14ac:dyDescent="0.25">
      <c r="A35">
        <v>29</v>
      </c>
      <c r="B35" s="25" t="str">
        <f t="shared" si="5"/>
        <v/>
      </c>
      <c r="C35" s="25" t="str">
        <f t="shared" si="6"/>
        <v/>
      </c>
      <c r="D35" s="25" t="str">
        <f t="shared" si="7"/>
        <v/>
      </c>
      <c r="E35" s="25" t="str">
        <f t="shared" si="8"/>
        <v/>
      </c>
      <c r="F35" s="25" t="str">
        <f t="shared" si="9"/>
        <v/>
      </c>
    </row>
    <row r="36" spans="1:6" x14ac:dyDescent="0.25">
      <c r="A36">
        <v>30</v>
      </c>
      <c r="B36" s="25" t="str">
        <f t="shared" si="5"/>
        <v/>
      </c>
      <c r="C36" s="25" t="str">
        <f t="shared" si="6"/>
        <v/>
      </c>
      <c r="D36" s="25" t="str">
        <f t="shared" si="7"/>
        <v/>
      </c>
      <c r="E36" s="25" t="str">
        <f t="shared" si="8"/>
        <v/>
      </c>
      <c r="F36" s="25" t="str">
        <f t="shared" si="9"/>
        <v/>
      </c>
    </row>
    <row r="37" spans="1:6" x14ac:dyDescent="0.25">
      <c r="A37">
        <v>31</v>
      </c>
      <c r="B37" s="25" t="str">
        <f t="shared" si="5"/>
        <v/>
      </c>
      <c r="C37" s="25" t="str">
        <f t="shared" si="6"/>
        <v/>
      </c>
      <c r="D37" s="25" t="str">
        <f t="shared" si="7"/>
        <v/>
      </c>
      <c r="E37" s="25" t="str">
        <f t="shared" si="8"/>
        <v/>
      </c>
      <c r="F37" s="25" t="str">
        <f t="shared" si="9"/>
        <v/>
      </c>
    </row>
    <row r="38" spans="1:6" x14ac:dyDescent="0.25">
      <c r="A38">
        <v>32</v>
      </c>
      <c r="B38" s="25" t="str">
        <f t="shared" si="5"/>
        <v/>
      </c>
      <c r="C38" s="25" t="str">
        <f t="shared" si="6"/>
        <v/>
      </c>
      <c r="D38" s="25" t="str">
        <f t="shared" si="7"/>
        <v/>
      </c>
      <c r="E38" s="25" t="str">
        <f t="shared" si="8"/>
        <v/>
      </c>
      <c r="F38" s="25" t="str">
        <f t="shared" si="9"/>
        <v/>
      </c>
    </row>
    <row r="39" spans="1:6" x14ac:dyDescent="0.25">
      <c r="A39">
        <v>33</v>
      </c>
      <c r="B39" s="25" t="str">
        <f t="shared" si="5"/>
        <v/>
      </c>
      <c r="C39" s="25" t="str">
        <f t="shared" si="6"/>
        <v/>
      </c>
      <c r="D39" s="25" t="str">
        <f t="shared" si="7"/>
        <v/>
      </c>
      <c r="E39" s="25" t="str">
        <f t="shared" si="8"/>
        <v/>
      </c>
      <c r="F39" s="25" t="str">
        <f t="shared" si="9"/>
        <v/>
      </c>
    </row>
    <row r="40" spans="1:6" x14ac:dyDescent="0.25">
      <c r="A40">
        <v>34</v>
      </c>
      <c r="B40" s="25" t="str">
        <f t="shared" si="5"/>
        <v/>
      </c>
      <c r="C40" s="25" t="str">
        <f t="shared" si="6"/>
        <v/>
      </c>
      <c r="D40" s="25" t="str">
        <f t="shared" si="7"/>
        <v/>
      </c>
      <c r="E40" s="25" t="str">
        <f t="shared" si="8"/>
        <v/>
      </c>
      <c r="F40" s="25" t="str">
        <f t="shared" si="9"/>
        <v/>
      </c>
    </row>
    <row r="41" spans="1:6" x14ac:dyDescent="0.25">
      <c r="A41">
        <v>35</v>
      </c>
      <c r="B41" s="25" t="str">
        <f t="shared" si="5"/>
        <v/>
      </c>
      <c r="C41" s="25" t="str">
        <f t="shared" si="6"/>
        <v/>
      </c>
      <c r="D41" s="25" t="str">
        <f t="shared" si="7"/>
        <v/>
      </c>
      <c r="E41" s="25" t="str">
        <f t="shared" si="8"/>
        <v/>
      </c>
      <c r="F41" s="25" t="str">
        <f t="shared" si="9"/>
        <v/>
      </c>
    </row>
    <row r="42" spans="1:6" x14ac:dyDescent="0.25">
      <c r="A42">
        <v>36</v>
      </c>
      <c r="B42" s="25" t="str">
        <f t="shared" si="5"/>
        <v/>
      </c>
      <c r="C42" s="25" t="str">
        <f t="shared" si="6"/>
        <v/>
      </c>
      <c r="D42" s="25" t="str">
        <f t="shared" si="7"/>
        <v/>
      </c>
      <c r="E42" s="25" t="str">
        <f t="shared" si="8"/>
        <v/>
      </c>
      <c r="F42" s="25" t="str">
        <f t="shared" si="9"/>
        <v/>
      </c>
    </row>
    <row r="43" spans="1:6" x14ac:dyDescent="0.25">
      <c r="A43">
        <v>37</v>
      </c>
      <c r="B43" s="25" t="str">
        <f t="shared" si="5"/>
        <v/>
      </c>
      <c r="C43" s="25" t="str">
        <f t="shared" si="6"/>
        <v/>
      </c>
      <c r="D43" s="25" t="str">
        <f t="shared" si="7"/>
        <v/>
      </c>
      <c r="E43" s="25" t="str">
        <f t="shared" si="8"/>
        <v/>
      </c>
      <c r="F43" s="25" t="str">
        <f t="shared" si="9"/>
        <v/>
      </c>
    </row>
    <row r="44" spans="1:6" x14ac:dyDescent="0.25">
      <c r="A44">
        <v>38</v>
      </c>
      <c r="B44" s="25" t="str">
        <f t="shared" si="5"/>
        <v/>
      </c>
      <c r="C44" s="25" t="str">
        <f t="shared" si="6"/>
        <v/>
      </c>
      <c r="D44" s="25" t="str">
        <f t="shared" si="7"/>
        <v/>
      </c>
      <c r="E44" s="25" t="str">
        <f t="shared" si="8"/>
        <v/>
      </c>
      <c r="F44" s="25" t="str">
        <f t="shared" si="9"/>
        <v/>
      </c>
    </row>
    <row r="45" spans="1:6" x14ac:dyDescent="0.25">
      <c r="A45">
        <v>39</v>
      </c>
      <c r="B45" s="25" t="str">
        <f t="shared" si="5"/>
        <v/>
      </c>
      <c r="C45" s="25" t="str">
        <f t="shared" si="6"/>
        <v/>
      </c>
      <c r="D45" s="25" t="str">
        <f t="shared" si="7"/>
        <v/>
      </c>
      <c r="E45" s="25" t="str">
        <f t="shared" si="8"/>
        <v/>
      </c>
      <c r="F45" s="25" t="str">
        <f t="shared" si="9"/>
        <v/>
      </c>
    </row>
    <row r="46" spans="1:6" x14ac:dyDescent="0.25">
      <c r="A46">
        <v>40</v>
      </c>
      <c r="B46" s="25" t="str">
        <f t="shared" si="5"/>
        <v/>
      </c>
      <c r="C46" s="25" t="str">
        <f t="shared" si="6"/>
        <v/>
      </c>
      <c r="D46" s="25" t="str">
        <f t="shared" si="7"/>
        <v/>
      </c>
      <c r="E46" s="25" t="str">
        <f t="shared" si="8"/>
        <v/>
      </c>
      <c r="F46" s="25" t="str">
        <f t="shared" si="9"/>
        <v/>
      </c>
    </row>
    <row r="47" spans="1:6" x14ac:dyDescent="0.25">
      <c r="A47">
        <v>41</v>
      </c>
      <c r="B47" s="25" t="str">
        <f t="shared" si="5"/>
        <v/>
      </c>
      <c r="C47" s="25" t="str">
        <f t="shared" si="6"/>
        <v/>
      </c>
      <c r="D47" s="25" t="str">
        <f t="shared" si="7"/>
        <v/>
      </c>
      <c r="E47" s="25" t="str">
        <f t="shared" si="8"/>
        <v/>
      </c>
      <c r="F47" s="25" t="str">
        <f t="shared" si="9"/>
        <v/>
      </c>
    </row>
    <row r="48" spans="1:6" x14ac:dyDescent="0.25">
      <c r="A48">
        <v>42</v>
      </c>
      <c r="B48" s="25" t="str">
        <f t="shared" si="5"/>
        <v/>
      </c>
      <c r="C48" s="25" t="str">
        <f t="shared" si="6"/>
        <v/>
      </c>
      <c r="D48" s="25" t="str">
        <f t="shared" si="7"/>
        <v/>
      </c>
      <c r="E48" s="25" t="str">
        <f t="shared" si="8"/>
        <v/>
      </c>
      <c r="F48" s="25" t="str">
        <f t="shared" si="9"/>
        <v/>
      </c>
    </row>
    <row r="49" spans="1:6" x14ac:dyDescent="0.25">
      <c r="A49">
        <v>43</v>
      </c>
      <c r="B49" s="25" t="str">
        <f t="shared" si="5"/>
        <v/>
      </c>
      <c r="C49" s="25" t="str">
        <f t="shared" si="6"/>
        <v/>
      </c>
      <c r="D49" s="25" t="str">
        <f t="shared" si="7"/>
        <v/>
      </c>
      <c r="E49" s="25" t="str">
        <f t="shared" si="8"/>
        <v/>
      </c>
      <c r="F49" s="25" t="str">
        <f t="shared" si="9"/>
        <v/>
      </c>
    </row>
    <row r="50" spans="1:6" x14ac:dyDescent="0.25">
      <c r="A50">
        <v>44</v>
      </c>
      <c r="B50" s="25" t="str">
        <f t="shared" si="5"/>
        <v/>
      </c>
      <c r="C50" s="25" t="str">
        <f t="shared" si="6"/>
        <v/>
      </c>
      <c r="D50" s="25" t="str">
        <f t="shared" si="7"/>
        <v/>
      </c>
      <c r="E50" s="25" t="str">
        <f t="shared" si="8"/>
        <v/>
      </c>
      <c r="F50" s="25" t="str">
        <f t="shared" si="9"/>
        <v/>
      </c>
    </row>
    <row r="51" spans="1:6" x14ac:dyDescent="0.25">
      <c r="A51">
        <v>45</v>
      </c>
      <c r="B51" s="25" t="str">
        <f t="shared" si="5"/>
        <v/>
      </c>
      <c r="C51" s="25" t="str">
        <f t="shared" si="6"/>
        <v/>
      </c>
      <c r="D51" s="25" t="str">
        <f t="shared" si="7"/>
        <v/>
      </c>
      <c r="E51" s="25" t="str">
        <f t="shared" si="8"/>
        <v/>
      </c>
      <c r="F51" s="25" t="str">
        <f t="shared" si="9"/>
        <v/>
      </c>
    </row>
    <row r="52" spans="1:6" x14ac:dyDescent="0.25">
      <c r="A52">
        <v>46</v>
      </c>
      <c r="B52" s="25" t="str">
        <f t="shared" si="5"/>
        <v/>
      </c>
      <c r="C52" s="25" t="str">
        <f t="shared" si="6"/>
        <v/>
      </c>
      <c r="D52" s="25" t="str">
        <f t="shared" si="7"/>
        <v/>
      </c>
      <c r="E52" s="25" t="str">
        <f t="shared" si="8"/>
        <v/>
      </c>
      <c r="F52" s="25" t="str">
        <f t="shared" si="9"/>
        <v/>
      </c>
    </row>
    <row r="53" spans="1:6" x14ac:dyDescent="0.25">
      <c r="A53">
        <v>47</v>
      </c>
      <c r="B53" s="25" t="str">
        <f t="shared" si="5"/>
        <v/>
      </c>
      <c r="C53" s="25" t="str">
        <f t="shared" si="6"/>
        <v/>
      </c>
      <c r="D53" s="25" t="str">
        <f t="shared" si="7"/>
        <v/>
      </c>
      <c r="E53" s="25" t="str">
        <f t="shared" si="8"/>
        <v/>
      </c>
      <c r="F53" s="25" t="str">
        <f t="shared" si="9"/>
        <v/>
      </c>
    </row>
    <row r="54" spans="1:6" x14ac:dyDescent="0.25">
      <c r="A54">
        <v>48</v>
      </c>
      <c r="B54" s="25" t="str">
        <f t="shared" si="5"/>
        <v/>
      </c>
      <c r="C54" s="25" t="str">
        <f t="shared" si="6"/>
        <v/>
      </c>
      <c r="D54" s="25" t="str">
        <f t="shared" si="7"/>
        <v/>
      </c>
      <c r="E54" s="25" t="str">
        <f t="shared" si="8"/>
        <v/>
      </c>
      <c r="F54" s="25" t="str">
        <f t="shared" si="9"/>
        <v/>
      </c>
    </row>
    <row r="55" spans="1:6" x14ac:dyDescent="0.25">
      <c r="A55">
        <v>49</v>
      </c>
      <c r="B55" s="25" t="str">
        <f t="shared" si="5"/>
        <v/>
      </c>
      <c r="C55" s="25" t="str">
        <f t="shared" si="6"/>
        <v/>
      </c>
      <c r="D55" s="25" t="str">
        <f t="shared" si="7"/>
        <v/>
      </c>
      <c r="E55" s="25" t="str">
        <f t="shared" si="8"/>
        <v/>
      </c>
      <c r="F55" s="25" t="str">
        <f t="shared" si="9"/>
        <v/>
      </c>
    </row>
    <row r="56" spans="1:6" x14ac:dyDescent="0.25">
      <c r="A56">
        <v>50</v>
      </c>
      <c r="B56" s="25" t="str">
        <f t="shared" si="5"/>
        <v/>
      </c>
      <c r="C56" s="25" t="str">
        <f t="shared" si="6"/>
        <v/>
      </c>
      <c r="D56" s="25" t="str">
        <f t="shared" si="7"/>
        <v/>
      </c>
      <c r="E56" s="25" t="str">
        <f t="shared" si="8"/>
        <v/>
      </c>
      <c r="F56" s="25" t="str">
        <f t="shared" si="9"/>
        <v/>
      </c>
    </row>
    <row r="57" spans="1:6" x14ac:dyDescent="0.25">
      <c r="A57">
        <v>51</v>
      </c>
      <c r="B57" s="25" t="str">
        <f t="shared" si="5"/>
        <v/>
      </c>
      <c r="C57" s="25" t="str">
        <f t="shared" si="6"/>
        <v/>
      </c>
      <c r="D57" s="25" t="str">
        <f t="shared" si="7"/>
        <v/>
      </c>
      <c r="E57" s="25" t="str">
        <f t="shared" si="8"/>
        <v/>
      </c>
      <c r="F57" s="25" t="str">
        <f t="shared" si="9"/>
        <v/>
      </c>
    </row>
    <row r="58" spans="1:6" x14ac:dyDescent="0.25">
      <c r="A58">
        <v>52</v>
      </c>
      <c r="B58" s="25" t="str">
        <f t="shared" si="5"/>
        <v/>
      </c>
      <c r="C58" s="25" t="str">
        <f t="shared" si="6"/>
        <v/>
      </c>
      <c r="D58" s="25" t="str">
        <f t="shared" si="7"/>
        <v/>
      </c>
      <c r="E58" s="25" t="str">
        <f t="shared" si="8"/>
        <v/>
      </c>
      <c r="F58" s="25" t="str">
        <f t="shared" si="9"/>
        <v/>
      </c>
    </row>
    <row r="59" spans="1:6" x14ac:dyDescent="0.25">
      <c r="A59">
        <v>53</v>
      </c>
      <c r="B59" s="25" t="str">
        <f t="shared" si="5"/>
        <v/>
      </c>
      <c r="C59" s="25" t="str">
        <f t="shared" si="6"/>
        <v/>
      </c>
      <c r="D59" s="25" t="str">
        <f t="shared" si="7"/>
        <v/>
      </c>
      <c r="E59" s="25" t="str">
        <f t="shared" si="8"/>
        <v/>
      </c>
      <c r="F59" s="25" t="str">
        <f t="shared" si="9"/>
        <v/>
      </c>
    </row>
    <row r="60" spans="1:6" x14ac:dyDescent="0.25">
      <c r="A60">
        <v>54</v>
      </c>
      <c r="B60" s="25" t="str">
        <f t="shared" si="5"/>
        <v/>
      </c>
      <c r="C60" s="25" t="str">
        <f t="shared" si="6"/>
        <v/>
      </c>
      <c r="D60" s="25" t="str">
        <f t="shared" si="7"/>
        <v/>
      </c>
      <c r="E60" s="25" t="str">
        <f t="shared" si="8"/>
        <v/>
      </c>
      <c r="F60" s="25" t="str">
        <f t="shared" si="9"/>
        <v/>
      </c>
    </row>
    <row r="61" spans="1:6" x14ac:dyDescent="0.25">
      <c r="A61">
        <v>55</v>
      </c>
      <c r="B61" s="25" t="str">
        <f t="shared" si="5"/>
        <v/>
      </c>
      <c r="C61" s="25" t="str">
        <f t="shared" si="6"/>
        <v/>
      </c>
      <c r="D61" s="25" t="str">
        <f t="shared" si="7"/>
        <v/>
      </c>
      <c r="E61" s="25" t="str">
        <f t="shared" si="8"/>
        <v/>
      </c>
      <c r="F61" s="25" t="str">
        <f t="shared" si="9"/>
        <v/>
      </c>
    </row>
    <row r="62" spans="1:6" x14ac:dyDescent="0.25">
      <c r="A62">
        <v>56</v>
      </c>
      <c r="B62" s="25" t="str">
        <f t="shared" si="5"/>
        <v/>
      </c>
      <c r="C62" s="25" t="str">
        <f t="shared" si="6"/>
        <v/>
      </c>
      <c r="D62" s="25" t="str">
        <f t="shared" si="7"/>
        <v/>
      </c>
      <c r="E62" s="25" t="str">
        <f t="shared" si="8"/>
        <v/>
      </c>
      <c r="F62" s="25" t="str">
        <f t="shared" si="9"/>
        <v/>
      </c>
    </row>
    <row r="63" spans="1:6" x14ac:dyDescent="0.25">
      <c r="A63">
        <v>57</v>
      </c>
      <c r="B63" s="25" t="str">
        <f t="shared" si="5"/>
        <v/>
      </c>
      <c r="C63" s="25" t="str">
        <f t="shared" si="6"/>
        <v/>
      </c>
      <c r="D63" s="25" t="str">
        <f t="shared" si="7"/>
        <v/>
      </c>
      <c r="E63" s="25" t="str">
        <f t="shared" si="8"/>
        <v/>
      </c>
      <c r="F63" s="25" t="str">
        <f t="shared" si="9"/>
        <v/>
      </c>
    </row>
    <row r="64" spans="1:6" x14ac:dyDescent="0.25">
      <c r="A64">
        <v>58</v>
      </c>
      <c r="B64" s="25" t="str">
        <f t="shared" si="5"/>
        <v/>
      </c>
      <c r="C64" s="25" t="str">
        <f t="shared" si="6"/>
        <v/>
      </c>
      <c r="D64" s="25" t="str">
        <f t="shared" si="7"/>
        <v/>
      </c>
      <c r="E64" s="25" t="str">
        <f t="shared" si="8"/>
        <v/>
      </c>
      <c r="F64" s="25" t="str">
        <f t="shared" si="9"/>
        <v/>
      </c>
    </row>
    <row r="65" spans="1:6" x14ac:dyDescent="0.25">
      <c r="A65">
        <v>59</v>
      </c>
      <c r="B65" s="25" t="str">
        <f t="shared" si="5"/>
        <v/>
      </c>
      <c r="C65" s="25" t="str">
        <f t="shared" si="6"/>
        <v/>
      </c>
      <c r="D65" s="25" t="str">
        <f t="shared" si="7"/>
        <v/>
      </c>
      <c r="E65" s="25" t="str">
        <f t="shared" si="8"/>
        <v/>
      </c>
      <c r="F65" s="25" t="str">
        <f t="shared" si="9"/>
        <v/>
      </c>
    </row>
    <row r="66" spans="1:6" x14ac:dyDescent="0.25">
      <c r="A66">
        <v>60</v>
      </c>
      <c r="B66" s="25" t="str">
        <f t="shared" si="5"/>
        <v/>
      </c>
      <c r="C66" s="25" t="str">
        <f t="shared" si="6"/>
        <v/>
      </c>
      <c r="D66" s="25" t="str">
        <f t="shared" si="7"/>
        <v/>
      </c>
      <c r="E66" s="25" t="str">
        <f t="shared" si="8"/>
        <v/>
      </c>
      <c r="F66" s="25" t="str">
        <f t="shared" si="9"/>
        <v/>
      </c>
    </row>
    <row r="67" spans="1:6" x14ac:dyDescent="0.25">
      <c r="A67">
        <v>61</v>
      </c>
      <c r="B67" s="25" t="str">
        <f t="shared" si="5"/>
        <v/>
      </c>
      <c r="C67" s="25" t="str">
        <f t="shared" si="6"/>
        <v/>
      </c>
      <c r="D67" s="25" t="str">
        <f t="shared" si="7"/>
        <v/>
      </c>
      <c r="E67" s="25" t="str">
        <f t="shared" si="8"/>
        <v/>
      </c>
      <c r="F67" s="25" t="str">
        <f t="shared" si="9"/>
        <v/>
      </c>
    </row>
    <row r="68" spans="1:6" x14ac:dyDescent="0.25">
      <c r="A68">
        <v>62</v>
      </c>
      <c r="B68" s="25" t="str">
        <f t="shared" si="5"/>
        <v/>
      </c>
      <c r="C68" s="25" t="str">
        <f t="shared" si="6"/>
        <v/>
      </c>
      <c r="D68" s="25" t="str">
        <f t="shared" si="7"/>
        <v/>
      </c>
      <c r="E68" s="25" t="str">
        <f t="shared" si="8"/>
        <v/>
      </c>
      <c r="F68" s="25" t="str">
        <f t="shared" si="9"/>
        <v/>
      </c>
    </row>
    <row r="69" spans="1:6" x14ac:dyDescent="0.25">
      <c r="A69">
        <v>63</v>
      </c>
      <c r="B69" s="25" t="str">
        <f t="shared" si="5"/>
        <v/>
      </c>
      <c r="C69" s="25" t="str">
        <f t="shared" si="6"/>
        <v/>
      </c>
      <c r="D69" s="25" t="str">
        <f t="shared" si="7"/>
        <v/>
      </c>
      <c r="E69" s="25" t="str">
        <f t="shared" si="8"/>
        <v/>
      </c>
      <c r="F69" s="25" t="str">
        <f t="shared" si="9"/>
        <v/>
      </c>
    </row>
    <row r="70" spans="1:6" x14ac:dyDescent="0.25">
      <c r="A70">
        <v>64</v>
      </c>
      <c r="B70" s="25" t="str">
        <f t="shared" si="5"/>
        <v/>
      </c>
      <c r="C70" s="25" t="str">
        <f t="shared" si="6"/>
        <v/>
      </c>
      <c r="D70" s="25" t="str">
        <f t="shared" si="7"/>
        <v/>
      </c>
      <c r="E70" s="25" t="str">
        <f t="shared" si="8"/>
        <v/>
      </c>
      <c r="F70" s="25" t="str">
        <f t="shared" si="9"/>
        <v/>
      </c>
    </row>
    <row r="71" spans="1:6" x14ac:dyDescent="0.25">
      <c r="A71">
        <v>65</v>
      </c>
      <c r="B71" s="25" t="str">
        <f t="shared" si="5"/>
        <v/>
      </c>
      <c r="C71" s="25" t="str">
        <f t="shared" si="6"/>
        <v/>
      </c>
      <c r="D71" s="25" t="str">
        <f t="shared" si="7"/>
        <v/>
      </c>
      <c r="E71" s="25" t="str">
        <f t="shared" si="8"/>
        <v/>
      </c>
      <c r="F71" s="25" t="str">
        <f t="shared" si="9"/>
        <v/>
      </c>
    </row>
    <row r="72" spans="1:6" x14ac:dyDescent="0.25">
      <c r="A72">
        <v>66</v>
      </c>
      <c r="B72" s="25" t="str">
        <f t="shared" si="5"/>
        <v/>
      </c>
      <c r="C72" s="25" t="str">
        <f t="shared" si="6"/>
        <v/>
      </c>
      <c r="D72" s="25" t="str">
        <f t="shared" si="7"/>
        <v/>
      </c>
      <c r="E72" s="25" t="str">
        <f t="shared" si="8"/>
        <v/>
      </c>
      <c r="F72" s="25" t="str">
        <f t="shared" si="9"/>
        <v/>
      </c>
    </row>
    <row r="73" spans="1:6" x14ac:dyDescent="0.25">
      <c r="A73">
        <v>67</v>
      </c>
      <c r="B73" s="25" t="str">
        <f t="shared" si="5"/>
        <v/>
      </c>
      <c r="C73" s="25" t="str">
        <f t="shared" si="6"/>
        <v/>
      </c>
      <c r="D73" s="25" t="str">
        <f t="shared" si="7"/>
        <v/>
      </c>
      <c r="E73" s="25" t="str">
        <f t="shared" si="8"/>
        <v/>
      </c>
      <c r="F73" s="25" t="str">
        <f t="shared" si="9"/>
        <v/>
      </c>
    </row>
    <row r="74" spans="1:6" x14ac:dyDescent="0.25">
      <c r="A74">
        <v>68</v>
      </c>
      <c r="B74" s="25" t="str">
        <f t="shared" si="5"/>
        <v/>
      </c>
      <c r="C74" s="25" t="str">
        <f t="shared" si="6"/>
        <v/>
      </c>
      <c r="D74" s="25" t="str">
        <f t="shared" si="7"/>
        <v/>
      </c>
      <c r="E74" s="25" t="str">
        <f t="shared" si="8"/>
        <v/>
      </c>
      <c r="F74" s="25" t="str">
        <f t="shared" si="9"/>
        <v/>
      </c>
    </row>
    <row r="75" spans="1:6" x14ac:dyDescent="0.25">
      <c r="A75">
        <v>69</v>
      </c>
      <c r="B75" s="25" t="str">
        <f t="shared" ref="B75:B126" si="10">IF(F74&lt;0.000001,"",F74)</f>
        <v/>
      </c>
      <c r="C75" s="25" t="str">
        <f t="shared" ref="C75:C126" si="11">IF(ISNUMBER(B75),$E$1,"")</f>
        <v/>
      </c>
      <c r="D75" s="25" t="str">
        <f t="shared" ref="D75:D126" si="12">IFERROR(B75*$B$1,"")</f>
        <v/>
      </c>
      <c r="E75" s="25" t="str">
        <f t="shared" ref="E75:E126" si="13">IFERROR(C75-D75,"")</f>
        <v/>
      </c>
      <c r="F75" s="25" t="str">
        <f t="shared" ref="F75:F126" si="14">IFERROR(B75-E75,"")</f>
        <v/>
      </c>
    </row>
    <row r="76" spans="1:6" x14ac:dyDescent="0.25">
      <c r="A76">
        <v>70</v>
      </c>
      <c r="B76" s="25" t="str">
        <f t="shared" si="10"/>
        <v/>
      </c>
      <c r="C76" s="25" t="str">
        <f t="shared" si="11"/>
        <v/>
      </c>
      <c r="D76" s="25" t="str">
        <f t="shared" si="12"/>
        <v/>
      </c>
      <c r="E76" s="25" t="str">
        <f t="shared" si="13"/>
        <v/>
      </c>
      <c r="F76" s="25" t="str">
        <f t="shared" si="14"/>
        <v/>
      </c>
    </row>
    <row r="77" spans="1:6" x14ac:dyDescent="0.25">
      <c r="A77">
        <v>71</v>
      </c>
      <c r="B77" s="25" t="str">
        <f t="shared" si="10"/>
        <v/>
      </c>
      <c r="C77" s="25" t="str">
        <f t="shared" si="11"/>
        <v/>
      </c>
      <c r="D77" s="25" t="str">
        <f t="shared" si="12"/>
        <v/>
      </c>
      <c r="E77" s="25" t="str">
        <f t="shared" si="13"/>
        <v/>
      </c>
      <c r="F77" s="25" t="str">
        <f t="shared" si="14"/>
        <v/>
      </c>
    </row>
    <row r="78" spans="1:6" x14ac:dyDescent="0.25">
      <c r="A78">
        <v>72</v>
      </c>
      <c r="B78" s="25" t="str">
        <f t="shared" si="10"/>
        <v/>
      </c>
      <c r="C78" s="25" t="str">
        <f t="shared" si="11"/>
        <v/>
      </c>
      <c r="D78" s="25" t="str">
        <f t="shared" si="12"/>
        <v/>
      </c>
      <c r="E78" s="25" t="str">
        <f t="shared" si="13"/>
        <v/>
      </c>
      <c r="F78" s="25" t="str">
        <f t="shared" si="14"/>
        <v/>
      </c>
    </row>
    <row r="79" spans="1:6" x14ac:dyDescent="0.25">
      <c r="A79">
        <v>73</v>
      </c>
      <c r="B79" s="25" t="str">
        <f t="shared" si="10"/>
        <v/>
      </c>
      <c r="C79" s="25" t="str">
        <f t="shared" si="11"/>
        <v/>
      </c>
      <c r="D79" s="25" t="str">
        <f t="shared" si="12"/>
        <v/>
      </c>
      <c r="E79" s="25" t="str">
        <f t="shared" si="13"/>
        <v/>
      </c>
      <c r="F79" s="25" t="str">
        <f t="shared" si="14"/>
        <v/>
      </c>
    </row>
    <row r="80" spans="1:6" x14ac:dyDescent="0.25">
      <c r="A80">
        <v>74</v>
      </c>
      <c r="B80" s="25" t="str">
        <f t="shared" si="10"/>
        <v/>
      </c>
      <c r="C80" s="25" t="str">
        <f t="shared" si="11"/>
        <v/>
      </c>
      <c r="D80" s="25" t="str">
        <f t="shared" si="12"/>
        <v/>
      </c>
      <c r="E80" s="25" t="str">
        <f t="shared" si="13"/>
        <v/>
      </c>
      <c r="F80" s="25" t="str">
        <f t="shared" si="14"/>
        <v/>
      </c>
    </row>
    <row r="81" spans="1:6" x14ac:dyDescent="0.25">
      <c r="A81">
        <v>75</v>
      </c>
      <c r="B81" s="25" t="str">
        <f t="shared" si="10"/>
        <v/>
      </c>
      <c r="C81" s="25" t="str">
        <f t="shared" si="11"/>
        <v/>
      </c>
      <c r="D81" s="25" t="str">
        <f t="shared" si="12"/>
        <v/>
      </c>
      <c r="E81" s="25" t="str">
        <f t="shared" si="13"/>
        <v/>
      </c>
      <c r="F81" s="25" t="str">
        <f t="shared" si="14"/>
        <v/>
      </c>
    </row>
    <row r="82" spans="1:6" x14ac:dyDescent="0.25">
      <c r="A82">
        <v>76</v>
      </c>
      <c r="B82" s="25" t="str">
        <f t="shared" si="10"/>
        <v/>
      </c>
      <c r="C82" s="25" t="str">
        <f t="shared" si="11"/>
        <v/>
      </c>
      <c r="D82" s="25" t="str">
        <f t="shared" si="12"/>
        <v/>
      </c>
      <c r="E82" s="25" t="str">
        <f t="shared" si="13"/>
        <v/>
      </c>
      <c r="F82" s="25" t="str">
        <f t="shared" si="14"/>
        <v/>
      </c>
    </row>
    <row r="83" spans="1:6" x14ac:dyDescent="0.25">
      <c r="A83">
        <v>77</v>
      </c>
      <c r="B83" s="25" t="str">
        <f t="shared" si="10"/>
        <v/>
      </c>
      <c r="C83" s="25" t="str">
        <f t="shared" si="11"/>
        <v/>
      </c>
      <c r="D83" s="25" t="str">
        <f t="shared" si="12"/>
        <v/>
      </c>
      <c r="E83" s="25" t="str">
        <f t="shared" si="13"/>
        <v/>
      </c>
      <c r="F83" s="25" t="str">
        <f t="shared" si="14"/>
        <v/>
      </c>
    </row>
    <row r="84" spans="1:6" x14ac:dyDescent="0.25">
      <c r="A84">
        <v>78</v>
      </c>
      <c r="B84" s="25" t="str">
        <f t="shared" si="10"/>
        <v/>
      </c>
      <c r="C84" s="25" t="str">
        <f t="shared" si="11"/>
        <v/>
      </c>
      <c r="D84" s="25" t="str">
        <f t="shared" si="12"/>
        <v/>
      </c>
      <c r="E84" s="25" t="str">
        <f t="shared" si="13"/>
        <v/>
      </c>
      <c r="F84" s="25" t="str">
        <f t="shared" si="14"/>
        <v/>
      </c>
    </row>
    <row r="85" spans="1:6" x14ac:dyDescent="0.25">
      <c r="A85">
        <v>79</v>
      </c>
      <c r="B85" s="25" t="str">
        <f t="shared" si="10"/>
        <v/>
      </c>
      <c r="C85" s="25" t="str">
        <f t="shared" si="11"/>
        <v/>
      </c>
      <c r="D85" s="25" t="str">
        <f t="shared" si="12"/>
        <v/>
      </c>
      <c r="E85" s="25" t="str">
        <f t="shared" si="13"/>
        <v/>
      </c>
      <c r="F85" s="25" t="str">
        <f t="shared" si="14"/>
        <v/>
      </c>
    </row>
    <row r="86" spans="1:6" x14ac:dyDescent="0.25">
      <c r="A86">
        <v>80</v>
      </c>
      <c r="B86" s="25" t="str">
        <f t="shared" si="10"/>
        <v/>
      </c>
      <c r="C86" s="25" t="str">
        <f t="shared" si="11"/>
        <v/>
      </c>
      <c r="D86" s="25" t="str">
        <f t="shared" si="12"/>
        <v/>
      </c>
      <c r="E86" s="25" t="str">
        <f t="shared" si="13"/>
        <v/>
      </c>
      <c r="F86" s="25" t="str">
        <f t="shared" si="14"/>
        <v/>
      </c>
    </row>
    <row r="87" spans="1:6" x14ac:dyDescent="0.25">
      <c r="A87">
        <v>81</v>
      </c>
      <c r="B87" s="25" t="str">
        <f t="shared" si="10"/>
        <v/>
      </c>
      <c r="C87" s="25" t="str">
        <f t="shared" si="11"/>
        <v/>
      </c>
      <c r="D87" s="25" t="str">
        <f t="shared" si="12"/>
        <v/>
      </c>
      <c r="E87" s="25" t="str">
        <f t="shared" si="13"/>
        <v/>
      </c>
      <c r="F87" s="25" t="str">
        <f t="shared" si="14"/>
        <v/>
      </c>
    </row>
    <row r="88" spans="1:6" x14ac:dyDescent="0.25">
      <c r="A88">
        <v>82</v>
      </c>
      <c r="B88" s="25" t="str">
        <f t="shared" si="10"/>
        <v/>
      </c>
      <c r="C88" s="25" t="str">
        <f t="shared" si="11"/>
        <v/>
      </c>
      <c r="D88" s="25" t="str">
        <f t="shared" si="12"/>
        <v/>
      </c>
      <c r="E88" s="25" t="str">
        <f t="shared" si="13"/>
        <v/>
      </c>
      <c r="F88" s="25" t="str">
        <f t="shared" si="14"/>
        <v/>
      </c>
    </row>
    <row r="89" spans="1:6" x14ac:dyDescent="0.25">
      <c r="A89">
        <v>83</v>
      </c>
      <c r="B89" s="25" t="str">
        <f t="shared" si="10"/>
        <v/>
      </c>
      <c r="C89" s="25" t="str">
        <f t="shared" si="11"/>
        <v/>
      </c>
      <c r="D89" s="25" t="str">
        <f t="shared" si="12"/>
        <v/>
      </c>
      <c r="E89" s="25" t="str">
        <f t="shared" si="13"/>
        <v/>
      </c>
      <c r="F89" s="25" t="str">
        <f t="shared" si="14"/>
        <v/>
      </c>
    </row>
    <row r="90" spans="1:6" x14ac:dyDescent="0.25">
      <c r="A90">
        <v>84</v>
      </c>
      <c r="B90" s="25" t="str">
        <f t="shared" si="10"/>
        <v/>
      </c>
      <c r="C90" s="25" t="str">
        <f t="shared" si="11"/>
        <v/>
      </c>
      <c r="D90" s="25" t="str">
        <f t="shared" si="12"/>
        <v/>
      </c>
      <c r="E90" s="25" t="str">
        <f t="shared" si="13"/>
        <v/>
      </c>
      <c r="F90" s="25" t="str">
        <f t="shared" si="14"/>
        <v/>
      </c>
    </row>
    <row r="91" spans="1:6" x14ac:dyDescent="0.25">
      <c r="A91">
        <v>85</v>
      </c>
      <c r="B91" s="25" t="str">
        <f t="shared" si="10"/>
        <v/>
      </c>
      <c r="C91" s="25" t="str">
        <f t="shared" si="11"/>
        <v/>
      </c>
      <c r="D91" s="25" t="str">
        <f t="shared" si="12"/>
        <v/>
      </c>
      <c r="E91" s="25" t="str">
        <f t="shared" si="13"/>
        <v/>
      </c>
      <c r="F91" s="25" t="str">
        <f t="shared" si="14"/>
        <v/>
      </c>
    </row>
    <row r="92" spans="1:6" x14ac:dyDescent="0.25">
      <c r="A92">
        <v>86</v>
      </c>
      <c r="B92" s="25" t="str">
        <f t="shared" si="10"/>
        <v/>
      </c>
      <c r="C92" s="25" t="str">
        <f t="shared" si="11"/>
        <v/>
      </c>
      <c r="D92" s="25" t="str">
        <f t="shared" si="12"/>
        <v/>
      </c>
      <c r="E92" s="25" t="str">
        <f t="shared" si="13"/>
        <v/>
      </c>
      <c r="F92" s="25" t="str">
        <f t="shared" si="14"/>
        <v/>
      </c>
    </row>
    <row r="93" spans="1:6" x14ac:dyDescent="0.25">
      <c r="A93">
        <v>87</v>
      </c>
      <c r="B93" s="25" t="str">
        <f t="shared" si="10"/>
        <v/>
      </c>
      <c r="C93" s="25" t="str">
        <f t="shared" si="11"/>
        <v/>
      </c>
      <c r="D93" s="25" t="str">
        <f t="shared" si="12"/>
        <v/>
      </c>
      <c r="E93" s="25" t="str">
        <f t="shared" si="13"/>
        <v/>
      </c>
      <c r="F93" s="25" t="str">
        <f t="shared" si="14"/>
        <v/>
      </c>
    </row>
    <row r="94" spans="1:6" x14ac:dyDescent="0.25">
      <c r="A94">
        <v>88</v>
      </c>
      <c r="B94" s="25" t="str">
        <f t="shared" si="10"/>
        <v/>
      </c>
      <c r="C94" s="25" t="str">
        <f t="shared" si="11"/>
        <v/>
      </c>
      <c r="D94" s="25" t="str">
        <f t="shared" si="12"/>
        <v/>
      </c>
      <c r="E94" s="25" t="str">
        <f t="shared" si="13"/>
        <v/>
      </c>
      <c r="F94" s="25" t="str">
        <f t="shared" si="14"/>
        <v/>
      </c>
    </row>
    <row r="95" spans="1:6" x14ac:dyDescent="0.25">
      <c r="A95">
        <v>89</v>
      </c>
      <c r="B95" s="25" t="str">
        <f t="shared" si="10"/>
        <v/>
      </c>
      <c r="C95" s="25" t="str">
        <f t="shared" si="11"/>
        <v/>
      </c>
      <c r="D95" s="25" t="str">
        <f t="shared" si="12"/>
        <v/>
      </c>
      <c r="E95" s="25" t="str">
        <f t="shared" si="13"/>
        <v/>
      </c>
      <c r="F95" s="25" t="str">
        <f t="shared" si="14"/>
        <v/>
      </c>
    </row>
    <row r="96" spans="1:6" x14ac:dyDescent="0.25">
      <c r="A96">
        <v>90</v>
      </c>
      <c r="B96" s="25" t="str">
        <f t="shared" si="10"/>
        <v/>
      </c>
      <c r="C96" s="25" t="str">
        <f t="shared" si="11"/>
        <v/>
      </c>
      <c r="D96" s="25" t="str">
        <f t="shared" si="12"/>
        <v/>
      </c>
      <c r="E96" s="25" t="str">
        <f t="shared" si="13"/>
        <v/>
      </c>
      <c r="F96" s="25" t="str">
        <f t="shared" si="14"/>
        <v/>
      </c>
    </row>
    <row r="97" spans="1:6" x14ac:dyDescent="0.25">
      <c r="A97">
        <v>91</v>
      </c>
      <c r="B97" s="25" t="str">
        <f t="shared" si="10"/>
        <v/>
      </c>
      <c r="C97" s="25" t="str">
        <f t="shared" si="11"/>
        <v/>
      </c>
      <c r="D97" s="25" t="str">
        <f t="shared" si="12"/>
        <v/>
      </c>
      <c r="E97" s="25" t="str">
        <f t="shared" si="13"/>
        <v/>
      </c>
      <c r="F97" s="25" t="str">
        <f t="shared" si="14"/>
        <v/>
      </c>
    </row>
    <row r="98" spans="1:6" x14ac:dyDescent="0.25">
      <c r="A98">
        <v>92</v>
      </c>
      <c r="B98" s="25" t="str">
        <f t="shared" si="10"/>
        <v/>
      </c>
      <c r="C98" s="25" t="str">
        <f t="shared" si="11"/>
        <v/>
      </c>
      <c r="D98" s="25" t="str">
        <f t="shared" si="12"/>
        <v/>
      </c>
      <c r="E98" s="25" t="str">
        <f t="shared" si="13"/>
        <v/>
      </c>
      <c r="F98" s="25" t="str">
        <f t="shared" si="14"/>
        <v/>
      </c>
    </row>
    <row r="99" spans="1:6" x14ac:dyDescent="0.25">
      <c r="A99">
        <v>93</v>
      </c>
      <c r="B99" s="25" t="str">
        <f t="shared" si="10"/>
        <v/>
      </c>
      <c r="C99" s="25" t="str">
        <f t="shared" si="11"/>
        <v/>
      </c>
      <c r="D99" s="25" t="str">
        <f t="shared" si="12"/>
        <v/>
      </c>
      <c r="E99" s="25" t="str">
        <f t="shared" si="13"/>
        <v/>
      </c>
      <c r="F99" s="25" t="str">
        <f t="shared" si="14"/>
        <v/>
      </c>
    </row>
    <row r="100" spans="1:6" x14ac:dyDescent="0.25">
      <c r="A100">
        <v>94</v>
      </c>
      <c r="B100" s="25" t="str">
        <f t="shared" si="10"/>
        <v/>
      </c>
      <c r="C100" s="25" t="str">
        <f t="shared" si="11"/>
        <v/>
      </c>
      <c r="D100" s="25" t="str">
        <f t="shared" si="12"/>
        <v/>
      </c>
      <c r="E100" s="25" t="str">
        <f t="shared" si="13"/>
        <v/>
      </c>
      <c r="F100" s="25" t="str">
        <f t="shared" si="14"/>
        <v/>
      </c>
    </row>
    <row r="101" spans="1:6" x14ac:dyDescent="0.25">
      <c r="A101">
        <v>95</v>
      </c>
      <c r="B101" s="25" t="str">
        <f t="shared" si="10"/>
        <v/>
      </c>
      <c r="C101" s="25" t="str">
        <f t="shared" si="11"/>
        <v/>
      </c>
      <c r="D101" s="25" t="str">
        <f t="shared" si="12"/>
        <v/>
      </c>
      <c r="E101" s="25" t="str">
        <f t="shared" si="13"/>
        <v/>
      </c>
      <c r="F101" s="25" t="str">
        <f t="shared" si="14"/>
        <v/>
      </c>
    </row>
    <row r="102" spans="1:6" x14ac:dyDescent="0.25">
      <c r="A102">
        <v>96</v>
      </c>
      <c r="B102" s="25" t="str">
        <f t="shared" si="10"/>
        <v/>
      </c>
      <c r="C102" s="25" t="str">
        <f t="shared" si="11"/>
        <v/>
      </c>
      <c r="D102" s="25" t="str">
        <f t="shared" si="12"/>
        <v/>
      </c>
      <c r="E102" s="25" t="str">
        <f t="shared" si="13"/>
        <v/>
      </c>
      <c r="F102" s="25" t="str">
        <f t="shared" si="14"/>
        <v/>
      </c>
    </row>
    <row r="103" spans="1:6" x14ac:dyDescent="0.25">
      <c r="A103">
        <v>97</v>
      </c>
      <c r="B103" s="25" t="str">
        <f t="shared" si="10"/>
        <v/>
      </c>
      <c r="C103" s="25" t="str">
        <f t="shared" si="11"/>
        <v/>
      </c>
      <c r="D103" s="25" t="str">
        <f t="shared" si="12"/>
        <v/>
      </c>
      <c r="E103" s="25" t="str">
        <f t="shared" si="13"/>
        <v/>
      </c>
      <c r="F103" s="25" t="str">
        <f t="shared" si="14"/>
        <v/>
      </c>
    </row>
    <row r="104" spans="1:6" x14ac:dyDescent="0.25">
      <c r="A104">
        <v>98</v>
      </c>
      <c r="B104" s="25" t="str">
        <f t="shared" si="10"/>
        <v/>
      </c>
      <c r="C104" s="25" t="str">
        <f t="shared" si="11"/>
        <v/>
      </c>
      <c r="D104" s="25" t="str">
        <f t="shared" si="12"/>
        <v/>
      </c>
      <c r="E104" s="25" t="str">
        <f t="shared" si="13"/>
        <v/>
      </c>
      <c r="F104" s="25" t="str">
        <f t="shared" si="14"/>
        <v/>
      </c>
    </row>
    <row r="105" spans="1:6" x14ac:dyDescent="0.25">
      <c r="A105">
        <v>99</v>
      </c>
      <c r="B105" s="25" t="str">
        <f t="shared" si="10"/>
        <v/>
      </c>
      <c r="C105" s="25" t="str">
        <f t="shared" si="11"/>
        <v/>
      </c>
      <c r="D105" s="25" t="str">
        <f t="shared" si="12"/>
        <v/>
      </c>
      <c r="E105" s="25" t="str">
        <f t="shared" si="13"/>
        <v/>
      </c>
      <c r="F105" s="25" t="str">
        <f t="shared" si="14"/>
        <v/>
      </c>
    </row>
    <row r="106" spans="1:6" x14ac:dyDescent="0.25">
      <c r="A106">
        <v>100</v>
      </c>
      <c r="B106" s="25" t="str">
        <f t="shared" si="10"/>
        <v/>
      </c>
      <c r="C106" s="25" t="str">
        <f t="shared" si="11"/>
        <v/>
      </c>
      <c r="D106" s="25" t="str">
        <f t="shared" si="12"/>
        <v/>
      </c>
      <c r="E106" s="25" t="str">
        <f t="shared" si="13"/>
        <v/>
      </c>
      <c r="F106" s="25" t="str">
        <f t="shared" si="14"/>
        <v/>
      </c>
    </row>
    <row r="107" spans="1:6" x14ac:dyDescent="0.25">
      <c r="A107">
        <v>101</v>
      </c>
      <c r="B107" s="25" t="str">
        <f t="shared" si="10"/>
        <v/>
      </c>
      <c r="C107" s="25" t="str">
        <f t="shared" si="11"/>
        <v/>
      </c>
      <c r="D107" s="25" t="str">
        <f t="shared" si="12"/>
        <v/>
      </c>
      <c r="E107" s="25" t="str">
        <f t="shared" si="13"/>
        <v/>
      </c>
      <c r="F107" s="25" t="str">
        <f t="shared" si="14"/>
        <v/>
      </c>
    </row>
    <row r="108" spans="1:6" x14ac:dyDescent="0.25">
      <c r="A108">
        <v>102</v>
      </c>
      <c r="B108" s="25" t="str">
        <f t="shared" si="10"/>
        <v/>
      </c>
      <c r="C108" s="25" t="str">
        <f t="shared" si="11"/>
        <v/>
      </c>
      <c r="D108" s="25" t="str">
        <f t="shared" si="12"/>
        <v/>
      </c>
      <c r="E108" s="25" t="str">
        <f t="shared" si="13"/>
        <v/>
      </c>
      <c r="F108" s="25" t="str">
        <f t="shared" si="14"/>
        <v/>
      </c>
    </row>
    <row r="109" spans="1:6" x14ac:dyDescent="0.25">
      <c r="A109">
        <v>103</v>
      </c>
      <c r="B109" s="25" t="str">
        <f t="shared" si="10"/>
        <v/>
      </c>
      <c r="C109" s="25" t="str">
        <f t="shared" si="11"/>
        <v/>
      </c>
      <c r="D109" s="25" t="str">
        <f t="shared" si="12"/>
        <v/>
      </c>
      <c r="E109" s="25" t="str">
        <f t="shared" si="13"/>
        <v/>
      </c>
      <c r="F109" s="25" t="str">
        <f t="shared" si="14"/>
        <v/>
      </c>
    </row>
    <row r="110" spans="1:6" x14ac:dyDescent="0.25">
      <c r="A110">
        <v>104</v>
      </c>
      <c r="B110" s="25" t="str">
        <f t="shared" si="10"/>
        <v/>
      </c>
      <c r="C110" s="25" t="str">
        <f t="shared" si="11"/>
        <v/>
      </c>
      <c r="D110" s="25" t="str">
        <f t="shared" si="12"/>
        <v/>
      </c>
      <c r="E110" s="25" t="str">
        <f t="shared" si="13"/>
        <v/>
      </c>
      <c r="F110" s="25" t="str">
        <f t="shared" si="14"/>
        <v/>
      </c>
    </row>
    <row r="111" spans="1:6" x14ac:dyDescent="0.25">
      <c r="A111">
        <v>105</v>
      </c>
      <c r="B111" s="25" t="str">
        <f t="shared" si="10"/>
        <v/>
      </c>
      <c r="C111" s="25" t="str">
        <f t="shared" si="11"/>
        <v/>
      </c>
      <c r="D111" s="25" t="str">
        <f t="shared" si="12"/>
        <v/>
      </c>
      <c r="E111" s="25" t="str">
        <f t="shared" si="13"/>
        <v/>
      </c>
      <c r="F111" s="25" t="str">
        <f t="shared" si="14"/>
        <v/>
      </c>
    </row>
    <row r="112" spans="1:6" x14ac:dyDescent="0.25">
      <c r="A112">
        <v>106</v>
      </c>
      <c r="B112" s="25" t="str">
        <f t="shared" si="10"/>
        <v/>
      </c>
      <c r="C112" s="25" t="str">
        <f t="shared" si="11"/>
        <v/>
      </c>
      <c r="D112" s="25" t="str">
        <f t="shared" si="12"/>
        <v/>
      </c>
      <c r="E112" s="25" t="str">
        <f t="shared" si="13"/>
        <v/>
      </c>
      <c r="F112" s="25" t="str">
        <f t="shared" si="14"/>
        <v/>
      </c>
    </row>
    <row r="113" spans="1:6" x14ac:dyDescent="0.25">
      <c r="A113">
        <v>107</v>
      </c>
      <c r="B113" s="25" t="str">
        <f t="shared" si="10"/>
        <v/>
      </c>
      <c r="C113" s="25" t="str">
        <f t="shared" si="11"/>
        <v/>
      </c>
      <c r="D113" s="25" t="str">
        <f t="shared" si="12"/>
        <v/>
      </c>
      <c r="E113" s="25" t="str">
        <f t="shared" si="13"/>
        <v/>
      </c>
      <c r="F113" s="25" t="str">
        <f t="shared" si="14"/>
        <v/>
      </c>
    </row>
    <row r="114" spans="1:6" x14ac:dyDescent="0.25">
      <c r="A114">
        <v>108</v>
      </c>
      <c r="B114" s="25" t="str">
        <f t="shared" si="10"/>
        <v/>
      </c>
      <c r="C114" s="25" t="str">
        <f t="shared" si="11"/>
        <v/>
      </c>
      <c r="D114" s="25" t="str">
        <f t="shared" si="12"/>
        <v/>
      </c>
      <c r="E114" s="25" t="str">
        <f t="shared" si="13"/>
        <v/>
      </c>
      <c r="F114" s="25" t="str">
        <f t="shared" si="14"/>
        <v/>
      </c>
    </row>
    <row r="115" spans="1:6" x14ac:dyDescent="0.25">
      <c r="A115">
        <v>109</v>
      </c>
      <c r="B115" s="25" t="str">
        <f t="shared" si="10"/>
        <v/>
      </c>
      <c r="C115" s="25" t="str">
        <f t="shared" si="11"/>
        <v/>
      </c>
      <c r="D115" s="25" t="str">
        <f t="shared" si="12"/>
        <v/>
      </c>
      <c r="E115" s="25" t="str">
        <f t="shared" si="13"/>
        <v/>
      </c>
      <c r="F115" s="25" t="str">
        <f t="shared" si="14"/>
        <v/>
      </c>
    </row>
    <row r="116" spans="1:6" x14ac:dyDescent="0.25">
      <c r="A116">
        <v>110</v>
      </c>
      <c r="B116" s="25" t="str">
        <f t="shared" si="10"/>
        <v/>
      </c>
      <c r="C116" s="25" t="str">
        <f t="shared" si="11"/>
        <v/>
      </c>
      <c r="D116" s="25" t="str">
        <f t="shared" si="12"/>
        <v/>
      </c>
      <c r="E116" s="25" t="str">
        <f t="shared" si="13"/>
        <v/>
      </c>
      <c r="F116" s="25" t="str">
        <f t="shared" si="14"/>
        <v/>
      </c>
    </row>
    <row r="117" spans="1:6" x14ac:dyDescent="0.25">
      <c r="A117">
        <v>111</v>
      </c>
      <c r="B117" s="25" t="str">
        <f t="shared" si="10"/>
        <v/>
      </c>
      <c r="C117" s="25" t="str">
        <f t="shared" si="11"/>
        <v/>
      </c>
      <c r="D117" s="25" t="str">
        <f t="shared" si="12"/>
        <v/>
      </c>
      <c r="E117" s="25" t="str">
        <f t="shared" si="13"/>
        <v/>
      </c>
      <c r="F117" s="25" t="str">
        <f t="shared" si="14"/>
        <v/>
      </c>
    </row>
    <row r="118" spans="1:6" x14ac:dyDescent="0.25">
      <c r="A118">
        <v>112</v>
      </c>
      <c r="B118" s="25" t="str">
        <f t="shared" si="10"/>
        <v/>
      </c>
      <c r="C118" s="25" t="str">
        <f t="shared" si="11"/>
        <v/>
      </c>
      <c r="D118" s="25" t="str">
        <f t="shared" si="12"/>
        <v/>
      </c>
      <c r="E118" s="25" t="str">
        <f t="shared" si="13"/>
        <v/>
      </c>
      <c r="F118" s="25" t="str">
        <f t="shared" si="14"/>
        <v/>
      </c>
    </row>
    <row r="119" spans="1:6" x14ac:dyDescent="0.25">
      <c r="A119">
        <v>113</v>
      </c>
      <c r="B119" s="25" t="str">
        <f t="shared" si="10"/>
        <v/>
      </c>
      <c r="C119" s="25" t="str">
        <f t="shared" si="11"/>
        <v/>
      </c>
      <c r="D119" s="25" t="str">
        <f t="shared" si="12"/>
        <v/>
      </c>
      <c r="E119" s="25" t="str">
        <f t="shared" si="13"/>
        <v/>
      </c>
      <c r="F119" s="25" t="str">
        <f t="shared" si="14"/>
        <v/>
      </c>
    </row>
    <row r="120" spans="1:6" x14ac:dyDescent="0.25">
      <c r="A120">
        <v>114</v>
      </c>
      <c r="B120" s="25" t="str">
        <f t="shared" si="10"/>
        <v/>
      </c>
      <c r="C120" s="25" t="str">
        <f t="shared" si="11"/>
        <v/>
      </c>
      <c r="D120" s="25" t="str">
        <f t="shared" si="12"/>
        <v/>
      </c>
      <c r="E120" s="25" t="str">
        <f t="shared" si="13"/>
        <v/>
      </c>
      <c r="F120" s="25" t="str">
        <f t="shared" si="14"/>
        <v/>
      </c>
    </row>
    <row r="121" spans="1:6" x14ac:dyDescent="0.25">
      <c r="A121">
        <v>115</v>
      </c>
      <c r="B121" s="25" t="str">
        <f t="shared" si="10"/>
        <v/>
      </c>
      <c r="C121" s="25" t="str">
        <f t="shared" si="11"/>
        <v/>
      </c>
      <c r="D121" s="25" t="str">
        <f t="shared" si="12"/>
        <v/>
      </c>
      <c r="E121" s="25" t="str">
        <f t="shared" si="13"/>
        <v/>
      </c>
      <c r="F121" s="25" t="str">
        <f t="shared" si="14"/>
        <v/>
      </c>
    </row>
    <row r="122" spans="1:6" x14ac:dyDescent="0.25">
      <c r="A122">
        <v>116</v>
      </c>
      <c r="B122" s="25" t="str">
        <f t="shared" si="10"/>
        <v/>
      </c>
      <c r="C122" s="25" t="str">
        <f t="shared" si="11"/>
        <v/>
      </c>
      <c r="D122" s="25" t="str">
        <f t="shared" si="12"/>
        <v/>
      </c>
      <c r="E122" s="25" t="str">
        <f t="shared" si="13"/>
        <v/>
      </c>
      <c r="F122" s="25" t="str">
        <f t="shared" si="14"/>
        <v/>
      </c>
    </row>
    <row r="123" spans="1:6" x14ac:dyDescent="0.25">
      <c r="A123">
        <v>117</v>
      </c>
      <c r="B123" s="25" t="str">
        <f t="shared" si="10"/>
        <v/>
      </c>
      <c r="C123" s="25" t="str">
        <f t="shared" si="11"/>
        <v/>
      </c>
      <c r="D123" s="25" t="str">
        <f t="shared" si="12"/>
        <v/>
      </c>
      <c r="E123" s="25" t="str">
        <f t="shared" si="13"/>
        <v/>
      </c>
      <c r="F123" s="25" t="str">
        <f t="shared" si="14"/>
        <v/>
      </c>
    </row>
    <row r="124" spans="1:6" x14ac:dyDescent="0.25">
      <c r="A124">
        <v>118</v>
      </c>
      <c r="B124" s="25" t="str">
        <f t="shared" si="10"/>
        <v/>
      </c>
      <c r="C124" s="25" t="str">
        <f t="shared" si="11"/>
        <v/>
      </c>
      <c r="D124" s="25" t="str">
        <f t="shared" si="12"/>
        <v/>
      </c>
      <c r="E124" s="25" t="str">
        <f t="shared" si="13"/>
        <v/>
      </c>
      <c r="F124" s="25" t="str">
        <f t="shared" si="14"/>
        <v/>
      </c>
    </row>
    <row r="125" spans="1:6" x14ac:dyDescent="0.25">
      <c r="A125">
        <v>119</v>
      </c>
      <c r="B125" s="25" t="str">
        <f t="shared" si="10"/>
        <v/>
      </c>
      <c r="C125" s="25" t="str">
        <f t="shared" si="11"/>
        <v/>
      </c>
      <c r="D125" s="25" t="str">
        <f t="shared" si="12"/>
        <v/>
      </c>
      <c r="E125" s="25" t="str">
        <f t="shared" si="13"/>
        <v/>
      </c>
      <c r="F125" s="25" t="str">
        <f t="shared" si="14"/>
        <v/>
      </c>
    </row>
    <row r="126" spans="1:6" x14ac:dyDescent="0.25">
      <c r="A126">
        <v>120</v>
      </c>
      <c r="B126" s="25" t="str">
        <f t="shared" si="10"/>
        <v/>
      </c>
      <c r="C126" s="25" t="str">
        <f t="shared" si="11"/>
        <v/>
      </c>
      <c r="D126" s="25" t="str">
        <f t="shared" si="12"/>
        <v/>
      </c>
      <c r="E126" s="25" t="str">
        <f t="shared" si="13"/>
        <v/>
      </c>
      <c r="F126" s="25" t="str">
        <f t="shared" si="14"/>
        <v/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7</xdr:col>
                    <xdr:colOff>790575</xdr:colOff>
                    <xdr:row>3</xdr:row>
                    <xdr:rowOff>28575</xdr:rowOff>
                  </from>
                  <to>
                    <xdr:col>9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6"/>
  <sheetViews>
    <sheetView zoomScale="130" zoomScaleNormal="130" workbookViewId="0">
      <selection activeCell="O20" sqref="O20"/>
    </sheetView>
  </sheetViews>
  <sheetFormatPr defaultRowHeight="15" x14ac:dyDescent="0.25"/>
  <cols>
    <col min="1" max="1" width="8" bestFit="1" customWidth="1"/>
    <col min="2" max="2" width="13.42578125" bestFit="1" customWidth="1"/>
    <col min="3" max="3" width="12.28515625" bestFit="1" customWidth="1"/>
    <col min="4" max="4" width="16.140625" bestFit="1" customWidth="1"/>
    <col min="5" max="5" width="16.7109375" bestFit="1" customWidth="1"/>
    <col min="6" max="6" width="13.28515625" bestFit="1" customWidth="1"/>
    <col min="7" max="7" width="10.42578125" bestFit="1" customWidth="1"/>
    <col min="8" max="8" width="11.85546875" bestFit="1" customWidth="1"/>
    <col min="9" max="9" width="12.42578125" bestFit="1" customWidth="1"/>
  </cols>
  <sheetData>
    <row r="1" spans="1:8" x14ac:dyDescent="0.25">
      <c r="A1" s="27" t="s">
        <v>10</v>
      </c>
      <c r="B1">
        <f>10%/12</f>
        <v>8.3333333333333332E-3</v>
      </c>
      <c r="D1" s="27" t="s">
        <v>25</v>
      </c>
      <c r="E1" s="25">
        <f>-PMT(B1,B2,B3)</f>
        <v>6607.5368440880829</v>
      </c>
      <c r="H1">
        <v>120</v>
      </c>
    </row>
    <row r="2" spans="1:8" x14ac:dyDescent="0.25">
      <c r="A2" s="27" t="s">
        <v>24</v>
      </c>
      <c r="B2">
        <f>H1</f>
        <v>120</v>
      </c>
    </row>
    <row r="3" spans="1:8" x14ac:dyDescent="0.25">
      <c r="A3" s="27" t="s">
        <v>23</v>
      </c>
      <c r="B3">
        <v>500000</v>
      </c>
    </row>
    <row r="6" spans="1:8" x14ac:dyDescent="0.25">
      <c r="A6" s="26" t="s">
        <v>26</v>
      </c>
      <c r="B6" s="26" t="s">
        <v>27</v>
      </c>
      <c r="C6" s="26" t="s">
        <v>29</v>
      </c>
      <c r="D6" s="26" t="s">
        <v>28</v>
      </c>
      <c r="E6" s="26" t="s">
        <v>30</v>
      </c>
      <c r="F6" s="26" t="s">
        <v>31</v>
      </c>
    </row>
    <row r="7" spans="1:8" x14ac:dyDescent="0.25">
      <c r="A7">
        <v>1</v>
      </c>
      <c r="B7">
        <f>B3</f>
        <v>500000</v>
      </c>
      <c r="C7" s="25">
        <f>$E$1</f>
        <v>6607.5368440880829</v>
      </c>
      <c r="D7" s="25">
        <f>B7*$B$1</f>
        <v>4166.666666666667</v>
      </c>
      <c r="E7" s="25">
        <f>C7-D7</f>
        <v>2440.870177421416</v>
      </c>
      <c r="F7" s="25">
        <f>B7-E7</f>
        <v>497559.12982257857</v>
      </c>
    </row>
    <row r="8" spans="1:8" x14ac:dyDescent="0.25">
      <c r="A8">
        <v>2</v>
      </c>
      <c r="B8" s="25">
        <f>F7</f>
        <v>497559.12982257857</v>
      </c>
      <c r="C8" s="25">
        <f>$E$1</f>
        <v>6607.5368440880829</v>
      </c>
      <c r="D8" s="25">
        <f>B8*$B$1</f>
        <v>4146.3260818548215</v>
      </c>
      <c r="E8" s="25">
        <f>C8-D8</f>
        <v>2461.2107622332614</v>
      </c>
      <c r="F8" s="25">
        <f>B8-E8</f>
        <v>495097.91906034533</v>
      </c>
    </row>
    <row r="9" spans="1:8" x14ac:dyDescent="0.25">
      <c r="A9">
        <v>3</v>
      </c>
      <c r="B9" s="25">
        <f t="shared" ref="B9:B72" si="0">F8</f>
        <v>495097.91906034533</v>
      </c>
      <c r="C9" s="25">
        <f t="shared" ref="C9:C72" si="1">$E$1</f>
        <v>6607.5368440880829</v>
      </c>
      <c r="D9" s="25">
        <f t="shared" ref="D9:D72" si="2">B9*$B$1</f>
        <v>4125.8159921695442</v>
      </c>
      <c r="E9" s="25">
        <f t="shared" ref="E9:E72" si="3">C9-D9</f>
        <v>2481.7208519185388</v>
      </c>
      <c r="F9" s="25">
        <f t="shared" ref="F9:F72" si="4">B9-E9</f>
        <v>492616.19820842677</v>
      </c>
    </row>
    <row r="10" spans="1:8" x14ac:dyDescent="0.25">
      <c r="A10">
        <v>4</v>
      </c>
      <c r="B10" s="25">
        <f t="shared" si="0"/>
        <v>492616.19820842677</v>
      </c>
      <c r="C10" s="25">
        <f t="shared" si="1"/>
        <v>6607.5368440880829</v>
      </c>
      <c r="D10" s="25">
        <f t="shared" si="2"/>
        <v>4105.1349850702227</v>
      </c>
      <c r="E10" s="25">
        <f t="shared" si="3"/>
        <v>2502.4018590178603</v>
      </c>
      <c r="F10" s="25">
        <f t="shared" si="4"/>
        <v>490113.79634940892</v>
      </c>
    </row>
    <row r="11" spans="1:8" x14ac:dyDescent="0.25">
      <c r="A11">
        <v>5</v>
      </c>
      <c r="B11" s="25">
        <f t="shared" si="0"/>
        <v>490113.79634940892</v>
      </c>
      <c r="C11" s="25">
        <f t="shared" si="1"/>
        <v>6607.5368440880829</v>
      </c>
      <c r="D11" s="25">
        <f t="shared" si="2"/>
        <v>4084.2816362450744</v>
      </c>
      <c r="E11" s="25">
        <f t="shared" si="3"/>
        <v>2523.2552078430085</v>
      </c>
      <c r="F11" s="25">
        <f t="shared" si="4"/>
        <v>487590.54114156589</v>
      </c>
    </row>
    <row r="12" spans="1:8" x14ac:dyDescent="0.25">
      <c r="A12">
        <v>6</v>
      </c>
      <c r="B12" s="25">
        <f t="shared" si="0"/>
        <v>487590.54114156589</v>
      </c>
      <c r="C12" s="25">
        <f t="shared" si="1"/>
        <v>6607.5368440880829</v>
      </c>
      <c r="D12" s="25">
        <f t="shared" si="2"/>
        <v>4063.254509513049</v>
      </c>
      <c r="E12" s="25">
        <f t="shared" si="3"/>
        <v>2544.2823345750339</v>
      </c>
      <c r="F12" s="25">
        <f t="shared" si="4"/>
        <v>485046.25880699087</v>
      </c>
    </row>
    <row r="13" spans="1:8" x14ac:dyDescent="0.25">
      <c r="A13">
        <v>7</v>
      </c>
      <c r="B13" s="25">
        <f t="shared" si="0"/>
        <v>485046.25880699087</v>
      </c>
      <c r="C13" s="25">
        <f t="shared" si="1"/>
        <v>6607.5368440880829</v>
      </c>
      <c r="D13" s="25">
        <f t="shared" si="2"/>
        <v>4042.0521567249239</v>
      </c>
      <c r="E13" s="25">
        <f t="shared" si="3"/>
        <v>2565.4846873631591</v>
      </c>
      <c r="F13" s="25">
        <f t="shared" si="4"/>
        <v>482480.77411962772</v>
      </c>
    </row>
    <row r="14" spans="1:8" x14ac:dyDescent="0.25">
      <c r="A14">
        <v>8</v>
      </c>
      <c r="B14" s="25">
        <f t="shared" si="0"/>
        <v>482480.77411962772</v>
      </c>
      <c r="C14" s="25">
        <f t="shared" si="1"/>
        <v>6607.5368440880829</v>
      </c>
      <c r="D14" s="25">
        <f t="shared" si="2"/>
        <v>4020.6731176635644</v>
      </c>
      <c r="E14" s="25">
        <f t="shared" si="3"/>
        <v>2586.8637264245185</v>
      </c>
      <c r="F14" s="25">
        <f t="shared" si="4"/>
        <v>479893.9103932032</v>
      </c>
    </row>
    <row r="15" spans="1:8" x14ac:dyDescent="0.25">
      <c r="A15">
        <v>9</v>
      </c>
      <c r="B15" s="25">
        <f t="shared" si="0"/>
        <v>479893.9103932032</v>
      </c>
      <c r="C15" s="25">
        <f t="shared" si="1"/>
        <v>6607.5368440880829</v>
      </c>
      <c r="D15" s="25">
        <f t="shared" si="2"/>
        <v>3999.11591994336</v>
      </c>
      <c r="E15" s="25">
        <f t="shared" si="3"/>
        <v>2608.4209241447229</v>
      </c>
      <c r="F15" s="25">
        <f t="shared" si="4"/>
        <v>477285.48946905846</v>
      </c>
    </row>
    <row r="16" spans="1:8" x14ac:dyDescent="0.25">
      <c r="A16">
        <v>10</v>
      </c>
      <c r="B16" s="25">
        <f t="shared" si="0"/>
        <v>477285.48946905846</v>
      </c>
      <c r="C16" s="25">
        <f t="shared" si="1"/>
        <v>6607.5368440880829</v>
      </c>
      <c r="D16" s="25">
        <f t="shared" si="2"/>
        <v>3977.3790789088202</v>
      </c>
      <c r="E16" s="25">
        <f t="shared" si="3"/>
        <v>2630.1577651792627</v>
      </c>
      <c r="F16" s="25">
        <f t="shared" si="4"/>
        <v>474655.33170387917</v>
      </c>
    </row>
    <row r="17" spans="1:6" x14ac:dyDescent="0.25">
      <c r="A17">
        <v>11</v>
      </c>
      <c r="B17" s="25">
        <f t="shared" si="0"/>
        <v>474655.33170387917</v>
      </c>
      <c r="C17" s="25">
        <f t="shared" si="1"/>
        <v>6607.5368440880829</v>
      </c>
      <c r="D17" s="25">
        <f t="shared" si="2"/>
        <v>3955.4610975323262</v>
      </c>
      <c r="E17" s="25">
        <f t="shared" si="3"/>
        <v>2652.0757465557567</v>
      </c>
      <c r="F17" s="25">
        <f t="shared" si="4"/>
        <v>472003.25595732342</v>
      </c>
    </row>
    <row r="18" spans="1:6" x14ac:dyDescent="0.25">
      <c r="A18">
        <v>12</v>
      </c>
      <c r="B18" s="25">
        <f t="shared" si="0"/>
        <v>472003.25595732342</v>
      </c>
      <c r="C18" s="25">
        <f t="shared" si="1"/>
        <v>6607.5368440880829</v>
      </c>
      <c r="D18" s="25">
        <f t="shared" si="2"/>
        <v>3933.3604663110286</v>
      </c>
      <c r="E18" s="25">
        <f t="shared" si="3"/>
        <v>2674.1763777770543</v>
      </c>
      <c r="F18" s="25">
        <f t="shared" si="4"/>
        <v>469329.07957954635</v>
      </c>
    </row>
    <row r="19" spans="1:6" x14ac:dyDescent="0.25">
      <c r="A19">
        <v>13</v>
      </c>
      <c r="B19" s="25">
        <f t="shared" si="0"/>
        <v>469329.07957954635</v>
      </c>
      <c r="C19" s="25">
        <f t="shared" si="1"/>
        <v>6607.5368440880829</v>
      </c>
      <c r="D19" s="25">
        <f t="shared" si="2"/>
        <v>3911.075663162886</v>
      </c>
      <c r="E19" s="25">
        <f t="shared" si="3"/>
        <v>2696.4611809251969</v>
      </c>
      <c r="F19" s="25">
        <f t="shared" si="4"/>
        <v>466632.61839862115</v>
      </c>
    </row>
    <row r="20" spans="1:6" x14ac:dyDescent="0.25">
      <c r="A20">
        <v>14</v>
      </c>
      <c r="B20" s="25">
        <f t="shared" si="0"/>
        <v>466632.61839862115</v>
      </c>
      <c r="C20" s="25">
        <f t="shared" si="1"/>
        <v>6607.5368440880829</v>
      </c>
      <c r="D20" s="25">
        <f t="shared" si="2"/>
        <v>3888.6051533218429</v>
      </c>
      <c r="E20" s="25">
        <f t="shared" si="3"/>
        <v>2718.9316907662401</v>
      </c>
      <c r="F20" s="25">
        <f t="shared" si="4"/>
        <v>463913.68670785491</v>
      </c>
    </row>
    <row r="21" spans="1:6" x14ac:dyDescent="0.25">
      <c r="A21">
        <v>15</v>
      </c>
      <c r="B21" s="25">
        <f t="shared" si="0"/>
        <v>463913.68670785491</v>
      </c>
      <c r="C21" s="25">
        <f t="shared" si="1"/>
        <v>6607.5368440880829</v>
      </c>
      <c r="D21" s="25">
        <f t="shared" si="2"/>
        <v>3865.9473892321244</v>
      </c>
      <c r="E21" s="25">
        <f t="shared" si="3"/>
        <v>2741.5894548559586</v>
      </c>
      <c r="F21" s="25">
        <f t="shared" si="4"/>
        <v>461172.09725299897</v>
      </c>
    </row>
    <row r="22" spans="1:6" x14ac:dyDescent="0.25">
      <c r="A22">
        <v>16</v>
      </c>
      <c r="B22" s="25">
        <f t="shared" si="0"/>
        <v>461172.09725299897</v>
      </c>
      <c r="C22" s="25">
        <f t="shared" si="1"/>
        <v>6607.5368440880829</v>
      </c>
      <c r="D22" s="25">
        <f t="shared" si="2"/>
        <v>3843.1008104416578</v>
      </c>
      <c r="E22" s="25">
        <f t="shared" si="3"/>
        <v>2764.4360336464251</v>
      </c>
      <c r="F22" s="25">
        <f t="shared" si="4"/>
        <v>458407.66121935257</v>
      </c>
    </row>
    <row r="23" spans="1:6" x14ac:dyDescent="0.25">
      <c r="A23">
        <v>17</v>
      </c>
      <c r="B23" s="25">
        <f t="shared" si="0"/>
        <v>458407.66121935257</v>
      </c>
      <c r="C23" s="25">
        <f t="shared" si="1"/>
        <v>6607.5368440880829</v>
      </c>
      <c r="D23" s="25">
        <f t="shared" si="2"/>
        <v>3820.0638434946045</v>
      </c>
      <c r="E23" s="25">
        <f t="shared" si="3"/>
        <v>2787.4730005934784</v>
      </c>
      <c r="F23" s="25">
        <f t="shared" si="4"/>
        <v>455620.18821875908</v>
      </c>
    </row>
    <row r="24" spans="1:6" x14ac:dyDescent="0.25">
      <c r="A24">
        <v>18</v>
      </c>
      <c r="B24" s="25">
        <f t="shared" si="0"/>
        <v>455620.18821875908</v>
      </c>
      <c r="C24" s="25">
        <f t="shared" si="1"/>
        <v>6607.5368440880829</v>
      </c>
      <c r="D24" s="25">
        <f t="shared" si="2"/>
        <v>3796.8349018229924</v>
      </c>
      <c r="E24" s="25">
        <f t="shared" si="3"/>
        <v>2810.7019422650906</v>
      </c>
      <c r="F24" s="25">
        <f t="shared" si="4"/>
        <v>452809.48627649399</v>
      </c>
    </row>
    <row r="25" spans="1:6" x14ac:dyDescent="0.25">
      <c r="A25">
        <v>19</v>
      </c>
      <c r="B25" s="25">
        <f t="shared" si="0"/>
        <v>452809.48627649399</v>
      </c>
      <c r="C25" s="25">
        <f t="shared" si="1"/>
        <v>6607.5368440880829</v>
      </c>
      <c r="D25" s="25">
        <f t="shared" si="2"/>
        <v>3773.4123856374499</v>
      </c>
      <c r="E25" s="25">
        <f t="shared" si="3"/>
        <v>2834.124458450633</v>
      </c>
      <c r="F25" s="25">
        <f t="shared" si="4"/>
        <v>449975.36181804334</v>
      </c>
    </row>
    <row r="26" spans="1:6" x14ac:dyDescent="0.25">
      <c r="A26">
        <v>20</v>
      </c>
      <c r="B26" s="25">
        <f t="shared" si="0"/>
        <v>449975.36181804334</v>
      </c>
      <c r="C26" s="25">
        <f t="shared" si="1"/>
        <v>6607.5368440880829</v>
      </c>
      <c r="D26" s="25">
        <f t="shared" si="2"/>
        <v>3749.7946818170276</v>
      </c>
      <c r="E26" s="25">
        <f t="shared" si="3"/>
        <v>2857.7421622710553</v>
      </c>
      <c r="F26" s="25">
        <f t="shared" si="4"/>
        <v>447117.61965577229</v>
      </c>
    </row>
    <row r="27" spans="1:6" x14ac:dyDescent="0.25">
      <c r="A27">
        <v>21</v>
      </c>
      <c r="B27" s="25">
        <f t="shared" si="0"/>
        <v>447117.61965577229</v>
      </c>
      <c r="C27" s="25">
        <f t="shared" si="1"/>
        <v>6607.5368440880829</v>
      </c>
      <c r="D27" s="25">
        <f t="shared" si="2"/>
        <v>3725.9801637981022</v>
      </c>
      <c r="E27" s="25">
        <f t="shared" si="3"/>
        <v>2881.5566802899807</v>
      </c>
      <c r="F27" s="25">
        <f t="shared" si="4"/>
        <v>444236.06297548232</v>
      </c>
    </row>
    <row r="28" spans="1:6" x14ac:dyDescent="0.25">
      <c r="A28">
        <v>22</v>
      </c>
      <c r="B28" s="25">
        <f t="shared" si="0"/>
        <v>444236.06297548232</v>
      </c>
      <c r="C28" s="25">
        <f t="shared" si="1"/>
        <v>6607.5368440880829</v>
      </c>
      <c r="D28" s="25">
        <f t="shared" si="2"/>
        <v>3701.9671914623527</v>
      </c>
      <c r="E28" s="25">
        <f t="shared" si="3"/>
        <v>2905.5696526257302</v>
      </c>
      <c r="F28" s="25">
        <f t="shared" si="4"/>
        <v>441330.49332285661</v>
      </c>
    </row>
    <row r="29" spans="1:6" x14ac:dyDescent="0.25">
      <c r="A29">
        <v>23</v>
      </c>
      <c r="B29" s="25">
        <f t="shared" si="0"/>
        <v>441330.49332285661</v>
      </c>
      <c r="C29" s="25">
        <f t="shared" si="1"/>
        <v>6607.5368440880829</v>
      </c>
      <c r="D29" s="25">
        <f t="shared" si="2"/>
        <v>3677.7541110238049</v>
      </c>
      <c r="E29" s="25">
        <f t="shared" si="3"/>
        <v>2929.7827330642781</v>
      </c>
      <c r="F29" s="25">
        <f t="shared" si="4"/>
        <v>438400.71058979235</v>
      </c>
    </row>
    <row r="30" spans="1:6" x14ac:dyDescent="0.25">
      <c r="A30">
        <v>24</v>
      </c>
      <c r="B30" s="25">
        <f t="shared" si="0"/>
        <v>438400.71058979235</v>
      </c>
      <c r="C30" s="25">
        <f t="shared" si="1"/>
        <v>6607.5368440880829</v>
      </c>
      <c r="D30" s="25">
        <f t="shared" si="2"/>
        <v>3653.3392549149362</v>
      </c>
      <c r="E30" s="25">
        <f t="shared" si="3"/>
        <v>2954.1975891731468</v>
      </c>
      <c r="F30" s="25">
        <f t="shared" si="4"/>
        <v>435446.51300061919</v>
      </c>
    </row>
    <row r="31" spans="1:6" x14ac:dyDescent="0.25">
      <c r="A31">
        <v>25</v>
      </c>
      <c r="B31" s="25">
        <f t="shared" si="0"/>
        <v>435446.51300061919</v>
      </c>
      <c r="C31" s="25">
        <f t="shared" si="1"/>
        <v>6607.5368440880829</v>
      </c>
      <c r="D31" s="25">
        <f t="shared" si="2"/>
        <v>3628.7209416718265</v>
      </c>
      <c r="E31" s="25">
        <f t="shared" si="3"/>
        <v>2978.8159024162564</v>
      </c>
      <c r="F31" s="25">
        <f t="shared" si="4"/>
        <v>432467.69709820295</v>
      </c>
    </row>
    <row r="32" spans="1:6" x14ac:dyDescent="0.25">
      <c r="A32">
        <v>26</v>
      </c>
      <c r="B32" s="25">
        <f t="shared" si="0"/>
        <v>432467.69709820295</v>
      </c>
      <c r="C32" s="25">
        <f t="shared" si="1"/>
        <v>6607.5368440880829</v>
      </c>
      <c r="D32" s="25">
        <f t="shared" si="2"/>
        <v>3603.8974758183576</v>
      </c>
      <c r="E32" s="25">
        <f t="shared" si="3"/>
        <v>3003.6393682697253</v>
      </c>
      <c r="F32" s="25">
        <f t="shared" si="4"/>
        <v>429464.05772993324</v>
      </c>
    </row>
    <row r="33" spans="1:6" x14ac:dyDescent="0.25">
      <c r="A33">
        <v>27</v>
      </c>
      <c r="B33" s="25">
        <f t="shared" si="0"/>
        <v>429464.05772993324</v>
      </c>
      <c r="C33" s="25">
        <f t="shared" si="1"/>
        <v>6607.5368440880829</v>
      </c>
      <c r="D33" s="25">
        <f t="shared" si="2"/>
        <v>3578.8671477494436</v>
      </c>
      <c r="E33" s="25">
        <f t="shared" si="3"/>
        <v>3028.6696963386394</v>
      </c>
      <c r="F33" s="25">
        <f t="shared" si="4"/>
        <v>426435.38803359459</v>
      </c>
    </row>
    <row r="34" spans="1:6" x14ac:dyDescent="0.25">
      <c r="A34">
        <v>28</v>
      </c>
      <c r="B34" s="25">
        <f t="shared" si="0"/>
        <v>426435.38803359459</v>
      </c>
      <c r="C34" s="25">
        <f t="shared" si="1"/>
        <v>6607.5368440880829</v>
      </c>
      <c r="D34" s="25">
        <f t="shared" si="2"/>
        <v>3553.6282336132881</v>
      </c>
      <c r="E34" s="25">
        <f t="shared" si="3"/>
        <v>3053.9086104747948</v>
      </c>
      <c r="F34" s="25">
        <f t="shared" si="4"/>
        <v>423381.4794231198</v>
      </c>
    </row>
    <row r="35" spans="1:6" x14ac:dyDescent="0.25">
      <c r="A35">
        <v>29</v>
      </c>
      <c r="B35" s="25">
        <f t="shared" si="0"/>
        <v>423381.4794231198</v>
      </c>
      <c r="C35" s="25">
        <f t="shared" si="1"/>
        <v>6607.5368440880829</v>
      </c>
      <c r="D35" s="25">
        <f t="shared" si="2"/>
        <v>3528.1789951926648</v>
      </c>
      <c r="E35" s="25">
        <f t="shared" si="3"/>
        <v>3079.3578488954181</v>
      </c>
      <c r="F35" s="25">
        <f t="shared" si="4"/>
        <v>420302.12157422438</v>
      </c>
    </row>
    <row r="36" spans="1:6" x14ac:dyDescent="0.25">
      <c r="A36">
        <v>30</v>
      </c>
      <c r="B36" s="25">
        <f t="shared" si="0"/>
        <v>420302.12157422438</v>
      </c>
      <c r="C36" s="25">
        <f t="shared" si="1"/>
        <v>6607.5368440880829</v>
      </c>
      <c r="D36" s="25">
        <f t="shared" si="2"/>
        <v>3502.5176797852032</v>
      </c>
      <c r="E36" s="25">
        <f t="shared" si="3"/>
        <v>3105.0191643028797</v>
      </c>
      <c r="F36" s="25">
        <f t="shared" si="4"/>
        <v>417197.10240992153</v>
      </c>
    </row>
    <row r="37" spans="1:6" x14ac:dyDescent="0.25">
      <c r="A37">
        <v>31</v>
      </c>
      <c r="B37" s="25">
        <f t="shared" si="0"/>
        <v>417197.10240992153</v>
      </c>
      <c r="C37" s="25">
        <f t="shared" si="1"/>
        <v>6607.5368440880829</v>
      </c>
      <c r="D37" s="25">
        <f t="shared" si="2"/>
        <v>3476.6425200826793</v>
      </c>
      <c r="E37" s="25">
        <f t="shared" si="3"/>
        <v>3130.8943240054036</v>
      </c>
      <c r="F37" s="25">
        <f t="shared" si="4"/>
        <v>414066.20808591612</v>
      </c>
    </row>
    <row r="38" spans="1:6" x14ac:dyDescent="0.25">
      <c r="A38">
        <v>32</v>
      </c>
      <c r="B38" s="25">
        <f t="shared" si="0"/>
        <v>414066.20808591612</v>
      </c>
      <c r="C38" s="25">
        <f t="shared" si="1"/>
        <v>6607.5368440880829</v>
      </c>
      <c r="D38" s="25">
        <f t="shared" si="2"/>
        <v>3450.5517340493011</v>
      </c>
      <c r="E38" s="25">
        <f t="shared" si="3"/>
        <v>3156.9851100387818</v>
      </c>
      <c r="F38" s="25">
        <f t="shared" si="4"/>
        <v>410909.22297587735</v>
      </c>
    </row>
    <row r="39" spans="1:6" x14ac:dyDescent="0.25">
      <c r="A39">
        <v>33</v>
      </c>
      <c r="B39" s="25">
        <f t="shared" si="0"/>
        <v>410909.22297587735</v>
      </c>
      <c r="C39" s="25">
        <f t="shared" si="1"/>
        <v>6607.5368440880829</v>
      </c>
      <c r="D39" s="25">
        <f t="shared" si="2"/>
        <v>3424.2435247989779</v>
      </c>
      <c r="E39" s="25">
        <f t="shared" si="3"/>
        <v>3183.2933192891051</v>
      </c>
      <c r="F39" s="25">
        <f t="shared" si="4"/>
        <v>407725.92965658824</v>
      </c>
    </row>
    <row r="40" spans="1:6" x14ac:dyDescent="0.25">
      <c r="A40">
        <v>34</v>
      </c>
      <c r="B40" s="25">
        <f t="shared" si="0"/>
        <v>407725.92965658824</v>
      </c>
      <c r="C40" s="25">
        <f t="shared" si="1"/>
        <v>6607.5368440880829</v>
      </c>
      <c r="D40" s="25">
        <f t="shared" si="2"/>
        <v>3397.7160804715686</v>
      </c>
      <c r="E40" s="25">
        <f t="shared" si="3"/>
        <v>3209.8207636165143</v>
      </c>
      <c r="F40" s="25">
        <f t="shared" si="4"/>
        <v>404516.10889297171</v>
      </c>
    </row>
    <row r="41" spans="1:6" x14ac:dyDescent="0.25">
      <c r="A41">
        <v>35</v>
      </c>
      <c r="B41" s="25">
        <f t="shared" si="0"/>
        <v>404516.10889297171</v>
      </c>
      <c r="C41" s="25">
        <f t="shared" si="1"/>
        <v>6607.5368440880829</v>
      </c>
      <c r="D41" s="25">
        <f t="shared" si="2"/>
        <v>3370.9675741080973</v>
      </c>
      <c r="E41" s="25">
        <f t="shared" si="3"/>
        <v>3236.5692699799856</v>
      </c>
      <c r="F41" s="25">
        <f t="shared" si="4"/>
        <v>401279.5396229917</v>
      </c>
    </row>
    <row r="42" spans="1:6" x14ac:dyDescent="0.25">
      <c r="A42">
        <v>36</v>
      </c>
      <c r="B42" s="25">
        <f t="shared" si="0"/>
        <v>401279.5396229917</v>
      </c>
      <c r="C42" s="25">
        <f t="shared" si="1"/>
        <v>6607.5368440880829</v>
      </c>
      <c r="D42" s="25">
        <f t="shared" si="2"/>
        <v>3343.9961635249306</v>
      </c>
      <c r="E42" s="25">
        <f t="shared" si="3"/>
        <v>3263.5406805631524</v>
      </c>
      <c r="F42" s="25">
        <f t="shared" si="4"/>
        <v>398015.99894242856</v>
      </c>
    </row>
    <row r="43" spans="1:6" x14ac:dyDescent="0.25">
      <c r="A43">
        <v>37</v>
      </c>
      <c r="B43" s="25">
        <f t="shared" si="0"/>
        <v>398015.99894242856</v>
      </c>
      <c r="C43" s="25">
        <f t="shared" si="1"/>
        <v>6607.5368440880829</v>
      </c>
      <c r="D43" s="25">
        <f t="shared" si="2"/>
        <v>3316.7999911869047</v>
      </c>
      <c r="E43" s="25">
        <f t="shared" si="3"/>
        <v>3290.7368529011783</v>
      </c>
      <c r="F43" s="25">
        <f t="shared" si="4"/>
        <v>394725.26208952739</v>
      </c>
    </row>
    <row r="44" spans="1:6" x14ac:dyDescent="0.25">
      <c r="A44">
        <v>38</v>
      </c>
      <c r="B44" s="25">
        <f t="shared" si="0"/>
        <v>394725.26208952739</v>
      </c>
      <c r="C44" s="25">
        <f t="shared" si="1"/>
        <v>6607.5368440880829</v>
      </c>
      <c r="D44" s="25">
        <f t="shared" si="2"/>
        <v>3289.3771840793947</v>
      </c>
      <c r="E44" s="25">
        <f t="shared" si="3"/>
        <v>3318.1596600086882</v>
      </c>
      <c r="F44" s="25">
        <f t="shared" si="4"/>
        <v>391407.10242951871</v>
      </c>
    </row>
    <row r="45" spans="1:6" x14ac:dyDescent="0.25">
      <c r="A45">
        <v>39</v>
      </c>
      <c r="B45" s="25">
        <f t="shared" si="0"/>
        <v>391407.10242951871</v>
      </c>
      <c r="C45" s="25">
        <f t="shared" si="1"/>
        <v>6607.5368440880829</v>
      </c>
      <c r="D45" s="25">
        <f t="shared" si="2"/>
        <v>3261.7258535793226</v>
      </c>
      <c r="E45" s="25">
        <f t="shared" si="3"/>
        <v>3345.8109905087604</v>
      </c>
      <c r="F45" s="25">
        <f t="shared" si="4"/>
        <v>388061.29143900995</v>
      </c>
    </row>
    <row r="46" spans="1:6" x14ac:dyDescent="0.25">
      <c r="A46">
        <v>40</v>
      </c>
      <c r="B46" s="25">
        <f t="shared" si="0"/>
        <v>388061.29143900995</v>
      </c>
      <c r="C46" s="25">
        <f t="shared" si="1"/>
        <v>6607.5368440880829</v>
      </c>
      <c r="D46" s="25">
        <f t="shared" si="2"/>
        <v>3233.8440953250829</v>
      </c>
      <c r="E46" s="25">
        <f t="shared" si="3"/>
        <v>3373.6927487630001</v>
      </c>
      <c r="F46" s="25">
        <f t="shared" si="4"/>
        <v>384687.59869024693</v>
      </c>
    </row>
    <row r="47" spans="1:6" x14ac:dyDescent="0.25">
      <c r="A47">
        <v>41</v>
      </c>
      <c r="B47" s="25">
        <f t="shared" si="0"/>
        <v>384687.59869024693</v>
      </c>
      <c r="C47" s="25">
        <f t="shared" si="1"/>
        <v>6607.5368440880829</v>
      </c>
      <c r="D47" s="25">
        <f t="shared" si="2"/>
        <v>3205.729989085391</v>
      </c>
      <c r="E47" s="25">
        <f t="shared" si="3"/>
        <v>3401.8068550026919</v>
      </c>
      <c r="F47" s="25">
        <f t="shared" si="4"/>
        <v>381285.79183524422</v>
      </c>
    </row>
    <row r="48" spans="1:6" x14ac:dyDescent="0.25">
      <c r="A48">
        <v>42</v>
      </c>
      <c r="B48" s="25">
        <f t="shared" si="0"/>
        <v>381285.79183524422</v>
      </c>
      <c r="C48" s="25">
        <f t="shared" si="1"/>
        <v>6607.5368440880829</v>
      </c>
      <c r="D48" s="25">
        <f t="shared" si="2"/>
        <v>3177.3815986270351</v>
      </c>
      <c r="E48" s="25">
        <f t="shared" si="3"/>
        <v>3430.1552454610478</v>
      </c>
      <c r="F48" s="25">
        <f t="shared" si="4"/>
        <v>377855.63658978319</v>
      </c>
    </row>
    <row r="49" spans="1:6" x14ac:dyDescent="0.25">
      <c r="A49">
        <v>43</v>
      </c>
      <c r="B49" s="25">
        <f t="shared" si="0"/>
        <v>377855.63658978319</v>
      </c>
      <c r="C49" s="25">
        <f t="shared" si="1"/>
        <v>6607.5368440880829</v>
      </c>
      <c r="D49" s="25">
        <f t="shared" si="2"/>
        <v>3148.7969715815266</v>
      </c>
      <c r="E49" s="25">
        <f t="shared" si="3"/>
        <v>3458.7398725065564</v>
      </c>
      <c r="F49" s="25">
        <f t="shared" si="4"/>
        <v>374396.89671727666</v>
      </c>
    </row>
    <row r="50" spans="1:6" x14ac:dyDescent="0.25">
      <c r="A50">
        <v>44</v>
      </c>
      <c r="B50" s="25">
        <f t="shared" si="0"/>
        <v>374396.89671727666</v>
      </c>
      <c r="C50" s="25">
        <f t="shared" si="1"/>
        <v>6607.5368440880829</v>
      </c>
      <c r="D50" s="25">
        <f t="shared" si="2"/>
        <v>3119.9741393106387</v>
      </c>
      <c r="E50" s="25">
        <f t="shared" si="3"/>
        <v>3487.5627047774442</v>
      </c>
      <c r="F50" s="25">
        <f t="shared" si="4"/>
        <v>370909.3340124992</v>
      </c>
    </row>
    <row r="51" spans="1:6" x14ac:dyDescent="0.25">
      <c r="A51">
        <v>45</v>
      </c>
      <c r="B51" s="25">
        <f t="shared" si="0"/>
        <v>370909.3340124992</v>
      </c>
      <c r="C51" s="25">
        <f t="shared" si="1"/>
        <v>6607.5368440880829</v>
      </c>
      <c r="D51" s="25">
        <f t="shared" si="2"/>
        <v>3090.9111167708265</v>
      </c>
      <c r="E51" s="25">
        <f t="shared" si="3"/>
        <v>3516.6257273172564</v>
      </c>
      <c r="F51" s="25">
        <f t="shared" si="4"/>
        <v>367392.70828518196</v>
      </c>
    </row>
    <row r="52" spans="1:6" x14ac:dyDescent="0.25">
      <c r="A52">
        <v>46</v>
      </c>
      <c r="B52" s="25">
        <f t="shared" si="0"/>
        <v>367392.70828518196</v>
      </c>
      <c r="C52" s="25">
        <f t="shared" si="1"/>
        <v>6607.5368440880829</v>
      </c>
      <c r="D52" s="25">
        <f t="shared" si="2"/>
        <v>3061.6059023765165</v>
      </c>
      <c r="E52" s="25">
        <f t="shared" si="3"/>
        <v>3545.9309417115664</v>
      </c>
      <c r="F52" s="25">
        <f t="shared" si="4"/>
        <v>363846.77734347037</v>
      </c>
    </row>
    <row r="53" spans="1:6" x14ac:dyDescent="0.25">
      <c r="A53">
        <v>47</v>
      </c>
      <c r="B53" s="25">
        <f t="shared" si="0"/>
        <v>363846.77734347037</v>
      </c>
      <c r="C53" s="25">
        <f t="shared" si="1"/>
        <v>6607.5368440880829</v>
      </c>
      <c r="D53" s="25">
        <f t="shared" si="2"/>
        <v>3032.0564778622529</v>
      </c>
      <c r="E53" s="25">
        <f t="shared" si="3"/>
        <v>3575.48036622583</v>
      </c>
      <c r="F53" s="25">
        <f t="shared" si="4"/>
        <v>360271.29697724455</v>
      </c>
    </row>
    <row r="54" spans="1:6" x14ac:dyDescent="0.25">
      <c r="A54">
        <v>48</v>
      </c>
      <c r="B54" s="25">
        <f t="shared" si="0"/>
        <v>360271.29697724455</v>
      </c>
      <c r="C54" s="25">
        <f t="shared" si="1"/>
        <v>6607.5368440880829</v>
      </c>
      <c r="D54" s="25">
        <f t="shared" si="2"/>
        <v>3002.2608081437047</v>
      </c>
      <c r="E54" s="25">
        <f t="shared" si="3"/>
        <v>3605.2760359443782</v>
      </c>
      <c r="F54" s="25">
        <f t="shared" si="4"/>
        <v>356666.0209413002</v>
      </c>
    </row>
    <row r="55" spans="1:6" x14ac:dyDescent="0.25">
      <c r="A55">
        <v>49</v>
      </c>
      <c r="B55" s="25">
        <f t="shared" si="0"/>
        <v>356666.0209413002</v>
      </c>
      <c r="C55" s="25">
        <f t="shared" si="1"/>
        <v>6607.5368440880829</v>
      </c>
      <c r="D55" s="25">
        <f t="shared" si="2"/>
        <v>2972.2168411775015</v>
      </c>
      <c r="E55" s="25">
        <f t="shared" si="3"/>
        <v>3635.3200029105815</v>
      </c>
      <c r="F55" s="25">
        <f t="shared" si="4"/>
        <v>353030.70093838964</v>
      </c>
    </row>
    <row r="56" spans="1:6" x14ac:dyDescent="0.25">
      <c r="A56">
        <v>50</v>
      </c>
      <c r="B56" s="25">
        <f t="shared" si="0"/>
        <v>353030.70093838964</v>
      </c>
      <c r="C56" s="25">
        <f t="shared" si="1"/>
        <v>6607.5368440880829</v>
      </c>
      <c r="D56" s="25">
        <f t="shared" si="2"/>
        <v>2941.9225078199138</v>
      </c>
      <c r="E56" s="25">
        <f t="shared" si="3"/>
        <v>3665.6143362681692</v>
      </c>
      <c r="F56" s="25">
        <f t="shared" si="4"/>
        <v>349365.08660212148</v>
      </c>
    </row>
    <row r="57" spans="1:6" x14ac:dyDescent="0.25">
      <c r="A57">
        <v>51</v>
      </c>
      <c r="B57" s="25">
        <f t="shared" si="0"/>
        <v>349365.08660212148</v>
      </c>
      <c r="C57" s="25">
        <f t="shared" si="1"/>
        <v>6607.5368440880829</v>
      </c>
      <c r="D57" s="25">
        <f t="shared" si="2"/>
        <v>2911.3757216843455</v>
      </c>
      <c r="E57" s="25">
        <f t="shared" si="3"/>
        <v>3696.1611224037374</v>
      </c>
      <c r="F57" s="25">
        <f t="shared" si="4"/>
        <v>345668.92547971773</v>
      </c>
    </row>
    <row r="58" spans="1:6" x14ac:dyDescent="0.25">
      <c r="A58">
        <v>52</v>
      </c>
      <c r="B58" s="25">
        <f t="shared" si="0"/>
        <v>345668.92547971773</v>
      </c>
      <c r="C58" s="25">
        <f t="shared" si="1"/>
        <v>6607.5368440880829</v>
      </c>
      <c r="D58" s="25">
        <f t="shared" si="2"/>
        <v>2880.5743789976477</v>
      </c>
      <c r="E58" s="25">
        <f t="shared" si="3"/>
        <v>3726.9624650904352</v>
      </c>
      <c r="F58" s="25">
        <f t="shared" si="4"/>
        <v>341941.96301462728</v>
      </c>
    </row>
    <row r="59" spans="1:6" x14ac:dyDescent="0.25">
      <c r="A59">
        <v>53</v>
      </c>
      <c r="B59" s="25">
        <f t="shared" si="0"/>
        <v>341941.96301462728</v>
      </c>
      <c r="C59" s="25">
        <f t="shared" si="1"/>
        <v>6607.5368440880829</v>
      </c>
      <c r="D59" s="25">
        <f t="shared" si="2"/>
        <v>2849.5163584552274</v>
      </c>
      <c r="E59" s="25">
        <f t="shared" si="3"/>
        <v>3758.0204856328555</v>
      </c>
      <c r="F59" s="25">
        <f t="shared" si="4"/>
        <v>338183.9425289944</v>
      </c>
    </row>
    <row r="60" spans="1:6" x14ac:dyDescent="0.25">
      <c r="A60">
        <v>54</v>
      </c>
      <c r="B60" s="25">
        <f t="shared" si="0"/>
        <v>338183.9425289944</v>
      </c>
      <c r="C60" s="25">
        <f t="shared" si="1"/>
        <v>6607.5368440880829</v>
      </c>
      <c r="D60" s="25">
        <f t="shared" si="2"/>
        <v>2818.1995210749533</v>
      </c>
      <c r="E60" s="25">
        <f t="shared" si="3"/>
        <v>3789.3373230131297</v>
      </c>
      <c r="F60" s="25">
        <f t="shared" si="4"/>
        <v>334394.60520598129</v>
      </c>
    </row>
    <row r="61" spans="1:6" x14ac:dyDescent="0.25">
      <c r="A61">
        <v>55</v>
      </c>
      <c r="B61" s="25">
        <f t="shared" si="0"/>
        <v>334394.60520598129</v>
      </c>
      <c r="C61" s="25">
        <f t="shared" si="1"/>
        <v>6607.5368440880829</v>
      </c>
      <c r="D61" s="25">
        <f t="shared" si="2"/>
        <v>2786.6217100498443</v>
      </c>
      <c r="E61" s="25">
        <f t="shared" si="3"/>
        <v>3820.9151340382386</v>
      </c>
      <c r="F61" s="25">
        <f t="shared" si="4"/>
        <v>330573.69007194304</v>
      </c>
    </row>
    <row r="62" spans="1:6" x14ac:dyDescent="0.25">
      <c r="A62">
        <v>56</v>
      </c>
      <c r="B62" s="25">
        <f t="shared" si="0"/>
        <v>330573.69007194304</v>
      </c>
      <c r="C62" s="25">
        <f t="shared" si="1"/>
        <v>6607.5368440880829</v>
      </c>
      <c r="D62" s="25">
        <f t="shared" si="2"/>
        <v>2754.7807505995252</v>
      </c>
      <c r="E62" s="25">
        <f t="shared" si="3"/>
        <v>3852.7560934885578</v>
      </c>
      <c r="F62" s="25">
        <f t="shared" si="4"/>
        <v>326720.9339784545</v>
      </c>
    </row>
    <row r="63" spans="1:6" x14ac:dyDescent="0.25">
      <c r="A63">
        <v>57</v>
      </c>
      <c r="B63" s="25">
        <f t="shared" si="0"/>
        <v>326720.9339784545</v>
      </c>
      <c r="C63" s="25">
        <f t="shared" si="1"/>
        <v>6607.5368440880829</v>
      </c>
      <c r="D63" s="25">
        <f t="shared" si="2"/>
        <v>2722.6744498204544</v>
      </c>
      <c r="E63" s="25">
        <f t="shared" si="3"/>
        <v>3884.8623942676286</v>
      </c>
      <c r="F63" s="25">
        <f t="shared" si="4"/>
        <v>322836.07158418687</v>
      </c>
    </row>
    <row r="64" spans="1:6" x14ac:dyDescent="0.25">
      <c r="A64">
        <v>58</v>
      </c>
      <c r="B64" s="25">
        <f t="shared" si="0"/>
        <v>322836.07158418687</v>
      </c>
      <c r="C64" s="25">
        <f t="shared" si="1"/>
        <v>6607.5368440880829</v>
      </c>
      <c r="D64" s="25">
        <f t="shared" si="2"/>
        <v>2690.3005965348907</v>
      </c>
      <c r="E64" s="25">
        <f t="shared" si="3"/>
        <v>3917.2362475531922</v>
      </c>
      <c r="F64" s="25">
        <f t="shared" si="4"/>
        <v>318918.83533663367</v>
      </c>
    </row>
    <row r="65" spans="1:6" x14ac:dyDescent="0.25">
      <c r="A65">
        <v>59</v>
      </c>
      <c r="B65" s="25">
        <f t="shared" si="0"/>
        <v>318918.83533663367</v>
      </c>
      <c r="C65" s="25">
        <f t="shared" si="1"/>
        <v>6607.5368440880829</v>
      </c>
      <c r="D65" s="25">
        <f t="shared" si="2"/>
        <v>2657.656961138614</v>
      </c>
      <c r="E65" s="25">
        <f t="shared" si="3"/>
        <v>3949.879882949469</v>
      </c>
      <c r="F65" s="25">
        <f t="shared" si="4"/>
        <v>314968.9554536842</v>
      </c>
    </row>
    <row r="66" spans="1:6" x14ac:dyDescent="0.25">
      <c r="A66">
        <v>60</v>
      </c>
      <c r="B66" s="25">
        <f t="shared" si="0"/>
        <v>314968.9554536842</v>
      </c>
      <c r="C66" s="25">
        <f t="shared" si="1"/>
        <v>6607.5368440880829</v>
      </c>
      <c r="D66" s="25">
        <f t="shared" si="2"/>
        <v>2624.7412954473684</v>
      </c>
      <c r="E66" s="25">
        <f t="shared" si="3"/>
        <v>3982.7955486407145</v>
      </c>
      <c r="F66" s="25">
        <f t="shared" si="4"/>
        <v>310986.15990504349</v>
      </c>
    </row>
    <row r="67" spans="1:6" x14ac:dyDescent="0.25">
      <c r="A67">
        <v>61</v>
      </c>
      <c r="B67" s="25">
        <f t="shared" si="0"/>
        <v>310986.15990504349</v>
      </c>
      <c r="C67" s="25">
        <f t="shared" si="1"/>
        <v>6607.5368440880829</v>
      </c>
      <c r="D67" s="25">
        <f t="shared" si="2"/>
        <v>2591.5513325420288</v>
      </c>
      <c r="E67" s="25">
        <f t="shared" si="3"/>
        <v>4015.9855115460541</v>
      </c>
      <c r="F67" s="25">
        <f t="shared" si="4"/>
        <v>306970.17439349741</v>
      </c>
    </row>
    <row r="68" spans="1:6" x14ac:dyDescent="0.25">
      <c r="A68">
        <v>62</v>
      </c>
      <c r="B68" s="25">
        <f t="shared" si="0"/>
        <v>306970.17439349741</v>
      </c>
      <c r="C68" s="25">
        <f t="shared" si="1"/>
        <v>6607.5368440880829</v>
      </c>
      <c r="D68" s="25">
        <f t="shared" si="2"/>
        <v>2558.0847866124782</v>
      </c>
      <c r="E68" s="25">
        <f t="shared" si="3"/>
        <v>4049.4520574756048</v>
      </c>
      <c r="F68" s="25">
        <f t="shared" si="4"/>
        <v>302920.72233602178</v>
      </c>
    </row>
    <row r="69" spans="1:6" x14ac:dyDescent="0.25">
      <c r="A69">
        <v>63</v>
      </c>
      <c r="B69" s="25">
        <f t="shared" si="0"/>
        <v>302920.72233602178</v>
      </c>
      <c r="C69" s="25">
        <f t="shared" si="1"/>
        <v>6607.5368440880829</v>
      </c>
      <c r="D69" s="25">
        <f t="shared" si="2"/>
        <v>2524.3393528001816</v>
      </c>
      <c r="E69" s="25">
        <f t="shared" si="3"/>
        <v>4083.1974912879014</v>
      </c>
      <c r="F69" s="25">
        <f t="shared" si="4"/>
        <v>298837.52484473388</v>
      </c>
    </row>
    <row r="70" spans="1:6" x14ac:dyDescent="0.25">
      <c r="A70">
        <v>64</v>
      </c>
      <c r="B70" s="25">
        <f t="shared" si="0"/>
        <v>298837.52484473388</v>
      </c>
      <c r="C70" s="25">
        <f t="shared" si="1"/>
        <v>6607.5368440880829</v>
      </c>
      <c r="D70" s="25">
        <f t="shared" si="2"/>
        <v>2490.3127070394489</v>
      </c>
      <c r="E70" s="25">
        <f t="shared" si="3"/>
        <v>4117.2241370486336</v>
      </c>
      <c r="F70" s="25">
        <f t="shared" si="4"/>
        <v>294720.30070768524</v>
      </c>
    </row>
    <row r="71" spans="1:6" x14ac:dyDescent="0.25">
      <c r="A71">
        <v>65</v>
      </c>
      <c r="B71" s="25">
        <f t="shared" si="0"/>
        <v>294720.30070768524</v>
      </c>
      <c r="C71" s="25">
        <f t="shared" si="1"/>
        <v>6607.5368440880829</v>
      </c>
      <c r="D71" s="25">
        <f t="shared" si="2"/>
        <v>2456.002505897377</v>
      </c>
      <c r="E71" s="25">
        <f t="shared" si="3"/>
        <v>4151.534338190706</v>
      </c>
      <c r="F71" s="25">
        <f t="shared" si="4"/>
        <v>290568.76636949455</v>
      </c>
    </row>
    <row r="72" spans="1:6" x14ac:dyDescent="0.25">
      <c r="A72">
        <v>66</v>
      </c>
      <c r="B72" s="25">
        <f t="shared" si="0"/>
        <v>290568.76636949455</v>
      </c>
      <c r="C72" s="25">
        <f t="shared" si="1"/>
        <v>6607.5368440880829</v>
      </c>
      <c r="D72" s="25">
        <f t="shared" si="2"/>
        <v>2421.4063864124546</v>
      </c>
      <c r="E72" s="25">
        <f t="shared" si="3"/>
        <v>4186.1304576756283</v>
      </c>
      <c r="F72" s="25">
        <f t="shared" si="4"/>
        <v>286382.63591181894</v>
      </c>
    </row>
    <row r="73" spans="1:6" x14ac:dyDescent="0.25">
      <c r="A73">
        <v>67</v>
      </c>
      <c r="B73" s="25">
        <f t="shared" ref="B73:B126" si="5">F72</f>
        <v>286382.63591181894</v>
      </c>
      <c r="C73" s="25">
        <f t="shared" ref="C73:C126" si="6">$E$1</f>
        <v>6607.5368440880829</v>
      </c>
      <c r="D73" s="25">
        <f t="shared" ref="D73:D126" si="7">B73*$B$1</f>
        <v>2386.5219659318245</v>
      </c>
      <c r="E73" s="25">
        <f t="shared" ref="E73:E126" si="8">C73-D73</f>
        <v>4221.0148781562584</v>
      </c>
      <c r="F73" s="25">
        <f t="shared" ref="F73:F126" si="9">B73-E73</f>
        <v>282161.6210336627</v>
      </c>
    </row>
    <row r="74" spans="1:6" x14ac:dyDescent="0.25">
      <c r="A74">
        <v>68</v>
      </c>
      <c r="B74" s="25">
        <f t="shared" si="5"/>
        <v>282161.6210336627</v>
      </c>
      <c r="C74" s="25">
        <f t="shared" si="6"/>
        <v>6607.5368440880829</v>
      </c>
      <c r="D74" s="25">
        <f t="shared" si="7"/>
        <v>2351.3468419471892</v>
      </c>
      <c r="E74" s="25">
        <f t="shared" si="8"/>
        <v>4256.1900021408937</v>
      </c>
      <c r="F74" s="25">
        <f t="shared" si="9"/>
        <v>277905.43103152182</v>
      </c>
    </row>
    <row r="75" spans="1:6" x14ac:dyDescent="0.25">
      <c r="A75">
        <v>69</v>
      </c>
      <c r="B75" s="25">
        <f t="shared" si="5"/>
        <v>277905.43103152182</v>
      </c>
      <c r="C75" s="25">
        <f t="shared" si="6"/>
        <v>6607.5368440880829</v>
      </c>
      <c r="D75" s="25">
        <f t="shared" si="7"/>
        <v>2315.8785919293487</v>
      </c>
      <c r="E75" s="25">
        <f t="shared" si="8"/>
        <v>4291.6582521587343</v>
      </c>
      <c r="F75" s="25">
        <f t="shared" si="9"/>
        <v>273613.77277936309</v>
      </c>
    </row>
    <row r="76" spans="1:6" x14ac:dyDescent="0.25">
      <c r="A76">
        <v>70</v>
      </c>
      <c r="B76" s="25">
        <f t="shared" si="5"/>
        <v>273613.77277936309</v>
      </c>
      <c r="C76" s="25">
        <f t="shared" si="6"/>
        <v>6607.5368440880829</v>
      </c>
      <c r="D76" s="25">
        <f t="shared" si="7"/>
        <v>2280.1147731613592</v>
      </c>
      <c r="E76" s="25">
        <f t="shared" si="8"/>
        <v>4327.4220709267238</v>
      </c>
      <c r="F76" s="25">
        <f t="shared" si="9"/>
        <v>269286.3507084364</v>
      </c>
    </row>
    <row r="77" spans="1:6" x14ac:dyDescent="0.25">
      <c r="A77">
        <v>71</v>
      </c>
      <c r="B77" s="25">
        <f t="shared" si="5"/>
        <v>269286.3507084364</v>
      </c>
      <c r="C77" s="25">
        <f t="shared" si="6"/>
        <v>6607.5368440880829</v>
      </c>
      <c r="D77" s="25">
        <f t="shared" si="7"/>
        <v>2244.0529225703031</v>
      </c>
      <c r="E77" s="25">
        <f t="shared" si="8"/>
        <v>4363.4839215177799</v>
      </c>
      <c r="F77" s="25">
        <f t="shared" si="9"/>
        <v>264922.8667869186</v>
      </c>
    </row>
    <row r="78" spans="1:6" x14ac:dyDescent="0.25">
      <c r="A78">
        <v>72</v>
      </c>
      <c r="B78" s="25">
        <f t="shared" si="5"/>
        <v>264922.8667869186</v>
      </c>
      <c r="C78" s="25">
        <f t="shared" si="6"/>
        <v>6607.5368440880829</v>
      </c>
      <c r="D78" s="25">
        <f t="shared" si="7"/>
        <v>2207.6905565576549</v>
      </c>
      <c r="E78" s="25">
        <f t="shared" si="8"/>
        <v>4399.8462875304285</v>
      </c>
      <c r="F78" s="25">
        <f t="shared" si="9"/>
        <v>260523.02049938816</v>
      </c>
    </row>
    <row r="79" spans="1:6" x14ac:dyDescent="0.25">
      <c r="A79">
        <v>73</v>
      </c>
      <c r="B79" s="25">
        <f t="shared" si="5"/>
        <v>260523.02049938816</v>
      </c>
      <c r="C79" s="25">
        <f t="shared" si="6"/>
        <v>6607.5368440880829</v>
      </c>
      <c r="D79" s="25">
        <f t="shared" si="7"/>
        <v>2171.0251708282349</v>
      </c>
      <c r="E79" s="25">
        <f t="shared" si="8"/>
        <v>4436.5116732598481</v>
      </c>
      <c r="F79" s="25">
        <f t="shared" si="9"/>
        <v>256086.50882612832</v>
      </c>
    </row>
    <row r="80" spans="1:6" x14ac:dyDescent="0.25">
      <c r="A80">
        <v>74</v>
      </c>
      <c r="B80" s="25">
        <f t="shared" si="5"/>
        <v>256086.50882612832</v>
      </c>
      <c r="C80" s="25">
        <f t="shared" si="6"/>
        <v>6607.5368440880829</v>
      </c>
      <c r="D80" s="25">
        <f t="shared" si="7"/>
        <v>2134.0542402177362</v>
      </c>
      <c r="E80" s="25">
        <f t="shared" si="8"/>
        <v>4473.4826038703468</v>
      </c>
      <c r="F80" s="25">
        <f t="shared" si="9"/>
        <v>251613.02622225799</v>
      </c>
    </row>
    <row r="81" spans="1:6" x14ac:dyDescent="0.25">
      <c r="A81">
        <v>75</v>
      </c>
      <c r="B81" s="25">
        <f t="shared" si="5"/>
        <v>251613.02622225799</v>
      </c>
      <c r="C81" s="25">
        <f t="shared" si="6"/>
        <v>6607.5368440880829</v>
      </c>
      <c r="D81" s="25">
        <f t="shared" si="7"/>
        <v>2096.7752185188165</v>
      </c>
      <c r="E81" s="25">
        <f t="shared" si="8"/>
        <v>4510.7616255692665</v>
      </c>
      <c r="F81" s="25">
        <f t="shared" si="9"/>
        <v>247102.26459668874</v>
      </c>
    </row>
    <row r="82" spans="1:6" x14ac:dyDescent="0.25">
      <c r="A82">
        <v>76</v>
      </c>
      <c r="B82" s="25">
        <f t="shared" si="5"/>
        <v>247102.26459668874</v>
      </c>
      <c r="C82" s="25">
        <f t="shared" si="6"/>
        <v>6607.5368440880829</v>
      </c>
      <c r="D82" s="25">
        <f t="shared" si="7"/>
        <v>2059.1855383057396</v>
      </c>
      <c r="E82" s="25">
        <f t="shared" si="8"/>
        <v>4548.3513057823438</v>
      </c>
      <c r="F82" s="25">
        <f t="shared" si="9"/>
        <v>242553.91329090641</v>
      </c>
    </row>
    <row r="83" spans="1:6" x14ac:dyDescent="0.25">
      <c r="A83">
        <v>77</v>
      </c>
      <c r="B83" s="25">
        <f t="shared" si="5"/>
        <v>242553.91329090641</v>
      </c>
      <c r="C83" s="25">
        <f t="shared" si="6"/>
        <v>6607.5368440880829</v>
      </c>
      <c r="D83" s="25">
        <f t="shared" si="7"/>
        <v>2021.2826107575534</v>
      </c>
      <c r="E83" s="25">
        <f t="shared" si="8"/>
        <v>4586.25423333053</v>
      </c>
      <c r="F83" s="25">
        <f t="shared" si="9"/>
        <v>237967.65905757589</v>
      </c>
    </row>
    <row r="84" spans="1:6" x14ac:dyDescent="0.25">
      <c r="A84">
        <v>78</v>
      </c>
      <c r="B84" s="25">
        <f t="shared" si="5"/>
        <v>237967.65905757589</v>
      </c>
      <c r="C84" s="25">
        <f t="shared" si="6"/>
        <v>6607.5368440880829</v>
      </c>
      <c r="D84" s="25">
        <f t="shared" si="7"/>
        <v>1983.0638254797991</v>
      </c>
      <c r="E84" s="25">
        <f t="shared" si="8"/>
        <v>4624.4730186082834</v>
      </c>
      <c r="F84" s="25">
        <f t="shared" si="9"/>
        <v>233343.1860389676</v>
      </c>
    </row>
    <row r="85" spans="1:6" x14ac:dyDescent="0.25">
      <c r="A85">
        <v>79</v>
      </c>
      <c r="B85" s="25">
        <f t="shared" si="5"/>
        <v>233343.1860389676</v>
      </c>
      <c r="C85" s="25">
        <f t="shared" si="6"/>
        <v>6607.5368440880829</v>
      </c>
      <c r="D85" s="25">
        <f t="shared" si="7"/>
        <v>1944.5265503247299</v>
      </c>
      <c r="E85" s="25">
        <f t="shared" si="8"/>
        <v>4663.0102937633528</v>
      </c>
      <c r="F85" s="25">
        <f t="shared" si="9"/>
        <v>228680.17574520424</v>
      </c>
    </row>
    <row r="86" spans="1:6" x14ac:dyDescent="0.25">
      <c r="A86">
        <v>80</v>
      </c>
      <c r="B86" s="25">
        <f t="shared" si="5"/>
        <v>228680.17574520424</v>
      </c>
      <c r="C86" s="25">
        <f t="shared" si="6"/>
        <v>6607.5368440880829</v>
      </c>
      <c r="D86" s="25">
        <f t="shared" si="7"/>
        <v>1905.6681312100352</v>
      </c>
      <c r="E86" s="25">
        <f t="shared" si="8"/>
        <v>4701.8687128780475</v>
      </c>
      <c r="F86" s="25">
        <f t="shared" si="9"/>
        <v>223978.30703232618</v>
      </c>
    </row>
    <row r="87" spans="1:6" x14ac:dyDescent="0.25">
      <c r="A87">
        <v>81</v>
      </c>
      <c r="B87" s="25">
        <f t="shared" si="5"/>
        <v>223978.30703232618</v>
      </c>
      <c r="C87" s="25">
        <f t="shared" si="6"/>
        <v>6607.5368440880829</v>
      </c>
      <c r="D87" s="25">
        <f t="shared" si="7"/>
        <v>1866.4858919360515</v>
      </c>
      <c r="E87" s="25">
        <f t="shared" si="8"/>
        <v>4741.0509521520316</v>
      </c>
      <c r="F87" s="25">
        <f t="shared" si="9"/>
        <v>219237.25608017415</v>
      </c>
    </row>
    <row r="88" spans="1:6" x14ac:dyDescent="0.25">
      <c r="A88">
        <v>82</v>
      </c>
      <c r="B88" s="25">
        <f t="shared" si="5"/>
        <v>219237.25608017415</v>
      </c>
      <c r="C88" s="25">
        <f t="shared" si="6"/>
        <v>6607.5368440880829</v>
      </c>
      <c r="D88" s="25">
        <f t="shared" si="7"/>
        <v>1826.9771340014513</v>
      </c>
      <c r="E88" s="25">
        <f t="shared" si="8"/>
        <v>4780.5597100866316</v>
      </c>
      <c r="F88" s="25">
        <f t="shared" si="9"/>
        <v>214456.69637008751</v>
      </c>
    </row>
    <row r="89" spans="1:6" x14ac:dyDescent="0.25">
      <c r="A89">
        <v>83</v>
      </c>
      <c r="B89" s="25">
        <f t="shared" si="5"/>
        <v>214456.69637008751</v>
      </c>
      <c r="C89" s="25">
        <f t="shared" si="6"/>
        <v>6607.5368440880829</v>
      </c>
      <c r="D89" s="25">
        <f t="shared" si="7"/>
        <v>1787.1391364173958</v>
      </c>
      <c r="E89" s="25">
        <f t="shared" si="8"/>
        <v>4820.3977076706869</v>
      </c>
      <c r="F89" s="25">
        <f t="shared" si="9"/>
        <v>209636.29866241681</v>
      </c>
    </row>
    <row r="90" spans="1:6" x14ac:dyDescent="0.25">
      <c r="A90">
        <v>84</v>
      </c>
      <c r="B90" s="25">
        <f t="shared" si="5"/>
        <v>209636.29866241681</v>
      </c>
      <c r="C90" s="25">
        <f t="shared" si="6"/>
        <v>6607.5368440880829</v>
      </c>
      <c r="D90" s="25">
        <f t="shared" si="7"/>
        <v>1746.96915552014</v>
      </c>
      <c r="E90" s="25">
        <f t="shared" si="8"/>
        <v>4860.5676885679432</v>
      </c>
      <c r="F90" s="25">
        <f t="shared" si="9"/>
        <v>204775.73097384887</v>
      </c>
    </row>
    <row r="91" spans="1:6" x14ac:dyDescent="0.25">
      <c r="A91">
        <v>85</v>
      </c>
      <c r="B91" s="25">
        <f t="shared" si="5"/>
        <v>204775.73097384887</v>
      </c>
      <c r="C91" s="25">
        <f t="shared" si="6"/>
        <v>6607.5368440880829</v>
      </c>
      <c r="D91" s="25">
        <f t="shared" si="7"/>
        <v>1706.4644247820738</v>
      </c>
      <c r="E91" s="25">
        <f t="shared" si="8"/>
        <v>4901.0724193060087</v>
      </c>
      <c r="F91" s="25">
        <f t="shared" si="9"/>
        <v>199874.65855454287</v>
      </c>
    </row>
    <row r="92" spans="1:6" x14ac:dyDescent="0.25">
      <c r="A92">
        <v>86</v>
      </c>
      <c r="B92" s="25">
        <f t="shared" si="5"/>
        <v>199874.65855454287</v>
      </c>
      <c r="C92" s="25">
        <f t="shared" si="6"/>
        <v>6607.5368440880829</v>
      </c>
      <c r="D92" s="25">
        <f t="shared" si="7"/>
        <v>1665.6221546211905</v>
      </c>
      <c r="E92" s="25">
        <f t="shared" si="8"/>
        <v>4941.914689466892</v>
      </c>
      <c r="F92" s="25">
        <f t="shared" si="9"/>
        <v>194932.74386507599</v>
      </c>
    </row>
    <row r="93" spans="1:6" x14ac:dyDescent="0.25">
      <c r="A93">
        <v>87</v>
      </c>
      <c r="B93" s="25">
        <f t="shared" si="5"/>
        <v>194932.74386507599</v>
      </c>
      <c r="C93" s="25">
        <f t="shared" si="6"/>
        <v>6607.5368440880829</v>
      </c>
      <c r="D93" s="25">
        <f t="shared" si="7"/>
        <v>1624.4395322089665</v>
      </c>
      <c r="E93" s="25">
        <f t="shared" si="8"/>
        <v>4983.0973118791162</v>
      </c>
      <c r="F93" s="25">
        <f t="shared" si="9"/>
        <v>189949.64655319686</v>
      </c>
    </row>
    <row r="94" spans="1:6" x14ac:dyDescent="0.25">
      <c r="A94">
        <v>88</v>
      </c>
      <c r="B94" s="25">
        <f t="shared" si="5"/>
        <v>189949.64655319686</v>
      </c>
      <c r="C94" s="25">
        <f t="shared" si="6"/>
        <v>6607.5368440880829</v>
      </c>
      <c r="D94" s="25">
        <f t="shared" si="7"/>
        <v>1582.9137212766404</v>
      </c>
      <c r="E94" s="25">
        <f t="shared" si="8"/>
        <v>5024.623122811443</v>
      </c>
      <c r="F94" s="25">
        <f t="shared" si="9"/>
        <v>184925.02343038542</v>
      </c>
    </row>
    <row r="95" spans="1:6" x14ac:dyDescent="0.25">
      <c r="A95">
        <v>89</v>
      </c>
      <c r="B95" s="25">
        <f t="shared" si="5"/>
        <v>184925.02343038542</v>
      </c>
      <c r="C95" s="25">
        <f t="shared" si="6"/>
        <v>6607.5368440880829</v>
      </c>
      <c r="D95" s="25">
        <f t="shared" si="7"/>
        <v>1541.0418619198786</v>
      </c>
      <c r="E95" s="25">
        <f t="shared" si="8"/>
        <v>5066.4949821682039</v>
      </c>
      <c r="F95" s="25">
        <f t="shared" si="9"/>
        <v>179858.52844821723</v>
      </c>
    </row>
    <row r="96" spans="1:6" x14ac:dyDescent="0.25">
      <c r="A96">
        <v>90</v>
      </c>
      <c r="B96" s="25">
        <f t="shared" si="5"/>
        <v>179858.52844821723</v>
      </c>
      <c r="C96" s="25">
        <f t="shared" si="6"/>
        <v>6607.5368440880829</v>
      </c>
      <c r="D96" s="25">
        <f t="shared" si="7"/>
        <v>1498.8210704018102</v>
      </c>
      <c r="E96" s="25">
        <f t="shared" si="8"/>
        <v>5108.7157736862728</v>
      </c>
      <c r="F96" s="25">
        <f t="shared" si="9"/>
        <v>174749.81267453096</v>
      </c>
    </row>
    <row r="97" spans="1:6" x14ac:dyDescent="0.25">
      <c r="A97">
        <v>91</v>
      </c>
      <c r="B97" s="25">
        <f t="shared" si="5"/>
        <v>174749.81267453096</v>
      </c>
      <c r="C97" s="25">
        <f t="shared" si="6"/>
        <v>6607.5368440880829</v>
      </c>
      <c r="D97" s="25">
        <f t="shared" si="7"/>
        <v>1456.2484389544247</v>
      </c>
      <c r="E97" s="25">
        <f t="shared" si="8"/>
        <v>5151.2884051336587</v>
      </c>
      <c r="F97" s="25">
        <f t="shared" si="9"/>
        <v>169598.52426939731</v>
      </c>
    </row>
    <row r="98" spans="1:6" x14ac:dyDescent="0.25">
      <c r="A98">
        <v>92</v>
      </c>
      <c r="B98" s="25">
        <f t="shared" si="5"/>
        <v>169598.52426939731</v>
      </c>
      <c r="C98" s="25">
        <f t="shared" si="6"/>
        <v>6607.5368440880829</v>
      </c>
      <c r="D98" s="25">
        <f t="shared" si="7"/>
        <v>1413.321035578311</v>
      </c>
      <c r="E98" s="25">
        <f t="shared" si="8"/>
        <v>5194.2158085097717</v>
      </c>
      <c r="F98" s="25">
        <f t="shared" si="9"/>
        <v>164404.30846088755</v>
      </c>
    </row>
    <row r="99" spans="1:6" x14ac:dyDescent="0.25">
      <c r="A99">
        <v>93</v>
      </c>
      <c r="B99" s="25">
        <f t="shared" si="5"/>
        <v>164404.30846088755</v>
      </c>
      <c r="C99" s="25">
        <f t="shared" si="6"/>
        <v>6607.5368440880829</v>
      </c>
      <c r="D99" s="25">
        <f t="shared" si="7"/>
        <v>1370.0359038407296</v>
      </c>
      <c r="E99" s="25">
        <f t="shared" si="8"/>
        <v>5237.5009402473534</v>
      </c>
      <c r="F99" s="25">
        <f t="shared" si="9"/>
        <v>159166.8075206402</v>
      </c>
    </row>
    <row r="100" spans="1:6" x14ac:dyDescent="0.25">
      <c r="A100">
        <v>94</v>
      </c>
      <c r="B100" s="25">
        <f t="shared" si="5"/>
        <v>159166.8075206402</v>
      </c>
      <c r="C100" s="25">
        <f t="shared" si="6"/>
        <v>6607.5368440880829</v>
      </c>
      <c r="D100" s="25">
        <f t="shared" si="7"/>
        <v>1326.3900626720017</v>
      </c>
      <c r="E100" s="25">
        <f t="shared" si="8"/>
        <v>5281.1467814160815</v>
      </c>
      <c r="F100" s="25">
        <f t="shared" si="9"/>
        <v>153885.66073922411</v>
      </c>
    </row>
    <row r="101" spans="1:6" x14ac:dyDescent="0.25">
      <c r="A101">
        <v>95</v>
      </c>
      <c r="B101" s="25">
        <f t="shared" si="5"/>
        <v>153885.66073922411</v>
      </c>
      <c r="C101" s="25">
        <f t="shared" si="6"/>
        <v>6607.5368440880829</v>
      </c>
      <c r="D101" s="25">
        <f t="shared" si="7"/>
        <v>1282.3805061602009</v>
      </c>
      <c r="E101" s="25">
        <f t="shared" si="8"/>
        <v>5325.1563379278823</v>
      </c>
      <c r="F101" s="25">
        <f t="shared" si="9"/>
        <v>148560.50440129623</v>
      </c>
    </row>
    <row r="102" spans="1:6" x14ac:dyDescent="0.25">
      <c r="A102">
        <v>96</v>
      </c>
      <c r="B102" s="25">
        <f t="shared" si="5"/>
        <v>148560.50440129623</v>
      </c>
      <c r="C102" s="25">
        <f t="shared" si="6"/>
        <v>6607.5368440880829</v>
      </c>
      <c r="D102" s="25">
        <f t="shared" si="7"/>
        <v>1238.0042033441352</v>
      </c>
      <c r="E102" s="25">
        <f t="shared" si="8"/>
        <v>5369.5326407439479</v>
      </c>
      <c r="F102" s="25">
        <f t="shared" si="9"/>
        <v>143190.97176055229</v>
      </c>
    </row>
    <row r="103" spans="1:6" x14ac:dyDescent="0.25">
      <c r="A103">
        <v>97</v>
      </c>
      <c r="B103" s="25">
        <f t="shared" si="5"/>
        <v>143190.97176055229</v>
      </c>
      <c r="C103" s="25">
        <f t="shared" si="6"/>
        <v>6607.5368440880829</v>
      </c>
      <c r="D103" s="25">
        <f t="shared" si="7"/>
        <v>1193.2580980046023</v>
      </c>
      <c r="E103" s="25">
        <f t="shared" si="8"/>
        <v>5414.2787460834807</v>
      </c>
      <c r="F103" s="25">
        <f t="shared" si="9"/>
        <v>137776.69301446882</v>
      </c>
    </row>
    <row r="104" spans="1:6" x14ac:dyDescent="0.25">
      <c r="A104">
        <v>98</v>
      </c>
      <c r="B104" s="25">
        <f t="shared" si="5"/>
        <v>137776.69301446882</v>
      </c>
      <c r="C104" s="25">
        <f t="shared" si="6"/>
        <v>6607.5368440880829</v>
      </c>
      <c r="D104" s="25">
        <f t="shared" si="7"/>
        <v>1148.1391084539068</v>
      </c>
      <c r="E104" s="25">
        <f t="shared" si="8"/>
        <v>5459.3977356341766</v>
      </c>
      <c r="F104" s="25">
        <f t="shared" si="9"/>
        <v>132317.29527883464</v>
      </c>
    </row>
    <row r="105" spans="1:6" x14ac:dyDescent="0.25">
      <c r="A105">
        <v>99</v>
      </c>
      <c r="B105" s="25">
        <f t="shared" si="5"/>
        <v>132317.29527883464</v>
      </c>
      <c r="C105" s="25">
        <f t="shared" si="6"/>
        <v>6607.5368440880829</v>
      </c>
      <c r="D105" s="25">
        <f t="shared" si="7"/>
        <v>1102.6441273236221</v>
      </c>
      <c r="E105" s="25">
        <f t="shared" si="8"/>
        <v>5504.8927167644606</v>
      </c>
      <c r="F105" s="25">
        <f t="shared" si="9"/>
        <v>126812.40256207019</v>
      </c>
    </row>
    <row r="106" spans="1:6" x14ac:dyDescent="0.25">
      <c r="A106">
        <v>100</v>
      </c>
      <c r="B106" s="25">
        <f t="shared" si="5"/>
        <v>126812.40256207019</v>
      </c>
      <c r="C106" s="25">
        <f t="shared" si="6"/>
        <v>6607.5368440880829</v>
      </c>
      <c r="D106" s="25">
        <f t="shared" si="7"/>
        <v>1056.7700213505848</v>
      </c>
      <c r="E106" s="25">
        <f t="shared" si="8"/>
        <v>5550.7668227374979</v>
      </c>
      <c r="F106" s="25">
        <f t="shared" si="9"/>
        <v>121261.63573933269</v>
      </c>
    </row>
    <row r="107" spans="1:6" x14ac:dyDescent="0.25">
      <c r="A107">
        <v>101</v>
      </c>
      <c r="B107" s="25">
        <f t="shared" si="5"/>
        <v>121261.63573933269</v>
      </c>
      <c r="C107" s="25">
        <f t="shared" si="6"/>
        <v>6607.5368440880829</v>
      </c>
      <c r="D107" s="25">
        <f t="shared" si="7"/>
        <v>1010.5136311611058</v>
      </c>
      <c r="E107" s="25">
        <f t="shared" si="8"/>
        <v>5597.0232129269771</v>
      </c>
      <c r="F107" s="25">
        <f t="shared" si="9"/>
        <v>115664.61252640572</v>
      </c>
    </row>
    <row r="108" spans="1:6" x14ac:dyDescent="0.25">
      <c r="A108">
        <v>102</v>
      </c>
      <c r="B108" s="25">
        <f t="shared" si="5"/>
        <v>115664.61252640572</v>
      </c>
      <c r="C108" s="25">
        <f t="shared" si="6"/>
        <v>6607.5368440880829</v>
      </c>
      <c r="D108" s="25">
        <f t="shared" si="7"/>
        <v>963.87177105338094</v>
      </c>
      <c r="E108" s="25">
        <f t="shared" si="8"/>
        <v>5643.6650730347019</v>
      </c>
      <c r="F108" s="25">
        <f t="shared" si="9"/>
        <v>110020.94745337102</v>
      </c>
    </row>
    <row r="109" spans="1:6" x14ac:dyDescent="0.25">
      <c r="A109">
        <v>103</v>
      </c>
      <c r="B109" s="25">
        <f t="shared" si="5"/>
        <v>110020.94745337102</v>
      </c>
      <c r="C109" s="25">
        <f t="shared" si="6"/>
        <v>6607.5368440880829</v>
      </c>
      <c r="D109" s="25">
        <f t="shared" si="7"/>
        <v>916.84122877809182</v>
      </c>
      <c r="E109" s="25">
        <f t="shared" si="8"/>
        <v>5690.6956153099909</v>
      </c>
      <c r="F109" s="25">
        <f t="shared" si="9"/>
        <v>104330.25183806103</v>
      </c>
    </row>
    <row r="110" spans="1:6" x14ac:dyDescent="0.25">
      <c r="A110">
        <v>104</v>
      </c>
      <c r="B110" s="25">
        <f t="shared" si="5"/>
        <v>104330.25183806103</v>
      </c>
      <c r="C110" s="25">
        <f t="shared" si="6"/>
        <v>6607.5368440880829</v>
      </c>
      <c r="D110" s="25">
        <f t="shared" si="7"/>
        <v>869.41876531717526</v>
      </c>
      <c r="E110" s="25">
        <f t="shared" si="8"/>
        <v>5738.1180787709072</v>
      </c>
      <c r="F110" s="25">
        <f t="shared" si="9"/>
        <v>98592.133759290125</v>
      </c>
    </row>
    <row r="111" spans="1:6" x14ac:dyDescent="0.25">
      <c r="A111">
        <v>105</v>
      </c>
      <c r="B111" s="25">
        <f t="shared" si="5"/>
        <v>98592.133759290125</v>
      </c>
      <c r="C111" s="25">
        <f t="shared" si="6"/>
        <v>6607.5368440880829</v>
      </c>
      <c r="D111" s="25">
        <f t="shared" si="7"/>
        <v>821.60111466075102</v>
      </c>
      <c r="E111" s="25">
        <f t="shared" si="8"/>
        <v>5785.9357294273323</v>
      </c>
      <c r="F111" s="25">
        <f t="shared" si="9"/>
        <v>92806.19802986279</v>
      </c>
    </row>
    <row r="112" spans="1:6" x14ac:dyDescent="0.25">
      <c r="A112">
        <v>106</v>
      </c>
      <c r="B112" s="25">
        <f t="shared" si="5"/>
        <v>92806.19802986279</v>
      </c>
      <c r="C112" s="25">
        <f t="shared" si="6"/>
        <v>6607.5368440880829</v>
      </c>
      <c r="D112" s="25">
        <f t="shared" si="7"/>
        <v>773.38498358218988</v>
      </c>
      <c r="E112" s="25">
        <f t="shared" si="8"/>
        <v>5834.1518605058927</v>
      </c>
      <c r="F112" s="25">
        <f t="shared" si="9"/>
        <v>86972.046169356894</v>
      </c>
    </row>
    <row r="113" spans="1:6" x14ac:dyDescent="0.25">
      <c r="A113">
        <v>107</v>
      </c>
      <c r="B113" s="25">
        <f t="shared" si="5"/>
        <v>86972.046169356894</v>
      </c>
      <c r="C113" s="25">
        <f t="shared" si="6"/>
        <v>6607.5368440880829</v>
      </c>
      <c r="D113" s="25">
        <f t="shared" si="7"/>
        <v>724.76705141130742</v>
      </c>
      <c r="E113" s="25">
        <f t="shared" si="8"/>
        <v>5882.769792676776</v>
      </c>
      <c r="F113" s="25">
        <f t="shared" si="9"/>
        <v>81089.276376680122</v>
      </c>
    </row>
    <row r="114" spans="1:6" x14ac:dyDescent="0.25">
      <c r="A114">
        <v>108</v>
      </c>
      <c r="B114" s="25">
        <f t="shared" si="5"/>
        <v>81089.276376680122</v>
      </c>
      <c r="C114" s="25">
        <f t="shared" si="6"/>
        <v>6607.5368440880829</v>
      </c>
      <c r="D114" s="25">
        <f t="shared" si="7"/>
        <v>675.74396980566769</v>
      </c>
      <c r="E114" s="25">
        <f t="shared" si="8"/>
        <v>5931.7928742824151</v>
      </c>
      <c r="F114" s="25">
        <f t="shared" si="9"/>
        <v>75157.483502397707</v>
      </c>
    </row>
    <row r="115" spans="1:6" x14ac:dyDescent="0.25">
      <c r="A115">
        <v>109</v>
      </c>
      <c r="B115" s="25">
        <f t="shared" si="5"/>
        <v>75157.483502397707</v>
      </c>
      <c r="C115" s="25">
        <f t="shared" si="6"/>
        <v>6607.5368440880829</v>
      </c>
      <c r="D115" s="25">
        <f t="shared" si="7"/>
        <v>626.31236251998087</v>
      </c>
      <c r="E115" s="25">
        <f t="shared" si="8"/>
        <v>5981.2244815681024</v>
      </c>
      <c r="F115" s="25">
        <f t="shared" si="9"/>
        <v>69176.259020829602</v>
      </c>
    </row>
    <row r="116" spans="1:6" x14ac:dyDescent="0.25">
      <c r="A116">
        <v>110</v>
      </c>
      <c r="B116" s="25">
        <f t="shared" si="5"/>
        <v>69176.259020829602</v>
      </c>
      <c r="C116" s="25">
        <f t="shared" si="6"/>
        <v>6607.5368440880829</v>
      </c>
      <c r="D116" s="25">
        <f t="shared" si="7"/>
        <v>576.46882517358006</v>
      </c>
      <c r="E116" s="25">
        <f t="shared" si="8"/>
        <v>6031.0680189145032</v>
      </c>
      <c r="F116" s="25">
        <f t="shared" si="9"/>
        <v>63145.191001915096</v>
      </c>
    </row>
    <row r="117" spans="1:6" x14ac:dyDescent="0.25">
      <c r="A117">
        <v>111</v>
      </c>
      <c r="B117" s="25">
        <f t="shared" si="5"/>
        <v>63145.191001915096</v>
      </c>
      <c r="C117" s="25">
        <f t="shared" si="6"/>
        <v>6607.5368440880829</v>
      </c>
      <c r="D117" s="25">
        <f t="shared" si="7"/>
        <v>526.20992501595913</v>
      </c>
      <c r="E117" s="25">
        <f t="shared" si="8"/>
        <v>6081.3269190721239</v>
      </c>
      <c r="F117" s="25">
        <f t="shared" si="9"/>
        <v>57063.864082842971</v>
      </c>
    </row>
    <row r="118" spans="1:6" x14ac:dyDescent="0.25">
      <c r="A118">
        <v>112</v>
      </c>
      <c r="B118" s="25">
        <f t="shared" si="5"/>
        <v>57063.864082842971</v>
      </c>
      <c r="C118" s="25">
        <f t="shared" si="6"/>
        <v>6607.5368440880829</v>
      </c>
      <c r="D118" s="25">
        <f t="shared" si="7"/>
        <v>475.53220069035808</v>
      </c>
      <c r="E118" s="25">
        <f t="shared" si="8"/>
        <v>6132.004643397725</v>
      </c>
      <c r="F118" s="25">
        <f t="shared" si="9"/>
        <v>50931.859439445245</v>
      </c>
    </row>
    <row r="119" spans="1:6" x14ac:dyDescent="0.25">
      <c r="A119">
        <v>113</v>
      </c>
      <c r="B119" s="25">
        <f t="shared" si="5"/>
        <v>50931.859439445245</v>
      </c>
      <c r="C119" s="25">
        <f t="shared" si="6"/>
        <v>6607.5368440880829</v>
      </c>
      <c r="D119" s="25">
        <f t="shared" si="7"/>
        <v>424.43216199537704</v>
      </c>
      <c r="E119" s="25">
        <f t="shared" si="8"/>
        <v>6183.1046820927058</v>
      </c>
      <c r="F119" s="25">
        <f t="shared" si="9"/>
        <v>44748.754757352537</v>
      </c>
    </row>
    <row r="120" spans="1:6" x14ac:dyDescent="0.25">
      <c r="A120">
        <v>114</v>
      </c>
      <c r="B120" s="25">
        <f t="shared" si="5"/>
        <v>44748.754757352537</v>
      </c>
      <c r="C120" s="25">
        <f t="shared" si="6"/>
        <v>6607.5368440880829</v>
      </c>
      <c r="D120" s="25">
        <f t="shared" si="7"/>
        <v>372.9062896446045</v>
      </c>
      <c r="E120" s="25">
        <f t="shared" si="8"/>
        <v>6234.6305544434781</v>
      </c>
      <c r="F120" s="25">
        <f t="shared" si="9"/>
        <v>38514.124202909057</v>
      </c>
    </row>
    <row r="121" spans="1:6" x14ac:dyDescent="0.25">
      <c r="A121">
        <v>115</v>
      </c>
      <c r="B121" s="25">
        <f t="shared" si="5"/>
        <v>38514.124202909057</v>
      </c>
      <c r="C121" s="25">
        <f t="shared" si="6"/>
        <v>6607.5368440880829</v>
      </c>
      <c r="D121" s="25">
        <f t="shared" si="7"/>
        <v>320.95103502424212</v>
      </c>
      <c r="E121" s="25">
        <f t="shared" si="8"/>
        <v>6286.5858090638412</v>
      </c>
      <c r="F121" s="25">
        <f t="shared" si="9"/>
        <v>32227.538393845214</v>
      </c>
    </row>
    <row r="122" spans="1:6" x14ac:dyDescent="0.25">
      <c r="A122">
        <v>116</v>
      </c>
      <c r="B122" s="25">
        <f t="shared" si="5"/>
        <v>32227.538393845214</v>
      </c>
      <c r="C122" s="25">
        <f t="shared" si="6"/>
        <v>6607.5368440880829</v>
      </c>
      <c r="D122" s="25">
        <f t="shared" si="7"/>
        <v>268.56281994871011</v>
      </c>
      <c r="E122" s="25">
        <f t="shared" si="8"/>
        <v>6338.9740241393729</v>
      </c>
      <c r="F122" s="25">
        <f t="shared" si="9"/>
        <v>25888.56436970584</v>
      </c>
    </row>
    <row r="123" spans="1:6" x14ac:dyDescent="0.25">
      <c r="A123">
        <v>117</v>
      </c>
      <c r="B123" s="25">
        <f t="shared" si="5"/>
        <v>25888.56436970584</v>
      </c>
      <c r="C123" s="25">
        <f t="shared" si="6"/>
        <v>6607.5368440880829</v>
      </c>
      <c r="D123" s="25">
        <f t="shared" si="7"/>
        <v>215.73803641421534</v>
      </c>
      <c r="E123" s="25">
        <f t="shared" si="8"/>
        <v>6391.7988076738675</v>
      </c>
      <c r="F123" s="25">
        <f t="shared" si="9"/>
        <v>19496.765562031971</v>
      </c>
    </row>
    <row r="124" spans="1:6" x14ac:dyDescent="0.25">
      <c r="A124">
        <v>118</v>
      </c>
      <c r="B124" s="25">
        <f t="shared" si="5"/>
        <v>19496.765562031971</v>
      </c>
      <c r="C124" s="25">
        <f t="shared" si="6"/>
        <v>6607.5368440880829</v>
      </c>
      <c r="D124" s="25">
        <f t="shared" si="7"/>
        <v>162.47304635026643</v>
      </c>
      <c r="E124" s="25">
        <f t="shared" si="8"/>
        <v>6445.0637977378165</v>
      </c>
      <c r="F124" s="25">
        <f t="shared" si="9"/>
        <v>13051.701764294154</v>
      </c>
    </row>
    <row r="125" spans="1:6" x14ac:dyDescent="0.25">
      <c r="A125">
        <v>119</v>
      </c>
      <c r="B125" s="25">
        <f t="shared" si="5"/>
        <v>13051.701764294154</v>
      </c>
      <c r="C125" s="25">
        <f t="shared" si="6"/>
        <v>6607.5368440880829</v>
      </c>
      <c r="D125" s="25">
        <f t="shared" si="7"/>
        <v>108.76418136911795</v>
      </c>
      <c r="E125" s="25">
        <f t="shared" si="8"/>
        <v>6498.772662718965</v>
      </c>
      <c r="F125" s="25">
        <f t="shared" si="9"/>
        <v>6552.9291015751887</v>
      </c>
    </row>
    <row r="126" spans="1:6" x14ac:dyDescent="0.25">
      <c r="A126">
        <v>120</v>
      </c>
      <c r="B126" s="25">
        <f t="shared" si="5"/>
        <v>6552.9291015751887</v>
      </c>
      <c r="C126" s="25">
        <f t="shared" si="6"/>
        <v>6607.5368440880829</v>
      </c>
      <c r="D126" s="25">
        <f t="shared" si="7"/>
        <v>54.607742513126574</v>
      </c>
      <c r="E126" s="25">
        <f t="shared" si="8"/>
        <v>6552.9291015749568</v>
      </c>
      <c r="F126" s="25">
        <f t="shared" si="9"/>
        <v>2.319211489520967E-10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Spinner 2">
              <controlPr defaultSize="0" autoPict="0">
                <anchor moveWithCells="1" sizeWithCells="1">
                  <from>
                    <xdr:col>7</xdr:col>
                    <xdr:colOff>9525</xdr:colOff>
                    <xdr:row>5</xdr:row>
                    <xdr:rowOff>0</xdr:rowOff>
                  </from>
                  <to>
                    <xdr:col>7</xdr:col>
                    <xdr:colOff>333375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 (2)</vt:lpstr>
      <vt:lpstr>Sheet2</vt:lpstr>
      <vt:lpstr>Martix!</vt:lpstr>
      <vt:lpstr>Q1</vt:lpstr>
      <vt:lpstr>Q1 (2)</vt:lpstr>
      <vt:lpstr>Q1 (3)</vt:lpstr>
      <vt:lpstr>amortisman</vt:lpstr>
      <vt:lpstr>amortisman (2)</vt:lpstr>
      <vt:lpstr>amortisman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Fuat Can Beylunioglu</dc:creator>
  <cp:lastModifiedBy>fuadcan</cp:lastModifiedBy>
  <dcterms:created xsi:type="dcterms:W3CDTF">2012-12-10T11:00:10Z</dcterms:created>
  <dcterms:modified xsi:type="dcterms:W3CDTF">2014-11-18T22:20:38Z</dcterms:modified>
</cp:coreProperties>
</file>