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wig\Documents\msci261\"/>
    </mc:Choice>
  </mc:AlternateContent>
  <xr:revisionPtr revIDLastSave="0" documentId="13_ncr:1_{395A6D02-1A76-4B71-A3CE-50ACC8864D9C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Portfol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7" i="1" l="1"/>
  <c r="J12" i="1"/>
  <c r="J11" i="1"/>
  <c r="J10" i="1"/>
  <c r="J9" i="1"/>
  <c r="J8" i="1"/>
  <c r="J7" i="1"/>
  <c r="J6" i="1"/>
  <c r="J5" i="1"/>
  <c r="J4" i="1"/>
  <c r="J3" i="1"/>
  <c r="J2" i="1"/>
  <c r="K12" i="1"/>
  <c r="K11" i="1"/>
  <c r="K10" i="1"/>
  <c r="K9" i="1"/>
  <c r="K8" i="1"/>
  <c r="K7" i="1"/>
  <c r="K6" i="1"/>
  <c r="K5" i="1"/>
  <c r="K4" i="1"/>
  <c r="K3" i="1"/>
  <c r="K2" i="1"/>
  <c r="I12" i="1"/>
  <c r="I11" i="1"/>
  <c r="I10" i="1"/>
  <c r="I9" i="1"/>
  <c r="I8" i="1"/>
  <c r="I7" i="1"/>
  <c r="I6" i="1"/>
  <c r="I5" i="1"/>
  <c r="I4" i="1"/>
  <c r="I3" i="1"/>
  <c r="D28" i="1"/>
  <c r="D26" i="1"/>
  <c r="E24" i="1"/>
  <c r="D24" i="1"/>
  <c r="E23" i="1"/>
  <c r="D23" i="1"/>
  <c r="E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8" i="1"/>
  <c r="E27" i="1"/>
  <c r="E26" i="1"/>
  <c r="F24" i="1"/>
  <c r="F23" i="1"/>
</calcChain>
</file>

<file path=xl/sharedStrings.xml><?xml version="1.0" encoding="utf-8"?>
<sst xmlns="http://schemas.openxmlformats.org/spreadsheetml/2006/main" count="56" uniqueCount="13">
  <si>
    <t>Year</t>
  </si>
  <si>
    <t>Stock B</t>
  </si>
  <si>
    <t>Mean</t>
  </si>
  <si>
    <t>Stdev</t>
  </si>
  <si>
    <t>Covariance</t>
  </si>
  <si>
    <t>Correlation</t>
  </si>
  <si>
    <t>Return Port.</t>
  </si>
  <si>
    <t>Risk Port.</t>
  </si>
  <si>
    <t>Stock X</t>
  </si>
  <si>
    <t>Return X</t>
  </si>
  <si>
    <t>Return Y</t>
  </si>
  <si>
    <t>Weight X</t>
  </si>
  <si>
    <t>Weight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</si>
</sst>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0" fontId="1" fillId="0" borderId="0" xfId="1" applyNumberFormat="1"/>
    <xf numFmtId="0" fontId="2" fillId="2" borderId="0" xfId="2"/>
    <xf numFmtId="0" fontId="3" fillId="0" borderId="0" xfId="0" applyFont="1"/>
    <xf numFmtId="2" fontId="3" fillId="0" borderId="0" xfId="0" applyNumberFormat="1" applyFont="1"/>
    <xf numFmtId="0" fontId="2" fillId="2" borderId="0" xfId="2" applyAlignment="1">
      <alignment wrapText="1"/>
    </xf>
    <xf numFmtId="0" fontId="0" fillId="0" borderId="0" xfId="0" quotePrefix="1"/>
    <xf numFmtId="0" fontId="2" fillId="3" borderId="0" xfId="3"/>
  </cellXfs>
  <cellStyles count="4">
    <cellStyle name="Accent1" xfId="2" builtinId="29"/>
    <cellStyle name="Accent2" xfId="3" builtinId="3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Risk</a:t>
            </a:r>
            <a:r>
              <a:rPr lang="en-CA" baseline="0"/>
              <a:t> vs</a:t>
            </a:r>
            <a:r>
              <a:rPr lang="en-CA"/>
              <a:t>. Return Port.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Portfolio!$K$1</c:f>
              <c:strCache>
                <c:ptCount val="1"/>
                <c:pt idx="0">
                  <c:v>Return Port.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Portfolio!$J$2:$J$12</c:f>
              <c:numCache>
                <c:formatCode>0.00%</c:formatCode>
                <c:ptCount val="11"/>
                <c:pt idx="0">
                  <c:v>1.8401641482186402E-2</c:v>
                </c:pt>
                <c:pt idx="1">
                  <c:v>1.9809488057348768E-2</c:v>
                </c:pt>
                <c:pt idx="2">
                  <c:v>2.3148889814731521E-2</c:v>
                </c:pt>
                <c:pt idx="3">
                  <c:v>2.77306014525458E-2</c:v>
                </c:pt>
                <c:pt idx="4">
                  <c:v>3.3041811222908266E-2</c:v>
                </c:pt>
                <c:pt idx="5">
                  <c:v>3.8783968280279101E-2</c:v>
                </c:pt>
                <c:pt idx="6">
                  <c:v>4.4791639587607207E-2</c:v>
                </c:pt>
                <c:pt idx="7">
                  <c:v>5.0971027388424524E-2</c:v>
                </c:pt>
                <c:pt idx="8">
                  <c:v>5.7266571084900519E-2</c:v>
                </c:pt>
                <c:pt idx="9">
                  <c:v>6.3643810141422397E-2</c:v>
                </c:pt>
                <c:pt idx="10">
                  <c:v>7.0080445557358539E-2</c:v>
                </c:pt>
              </c:numCache>
            </c:numRef>
          </c:xVal>
          <c:yVal>
            <c:numRef>
              <c:f>Portfolio!$K$2:$K$12</c:f>
              <c:numCache>
                <c:formatCode>0.00%</c:formatCode>
                <c:ptCount val="11"/>
                <c:pt idx="0">
                  <c:v>2.2379574022830469E-2</c:v>
                </c:pt>
                <c:pt idx="1">
                  <c:v>2.9676813868327392E-2</c:v>
                </c:pt>
                <c:pt idx="2">
                  <c:v>3.6974053713824312E-2</c:v>
                </c:pt>
                <c:pt idx="3">
                  <c:v>4.4271293559321245E-2</c:v>
                </c:pt>
                <c:pt idx="4">
                  <c:v>5.1568533404818165E-2</c:v>
                </c:pt>
                <c:pt idx="5">
                  <c:v>5.8865773250315084E-2</c:v>
                </c:pt>
                <c:pt idx="6">
                  <c:v>6.6163013095812004E-2</c:v>
                </c:pt>
                <c:pt idx="7">
                  <c:v>7.3460252941308923E-2</c:v>
                </c:pt>
                <c:pt idx="8">
                  <c:v>8.0757492786805857E-2</c:v>
                </c:pt>
                <c:pt idx="9">
                  <c:v>8.8054732632302776E-2</c:v>
                </c:pt>
                <c:pt idx="10">
                  <c:v>9.5351972477799696E-2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F-4BCC-8D88-D2CF3599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97216"/>
        <c:axId val="479398200"/>
      </c:scatterChart>
      <c:valAx>
        <c:axId val="4793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98200"/>
        <c:crosses val="autoZero"/>
        <c:crossBetween val="midCat"/>
      </c:valAx>
      <c:valAx>
        <c:axId val="47939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210910</xdr:colOff>
      <xdr:row>13</xdr:row>
      <xdr:rowOff>135390</xdr:rowOff>
    </xdr:from>
    <xdr:to>
      <xdr:col>13</xdr:col>
      <xdr:colOff>170089</xdr:colOff>
      <xdr:row>30</xdr:row>
      <xdr:rowOff>102733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C6A6F-EE60-47BB-857C-02C5626BA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="140" zoomScaleNormal="140" workbookViewId="0"/>
  </sheetViews>
  <sheetFormatPr defaultRowHeight="12.75" x14ac:dyDescent="0.2"/>
  <cols>
    <col min="1" max="1" width="5.42578125" customWidth="1"/>
    <col min="2" max="2" width="7.140625" bestFit="1" customWidth="1"/>
    <col min="3" max="3" width="15" customWidth="1"/>
    <col min="4" max="1022" width="11.5703125"/>
  </cols>
  <sheetData>
    <row r="1" spans="1:13" ht="30" x14ac:dyDescent="0.25">
      <c r="A1" s="2" t="s">
        <v>0</v>
      </c>
      <c r="B1" s="5" t="s">
        <v>8</v>
      </c>
      <c r="C1" s="2" t="s">
        <v>1</v>
      </c>
      <c r="D1" s="2" t="s">
        <v>9</v>
      </c>
      <c r="E1" s="2" t="s">
        <v>10</v>
      </c>
      <c r="H1" s="7" t="s">
        <v>11</v>
      </c>
      <c r="I1" s="7" t="s">
        <v>12</v>
      </c>
      <c r="J1" s="7" t="s">
        <v>7</v>
      </c>
      <c r="K1" s="7" t="s">
        <v>6</v>
      </c>
      <c r="L1" s="6"/>
      <c r="M1" s="6"/>
    </row>
    <row r="2" spans="1:13" x14ac:dyDescent="0.2">
      <c r="A2" s="3">
        <v>1999</v>
      </c>
      <c r="B2" s="4">
        <v>100</v>
      </c>
      <c r="C2" s="4">
        <v>120</v>
      </c>
      <c r="H2">
        <v>1</v>
      </c>
      <c r="I2">
        <v>0</v>
      </c>
      <c r="J2" s="1">
        <f>SQRT(H2^2*$D$24^2+I2^2*$E$24^2+2*H2*I2*$D$24*$E$24*$D$27)</f>
        <v>1.8401641482186402E-2</v>
      </c>
      <c r="K2" s="1">
        <f>H2*$D$23+I2*$E$23</f>
        <v>2.2379574022830469E-2</v>
      </c>
    </row>
    <row r="3" spans="1:13" x14ac:dyDescent="0.2">
      <c r="A3" s="3">
        <v>2000</v>
      </c>
      <c r="B3" s="4">
        <v>102.81349144598231</v>
      </c>
      <c r="C3" s="4">
        <v>130.86575007786681</v>
      </c>
      <c r="D3">
        <f>B3/B2-1</f>
        <v>2.8134914459823079E-2</v>
      </c>
      <c r="E3">
        <f>C3/C2-1</f>
        <v>9.0547917315556781E-2</v>
      </c>
      <c r="H3">
        <v>0.9</v>
      </c>
      <c r="I3">
        <f>1-H3</f>
        <v>9.9999999999999978E-2</v>
      </c>
      <c r="J3" s="1">
        <f t="shared" ref="J3:J12" si="0">SQRT(H3^2*$D$24^2+I3^2*$E$24^2+2*H3*I3*$D$24*$E$24*$D$27)</f>
        <v>1.9809488057348768E-2</v>
      </c>
      <c r="K3" s="1">
        <f t="shared" ref="K3:K12" si="1">H3*$D$23+I3*$E$23</f>
        <v>2.9676813868327392E-2</v>
      </c>
    </row>
    <row r="4" spans="1:13" x14ac:dyDescent="0.2">
      <c r="A4" s="3">
        <v>2001</v>
      </c>
      <c r="B4" s="4">
        <v>106.35856422585624</v>
      </c>
      <c r="C4" s="4">
        <v>147.97422331478688</v>
      </c>
      <c r="D4">
        <f t="shared" ref="D4:D21" si="2">B4/B3-1</f>
        <v>3.4480618545441599E-2</v>
      </c>
      <c r="E4">
        <f t="shared" ref="E4:E21" si="3">C4/C3-1</f>
        <v>0.13073300865001203</v>
      </c>
      <c r="H4">
        <v>0.8</v>
      </c>
      <c r="I4">
        <f t="shared" ref="I4:I12" si="4">1-H4</f>
        <v>0.19999999999999996</v>
      </c>
      <c r="J4" s="1">
        <f t="shared" si="0"/>
        <v>2.3148889814731521E-2</v>
      </c>
      <c r="K4" s="1">
        <f t="shared" si="1"/>
        <v>3.6974053713824312E-2</v>
      </c>
    </row>
    <row r="5" spans="1:13" x14ac:dyDescent="0.2">
      <c r="A5" s="3">
        <v>2002</v>
      </c>
      <c r="B5" s="4">
        <v>111.74778485894672</v>
      </c>
      <c r="C5" s="4">
        <v>156.41989417641324</v>
      </c>
      <c r="D5">
        <f t="shared" si="2"/>
        <v>5.067030259684846E-2</v>
      </c>
      <c r="E5">
        <f t="shared" si="3"/>
        <v>5.7075284278801819E-2</v>
      </c>
      <c r="H5">
        <v>0.7</v>
      </c>
      <c r="I5">
        <f t="shared" si="4"/>
        <v>0.30000000000000004</v>
      </c>
      <c r="J5" s="1">
        <f t="shared" si="0"/>
        <v>2.77306014525458E-2</v>
      </c>
      <c r="K5" s="1">
        <f t="shared" si="1"/>
        <v>4.4271293559321245E-2</v>
      </c>
    </row>
    <row r="6" spans="1:13" x14ac:dyDescent="0.2">
      <c r="A6" s="3">
        <v>2003</v>
      </c>
      <c r="B6" s="4">
        <v>112.6727859048782</v>
      </c>
      <c r="C6" s="4">
        <v>169.9312273938605</v>
      </c>
      <c r="D6">
        <f t="shared" si="2"/>
        <v>8.2775783618356247E-3</v>
      </c>
      <c r="E6">
        <f t="shared" si="3"/>
        <v>8.6378611164440011E-2</v>
      </c>
      <c r="H6">
        <v>0.6</v>
      </c>
      <c r="I6">
        <f t="shared" si="4"/>
        <v>0.4</v>
      </c>
      <c r="J6" s="1">
        <f t="shared" si="0"/>
        <v>3.3041811222908266E-2</v>
      </c>
      <c r="K6" s="1">
        <f t="shared" si="1"/>
        <v>5.1568533404818165E-2</v>
      </c>
    </row>
    <row r="7" spans="1:13" x14ac:dyDescent="0.2">
      <c r="A7" s="3">
        <v>2004</v>
      </c>
      <c r="B7" s="4">
        <v>111.51526809531457</v>
      </c>
      <c r="C7" s="4">
        <v>170.63684756797923</v>
      </c>
      <c r="D7">
        <f t="shared" si="2"/>
        <v>-1.0273268742470254E-2</v>
      </c>
      <c r="E7">
        <f t="shared" si="3"/>
        <v>4.1523867328003838E-3</v>
      </c>
      <c r="H7">
        <v>0.5</v>
      </c>
      <c r="I7">
        <f t="shared" si="4"/>
        <v>0.5</v>
      </c>
      <c r="J7" s="1">
        <f t="shared" si="0"/>
        <v>3.8783968280279101E-2</v>
      </c>
      <c r="K7" s="1">
        <f t="shared" si="1"/>
        <v>5.8865773250315084E-2</v>
      </c>
    </row>
    <row r="8" spans="1:13" x14ac:dyDescent="0.2">
      <c r="A8" s="3">
        <v>2005</v>
      </c>
      <c r="B8" s="4">
        <v>114.97815492624973</v>
      </c>
      <c r="C8" s="4">
        <v>213.122529014299</v>
      </c>
      <c r="D8">
        <f t="shared" si="2"/>
        <v>3.1053028792213055E-2</v>
      </c>
      <c r="E8">
        <f t="shared" si="3"/>
        <v>0.2489830423607311</v>
      </c>
      <c r="H8">
        <v>0.4</v>
      </c>
      <c r="I8">
        <f t="shared" si="4"/>
        <v>0.6</v>
      </c>
      <c r="J8" s="1">
        <f t="shared" si="0"/>
        <v>4.4791639587607207E-2</v>
      </c>
      <c r="K8" s="1">
        <f t="shared" si="1"/>
        <v>6.6163013095812004E-2</v>
      </c>
    </row>
    <row r="9" spans="1:13" x14ac:dyDescent="0.2">
      <c r="A9" s="3">
        <v>2006</v>
      </c>
      <c r="B9" s="4">
        <v>118.98047634215654</v>
      </c>
      <c r="C9" s="4">
        <v>228.15015478622558</v>
      </c>
      <c r="D9">
        <f t="shared" si="2"/>
        <v>3.4809407217170962E-2</v>
      </c>
      <c r="E9">
        <f t="shared" si="3"/>
        <v>7.0511671578926904E-2</v>
      </c>
      <c r="H9">
        <v>0.3</v>
      </c>
      <c r="I9">
        <f t="shared" si="4"/>
        <v>0.7</v>
      </c>
      <c r="J9" s="1">
        <f t="shared" si="0"/>
        <v>5.0971027388424524E-2</v>
      </c>
      <c r="K9" s="1">
        <f t="shared" si="1"/>
        <v>7.3460252941308923E-2</v>
      </c>
    </row>
    <row r="10" spans="1:13" x14ac:dyDescent="0.2">
      <c r="A10" s="3">
        <v>2007</v>
      </c>
      <c r="B10" s="4">
        <v>117.73074619756612</v>
      </c>
      <c r="C10" s="4">
        <v>223.51385571599204</v>
      </c>
      <c r="D10">
        <f t="shared" si="2"/>
        <v>-1.0503657263873478E-2</v>
      </c>
      <c r="E10">
        <f t="shared" si="3"/>
        <v>-2.0321261997729989E-2</v>
      </c>
      <c r="H10">
        <v>0.2</v>
      </c>
      <c r="I10">
        <f t="shared" si="4"/>
        <v>0.8</v>
      </c>
      <c r="J10" s="1">
        <f t="shared" si="0"/>
        <v>5.7266571084900519E-2</v>
      </c>
      <c r="K10" s="1">
        <f t="shared" si="1"/>
        <v>8.0757492786805857E-2</v>
      </c>
    </row>
    <row r="11" spans="1:13" x14ac:dyDescent="0.2">
      <c r="A11" s="3">
        <v>2008</v>
      </c>
      <c r="B11" s="4">
        <v>123.57746222622332</v>
      </c>
      <c r="C11" s="4">
        <v>258.61797470386688</v>
      </c>
      <c r="D11">
        <f t="shared" si="2"/>
        <v>4.9661759714371589E-2</v>
      </c>
      <c r="E11">
        <f t="shared" si="3"/>
        <v>0.15705567279229382</v>
      </c>
      <c r="H11">
        <v>0.1</v>
      </c>
      <c r="I11">
        <f t="shared" si="4"/>
        <v>0.9</v>
      </c>
      <c r="J11" s="1">
        <f t="shared" si="0"/>
        <v>6.3643810141422397E-2</v>
      </c>
      <c r="K11" s="1">
        <f t="shared" si="1"/>
        <v>8.8054732632302776E-2</v>
      </c>
    </row>
    <row r="12" spans="1:13" x14ac:dyDescent="0.2">
      <c r="A12" s="3">
        <v>2009</v>
      </c>
      <c r="B12" s="4">
        <v>126.37446938444351</v>
      </c>
      <c r="C12" s="4">
        <v>289.34057656603687</v>
      </c>
      <c r="D12">
        <f t="shared" si="2"/>
        <v>2.2633634870248054E-2</v>
      </c>
      <c r="E12">
        <f t="shared" si="3"/>
        <v>0.11879530762449608</v>
      </c>
      <c r="H12">
        <v>0</v>
      </c>
      <c r="I12">
        <f t="shared" si="4"/>
        <v>1</v>
      </c>
      <c r="J12" s="1">
        <f t="shared" si="0"/>
        <v>7.0080445557358539E-2</v>
      </c>
      <c r="K12" s="1">
        <f t="shared" si="1"/>
        <v>9.5351972477799696E-2</v>
      </c>
    </row>
    <row r="13" spans="1:13" x14ac:dyDescent="0.2">
      <c r="A13" s="3">
        <v>2010</v>
      </c>
      <c r="B13" s="4">
        <v>127.95769793829716</v>
      </c>
      <c r="C13" s="4">
        <v>314.69932802961091</v>
      </c>
      <c r="D13">
        <f t="shared" si="2"/>
        <v>1.2528072810634727E-2</v>
      </c>
      <c r="E13">
        <f t="shared" si="3"/>
        <v>8.7643260287021407E-2</v>
      </c>
    </row>
    <row r="14" spans="1:13" x14ac:dyDescent="0.2">
      <c r="A14" s="3">
        <v>2011</v>
      </c>
      <c r="B14" s="4">
        <v>129.82063689477394</v>
      </c>
      <c r="C14" s="4">
        <v>378.00306224186835</v>
      </c>
      <c r="D14">
        <f t="shared" si="2"/>
        <v>1.4559022133823651E-2</v>
      </c>
      <c r="E14">
        <f t="shared" si="3"/>
        <v>0.201156242082287</v>
      </c>
    </row>
    <row r="15" spans="1:13" x14ac:dyDescent="0.2">
      <c r="A15" s="3">
        <v>2012</v>
      </c>
      <c r="B15" s="4">
        <v>135.17773798542069</v>
      </c>
      <c r="C15" s="4">
        <v>425.507355491076</v>
      </c>
      <c r="D15">
        <f t="shared" si="2"/>
        <v>4.1265404474859713E-2</v>
      </c>
      <c r="E15">
        <f t="shared" si="3"/>
        <v>0.12567171537571209</v>
      </c>
    </row>
    <row r="16" spans="1:13" x14ac:dyDescent="0.2">
      <c r="A16" s="3">
        <v>2013</v>
      </c>
      <c r="B16" s="4">
        <v>139.04851404070078</v>
      </c>
      <c r="C16" s="4">
        <v>448.32104443090861</v>
      </c>
      <c r="D16">
        <f t="shared" si="2"/>
        <v>2.8634715397424015E-2</v>
      </c>
      <c r="E16">
        <f t="shared" si="3"/>
        <v>5.3615263391871171E-2</v>
      </c>
    </row>
    <row r="17" spans="1:6" x14ac:dyDescent="0.2">
      <c r="A17" s="3">
        <v>2014</v>
      </c>
      <c r="B17" s="4">
        <v>139.07258836670363</v>
      </c>
      <c r="C17" s="4">
        <v>469.52872498756949</v>
      </c>
      <c r="D17">
        <f t="shared" si="2"/>
        <v>1.7313616164060797E-4</v>
      </c>
      <c r="E17">
        <f t="shared" si="3"/>
        <v>4.7304673336451497E-2</v>
      </c>
    </row>
    <row r="18" spans="1:6" x14ac:dyDescent="0.2">
      <c r="A18" s="3">
        <v>2015</v>
      </c>
      <c r="B18" s="4">
        <v>144.74773973709748</v>
      </c>
      <c r="C18" s="4">
        <v>503.95652633377381</v>
      </c>
      <c r="D18">
        <f t="shared" si="2"/>
        <v>4.080711689516936E-2</v>
      </c>
      <c r="E18">
        <f t="shared" si="3"/>
        <v>7.3324164239612299E-2</v>
      </c>
    </row>
    <row r="19" spans="1:6" x14ac:dyDescent="0.2">
      <c r="A19" s="3">
        <v>2016</v>
      </c>
      <c r="B19" s="4">
        <v>148.98066223691637</v>
      </c>
      <c r="C19" s="4">
        <v>495.91305057583537</v>
      </c>
      <c r="D19">
        <f t="shared" si="2"/>
        <v>2.9243444543638919E-2</v>
      </c>
      <c r="E19">
        <f t="shared" si="3"/>
        <v>-1.5960654020008014E-2</v>
      </c>
    </row>
    <row r="20" spans="1:6" x14ac:dyDescent="0.2">
      <c r="A20" s="3">
        <v>2017</v>
      </c>
      <c r="B20" s="4">
        <v>149.81732837600239</v>
      </c>
      <c r="C20" s="4">
        <v>578.78116200979423</v>
      </c>
      <c r="D20">
        <f t="shared" si="2"/>
        <v>5.6159378440372443E-3</v>
      </c>
      <c r="E20">
        <f t="shared" si="3"/>
        <v>0.16710209851855184</v>
      </c>
    </row>
    <row r="21" spans="1:6" x14ac:dyDescent="0.2">
      <c r="A21" s="3">
        <v>2018</v>
      </c>
      <c r="B21" s="4">
        <v>151.83098377777475</v>
      </c>
      <c r="C21" s="4">
        <v>652.81831193599567</v>
      </c>
      <c r="D21">
        <f t="shared" si="2"/>
        <v>1.3440737620942E-2</v>
      </c>
      <c r="E21">
        <f t="shared" si="3"/>
        <v>0.12791907336636599</v>
      </c>
    </row>
    <row r="23" spans="1:6" ht="15" x14ac:dyDescent="0.25">
      <c r="C23" s="2" t="s">
        <v>2</v>
      </c>
      <c r="D23" s="1">
        <f>AVERAGE(D3:D21)</f>
        <v>2.2379574022830469E-2</v>
      </c>
      <c r="E23" s="1">
        <f>AVERAGE(E3:E21)</f>
        <v>9.5351972477799696E-2</v>
      </c>
      <c r="F23" t="str">
        <f ca="1">_xlfn.FORMULATEXT(E23)</f>
        <v>=AVERAGE(E3:E21)</v>
      </c>
    </row>
    <row r="24" spans="1:6" ht="15" x14ac:dyDescent="0.25">
      <c r="C24" s="2" t="s">
        <v>3</v>
      </c>
      <c r="D24" s="1">
        <f>_xlfn.STDEV.S(D3:D21)</f>
        <v>1.8401641482186402E-2</v>
      </c>
      <c r="E24" s="1">
        <f>_xlfn.STDEV.S(E3:E21)</f>
        <v>7.0080445557358539E-2</v>
      </c>
      <c r="F24" t="str">
        <f ca="1">_xlfn.FORMULATEXT(E24)</f>
        <v>=STDEV.S(E3:E21)</v>
      </c>
    </row>
    <row r="26" spans="1:6" ht="15" x14ac:dyDescent="0.25">
      <c r="C26" s="7" t="s">
        <v>4</v>
      </c>
      <c r="D26">
        <f>_xlfn.COVARIANCE.S(D3:D21,E3:E21)</f>
        <v>3.834477617529818E-4</v>
      </c>
      <c r="E26" t="str">
        <f ca="1">_xlfn.FORMULATEXT(D26)</f>
        <v>=COVARIANCE.S(D3:D21,E3:E21)</v>
      </c>
    </row>
    <row r="27" spans="1:6" ht="15" x14ac:dyDescent="0.25">
      <c r="C27" s="7" t="s">
        <v>5</v>
      </c>
      <c r="D27">
        <f>CORREL(D3:D21,E3:E21)</f>
        <v>0.29733962380293549</v>
      </c>
      <c r="E27" t="str">
        <f ca="1">_xlfn.FORMULATEXT(D27)</f>
        <v>=CORREL(D3:D21,E3:E21)</v>
      </c>
    </row>
    <row r="28" spans="1:6" ht="15" x14ac:dyDescent="0.25">
      <c r="C28" s="7" t="s">
        <v>5</v>
      </c>
      <c r="D28">
        <f>D26/(D24*E24)</f>
        <v>0.29733962380293566</v>
      </c>
      <c r="E28" t="str">
        <f ca="1">_xlfn.FORMULATEXT(D28)</f>
        <v>=D26/(D24*E24)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ludwig</cp:lastModifiedBy>
  <cp:revision>1</cp:revision>
  <dcterms:modified xsi:type="dcterms:W3CDTF">2019-06-10T07:35:29Z</dcterms:modified>
  <dc:language>en-US</dc:language>
</cp:coreProperties>
</file>