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dwig\Documents\msci261\"/>
    </mc:Choice>
  </mc:AlternateContent>
  <xr:revisionPtr revIDLastSave="0" documentId="8_{3D25FCD6-D547-40E5-A1DF-251A8E978445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Startup Ide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46" i="1" l="1"/>
  <c r="B45" i="1"/>
  <c r="G32" i="1"/>
  <c r="F43" i="1"/>
  <c r="E43" i="1"/>
  <c r="D43" i="1"/>
  <c r="C43" i="1"/>
  <c r="B43" i="1"/>
  <c r="F42" i="1"/>
  <c r="E42" i="1"/>
  <c r="D42" i="1"/>
  <c r="C42" i="1"/>
  <c r="B42" i="1"/>
  <c r="F41" i="1"/>
  <c r="E41" i="1"/>
  <c r="D41" i="1"/>
  <c r="C41" i="1"/>
  <c r="B41" i="1"/>
  <c r="F39" i="1"/>
  <c r="E39" i="1"/>
  <c r="D39" i="1"/>
  <c r="C39" i="1"/>
  <c r="F38" i="1"/>
  <c r="E38" i="1"/>
  <c r="D38" i="1"/>
  <c r="C38" i="1"/>
  <c r="F37" i="1"/>
  <c r="E37" i="1"/>
  <c r="D37" i="1"/>
  <c r="C37" i="1"/>
  <c r="F36" i="1"/>
  <c r="E36" i="1"/>
  <c r="D36" i="1"/>
  <c r="C36" i="1"/>
  <c r="G35" i="1"/>
  <c r="G36" i="1" s="1"/>
  <c r="F35" i="1"/>
  <c r="E35" i="1"/>
  <c r="D35" i="1"/>
  <c r="C35" i="1"/>
  <c r="G34" i="1"/>
  <c r="F34" i="1"/>
  <c r="E34" i="1"/>
  <c r="D34" i="1"/>
  <c r="C34" i="1"/>
  <c r="B28" i="1"/>
  <c r="E33" i="1"/>
  <c r="F33" i="1" s="1"/>
  <c r="G33" i="1" s="1"/>
  <c r="D33" i="1"/>
  <c r="C33" i="1"/>
  <c r="E32" i="1"/>
  <c r="F32" i="1" s="1"/>
  <c r="D32" i="1"/>
  <c r="C32" i="1"/>
  <c r="B39" i="1"/>
  <c r="B33" i="1"/>
  <c r="B27" i="1"/>
  <c r="B21" i="1"/>
  <c r="G37" i="1" l="1"/>
  <c r="G38" i="1" s="1"/>
  <c r="G39" i="1" s="1"/>
  <c r="G42" i="1" l="1"/>
  <c r="G43" i="1" s="1"/>
  <c r="G41" i="1"/>
</calcChain>
</file>

<file path=xl/sharedStrings.xml><?xml version="1.0" encoding="utf-8"?>
<sst xmlns="http://schemas.openxmlformats.org/spreadsheetml/2006/main" count="26" uniqueCount="24">
  <si>
    <t>Maturity fo Project</t>
  </si>
  <si>
    <t>years</t>
  </si>
  <si>
    <t>Tax</t>
  </si>
  <si>
    <t>Interest rate</t>
  </si>
  <si>
    <t>Inflation</t>
  </si>
  <si>
    <t>Real Interest rate</t>
  </si>
  <si>
    <t>Annual Income</t>
  </si>
  <si>
    <t>Annual Costs</t>
  </si>
  <si>
    <t>Software Costs</t>
  </si>
  <si>
    <t>Hardware Costs</t>
  </si>
  <si>
    <t>Salvage Value</t>
  </si>
  <si>
    <t>Annual Depreciation</t>
  </si>
  <si>
    <t>Sales</t>
  </si>
  <si>
    <t>Costs</t>
  </si>
  <si>
    <t>Depreciation</t>
  </si>
  <si>
    <t>Profit Before Tax</t>
  </si>
  <si>
    <t>Profit After Tax</t>
  </si>
  <si>
    <t>Depreciation Added Back</t>
  </si>
  <si>
    <t>Net Cash Flow</t>
  </si>
  <si>
    <t>Discounted Nominal CF’s</t>
  </si>
  <si>
    <t>Inflation Adjusted CF’s</t>
  </si>
  <si>
    <t>Discounted Real CF’s</t>
  </si>
  <si>
    <t>NPV of CF’s</t>
  </si>
  <si>
    <t>Terminal value of BI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</si>
</sst>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TRUE&quot;;&quot;TRUE&quot;;&quot;FALSE&quot;"/>
  </numFmts>
  <fonts count="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4" fontId="2" fillId="0" borderId="0" applyBorder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0" fillId="0" borderId="0" xfId="0" applyFont="1"/>
    <xf numFmtId="10" fontId="0" fillId="0" borderId="0" xfId="0" applyNumberFormat="1"/>
    <xf numFmtId="164" fontId="0" fillId="0" borderId="0" xfId="0" applyNumberFormat="1"/>
    <xf numFmtId="0" fontId="4" fillId="2" borderId="0" xfId="2"/>
    <xf numFmtId="0" fontId="4" fillId="4" borderId="0" xfId="4"/>
    <xf numFmtId="0" fontId="1" fillId="3" borderId="0" xfId="3"/>
    <xf numFmtId="44" fontId="2" fillId="0" borderId="0" xfId="1"/>
    <xf numFmtId="44" fontId="0" fillId="0" borderId="0" xfId="0" applyNumberFormat="1"/>
    <xf numFmtId="44" fontId="0" fillId="0" borderId="0" xfId="0" applyNumberFormat="1" applyFont="1"/>
  </cellXfs>
  <cellStyles count="5">
    <cellStyle name="20% - Accent1" xfId="3" builtinId="30"/>
    <cellStyle name="Accent1" xfId="2" builtinId="29"/>
    <cellStyle name="Accent2" xfId="4" builtinId="3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10</xdr:col>
      <xdr:colOff>0</xdr:colOff>
      <xdr:row>13</xdr:row>
      <xdr:rowOff>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0240581-5B6E-4F12-9BF0-6B0F30DA05A8}"/>
            </a:ext>
          </a:extLst>
        </xdr:cNvPr>
        <xdr:cNvSpPr/>
      </xdr:nvSpPr>
      <xdr:spPr>
        <a:xfrm>
          <a:off x="0" y="1"/>
          <a:ext cx="8473109" cy="2153478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CA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started up a company to develop BI tools that automatically send orders to purchasing department </a:t>
          </a:r>
          <a:r>
            <a:rPr lang="en-CA"/>
            <a:t> </a:t>
          </a:r>
          <a:r>
            <a:rPr lang="en-CA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you are about to be out of stock. Your module is too cool so that it can forecast whether people</a:t>
          </a:r>
          <a:r>
            <a:rPr lang="en-CA"/>
            <a:t> </a:t>
          </a:r>
          <a:r>
            <a:rPr lang="en-CA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will buy certain products by analyzing social media posts. You already have potential customers striving for </a:t>
          </a:r>
          <a:r>
            <a:rPr lang="en-CA"/>
            <a:t> </a:t>
          </a:r>
          <a:r>
            <a:rPr lang="en-CA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your products but you also expect to sell your BI tool to ORACLE and </a:t>
          </a:r>
          <a:r>
            <a:rPr lang="en-CA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terminate the project in 5 years</a:t>
          </a:r>
          <a:r>
            <a:rPr lang="en-CA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algn="l"/>
          <a:endParaRPr lang="en-CA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CA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(Costs and revenue) You contracted with Microsoft</a:t>
          </a:r>
          <a:r>
            <a:rPr lang="en-CA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University of Waterloo </a:t>
          </a:r>
          <a:r>
            <a:rPr lang="en-CA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use their various</a:t>
          </a:r>
          <a:r>
            <a:rPr lang="en-CA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CA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modules</a:t>
          </a:r>
          <a:r>
            <a:rPr lang="en-CA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CA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are sold 250.000 CAD in total today. You also invest in hardware that costs 300.000 and</a:t>
          </a:r>
          <a:r>
            <a:rPr lang="en-CA"/>
            <a:t> </a:t>
          </a:r>
          <a:r>
            <a:rPr lang="en-CA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have 120.000 fixed costs paid at the end of each year. Your annual income is estimated to be </a:t>
          </a:r>
          <a:r>
            <a:rPr lang="en-CA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200.000 </a:t>
          </a:r>
          <a:r>
            <a:rPr lang="en-CA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en-CA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both costs and incomes will increase 5% in line with inflation (YES, INFLATION). </a:t>
          </a:r>
          <a:r>
            <a:rPr lang="en-CA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</a:t>
          </a:r>
          <a:r>
            <a:rPr lang="en-CA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you can succeed ORACLE is willing to buy it at 2.000.000</a:t>
          </a:r>
          <a:endParaRPr lang="en-CA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CA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CA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(Salvage values and tax)</a:t>
          </a:r>
          <a:r>
            <a:rPr lang="en-CA"/>
            <a:t> </a:t>
          </a:r>
          <a:r>
            <a:rPr lang="en-CA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Assets are accounted to depreciate straight line over these years and your income will be taxed at 35%.</a:t>
          </a:r>
          <a:r>
            <a:rPr lang="en-CA"/>
            <a:t> </a:t>
          </a:r>
          <a:r>
            <a:rPr lang="en-CA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expect to sell your hardware at 30% their initial value whereas software doesn’t have salvage value.</a:t>
          </a:r>
          <a:r>
            <a:rPr lang="en-CA"/>
            <a:t> </a:t>
          </a:r>
          <a:r>
            <a:rPr lang="en-CA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Assuming 8% interest rates what is the value of your project?</a:t>
          </a:r>
          <a:r>
            <a:rPr lang="en-CA"/>
            <a:t> </a:t>
          </a:r>
          <a:endParaRPr lang="en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G46"/>
  <sheetViews>
    <sheetView tabSelected="1" topLeftCell="A19" zoomScale="145" zoomScaleNormal="145" workbookViewId="0">
      <selection activeCell="D49" sqref="D49"/>
    </sheetView>
  </sheetViews>
  <sheetFormatPr defaultRowHeight="12.75" x14ac:dyDescent="0.2"/>
  <cols>
    <col min="1" max="1" width="26.42578125" bestFit="1" customWidth="1"/>
    <col min="2" max="2" width="14.5703125" bestFit="1" customWidth="1"/>
    <col min="3" max="3" width="12.85546875" bestFit="1" customWidth="1"/>
    <col min="4" max="6" width="11.5703125"/>
    <col min="7" max="7" width="14.5703125" bestFit="1" customWidth="1"/>
    <col min="8" max="1025" width="11.5703125"/>
  </cols>
  <sheetData>
    <row r="9" spans="1:1" x14ac:dyDescent="0.2">
      <c r="A9" s="1"/>
    </row>
    <row r="10" spans="1:1" x14ac:dyDescent="0.2">
      <c r="A10" s="1"/>
    </row>
    <row r="11" spans="1:1" x14ac:dyDescent="0.2">
      <c r="A11" s="2"/>
    </row>
    <row r="12" spans="1:1" x14ac:dyDescent="0.2">
      <c r="A12" s="2"/>
    </row>
    <row r="17" spans="1:7" ht="15" x14ac:dyDescent="0.25">
      <c r="A17" s="5" t="s">
        <v>0</v>
      </c>
      <c r="B17">
        <v>5</v>
      </c>
      <c r="C17" t="s">
        <v>1</v>
      </c>
    </row>
    <row r="18" spans="1:7" ht="15" x14ac:dyDescent="0.25">
      <c r="A18" s="5" t="s">
        <v>2</v>
      </c>
      <c r="B18" s="3">
        <v>0.35</v>
      </c>
    </row>
    <row r="19" spans="1:7" ht="15" x14ac:dyDescent="0.25">
      <c r="A19" s="5" t="s">
        <v>3</v>
      </c>
      <c r="B19" s="3">
        <v>0.08</v>
      </c>
    </row>
    <row r="20" spans="1:7" ht="15" x14ac:dyDescent="0.25">
      <c r="A20" s="5" t="s">
        <v>4</v>
      </c>
      <c r="B20" s="3">
        <v>0.05</v>
      </c>
    </row>
    <row r="21" spans="1:7" ht="15" x14ac:dyDescent="0.25">
      <c r="A21" s="5" t="s">
        <v>5</v>
      </c>
      <c r="B21" s="3">
        <f>(1+B19)/(1+B20)-1</f>
        <v>2.8571428571428692E-2</v>
      </c>
    </row>
    <row r="22" spans="1:7" x14ac:dyDescent="0.2">
      <c r="B22" s="3"/>
    </row>
    <row r="23" spans="1:7" ht="15" x14ac:dyDescent="0.25">
      <c r="A23" s="5" t="s">
        <v>6</v>
      </c>
      <c r="B23" s="8">
        <v>200000</v>
      </c>
    </row>
    <row r="24" spans="1:7" ht="15" x14ac:dyDescent="0.25">
      <c r="A24" s="5" t="s">
        <v>7</v>
      </c>
      <c r="B24" s="8">
        <v>120000</v>
      </c>
    </row>
    <row r="25" spans="1:7" ht="15" x14ac:dyDescent="0.25">
      <c r="A25" s="5" t="s">
        <v>8</v>
      </c>
      <c r="B25" s="8">
        <v>250000</v>
      </c>
    </row>
    <row r="26" spans="1:7" ht="15" x14ac:dyDescent="0.25">
      <c r="A26" s="5" t="s">
        <v>9</v>
      </c>
      <c r="B26" s="8">
        <v>300000</v>
      </c>
    </row>
    <row r="27" spans="1:7" ht="15" x14ac:dyDescent="0.25">
      <c r="A27" s="5" t="s">
        <v>10</v>
      </c>
      <c r="B27" s="8">
        <f>B26*30%</f>
        <v>90000</v>
      </c>
    </row>
    <row r="28" spans="1:7" ht="15" x14ac:dyDescent="0.25">
      <c r="A28" s="5" t="s">
        <v>11</v>
      </c>
      <c r="B28" s="8">
        <f>B25/B17+(B26-B27)/B17</f>
        <v>92000</v>
      </c>
    </row>
    <row r="29" spans="1:7" ht="15" x14ac:dyDescent="0.25">
      <c r="A29" s="5" t="s">
        <v>23</v>
      </c>
      <c r="B29" s="8">
        <v>2000000</v>
      </c>
    </row>
    <row r="31" spans="1:7" ht="15" x14ac:dyDescent="0.25">
      <c r="B31" s="6">
        <v>0</v>
      </c>
      <c r="C31" s="6">
        <v>1</v>
      </c>
      <c r="D31" s="6">
        <v>2</v>
      </c>
      <c r="E31" s="6">
        <v>3</v>
      </c>
      <c r="F31" s="6">
        <v>4</v>
      </c>
      <c r="G31" s="6">
        <v>5</v>
      </c>
    </row>
    <row r="32" spans="1:7" ht="15" x14ac:dyDescent="0.25">
      <c r="A32" s="7" t="s">
        <v>12</v>
      </c>
      <c r="C32" s="9">
        <f>B23</f>
        <v>200000</v>
      </c>
      <c r="D32" s="2">
        <f>C32*(1+$B$20)</f>
        <v>210000</v>
      </c>
      <c r="E32" s="2">
        <f t="shared" ref="E32:G32" si="0">D32*(1+$B$20)</f>
        <v>220500</v>
      </c>
      <c r="F32" s="2">
        <f t="shared" si="0"/>
        <v>231525</v>
      </c>
      <c r="G32" s="10">
        <f>F32*(1+$B$20)+B29</f>
        <v>2243101.25</v>
      </c>
    </row>
    <row r="33" spans="1:7" ht="15" x14ac:dyDescent="0.25">
      <c r="A33" s="7" t="s">
        <v>13</v>
      </c>
      <c r="B33" s="9">
        <f>B25+B26</f>
        <v>550000</v>
      </c>
      <c r="C33" s="9">
        <f>$B$24</f>
        <v>120000</v>
      </c>
      <c r="D33" s="2">
        <f>C33*(1+$B$20)</f>
        <v>126000</v>
      </c>
      <c r="E33" s="2">
        <f t="shared" ref="E33:G33" si="1">D33*(1+$B$20)</f>
        <v>132300</v>
      </c>
      <c r="F33" s="2">
        <f t="shared" si="1"/>
        <v>138915</v>
      </c>
      <c r="G33" s="2">
        <f t="shared" si="1"/>
        <v>145860.75</v>
      </c>
    </row>
    <row r="34" spans="1:7" ht="15" x14ac:dyDescent="0.25">
      <c r="A34" s="7" t="s">
        <v>14</v>
      </c>
      <c r="C34" s="10">
        <f>$B$28</f>
        <v>92000</v>
      </c>
      <c r="D34" s="10">
        <f t="shared" ref="D34:G34" si="2">$B$28</f>
        <v>92000</v>
      </c>
      <c r="E34" s="10">
        <f t="shared" si="2"/>
        <v>92000</v>
      </c>
      <c r="F34" s="10">
        <f t="shared" si="2"/>
        <v>92000</v>
      </c>
      <c r="G34" s="10">
        <f t="shared" si="2"/>
        <v>92000</v>
      </c>
    </row>
    <row r="35" spans="1:7" ht="15" x14ac:dyDescent="0.25">
      <c r="A35" s="7" t="s">
        <v>15</v>
      </c>
      <c r="B35" s="10"/>
      <c r="C35" s="10">
        <f>C32-C33-C34</f>
        <v>-12000</v>
      </c>
      <c r="D35" s="10">
        <f t="shared" ref="D35:G35" si="3">D32-D33-D34</f>
        <v>-8000</v>
      </c>
      <c r="E35" s="10">
        <f t="shared" si="3"/>
        <v>-3800</v>
      </c>
      <c r="F35" s="10">
        <f t="shared" si="3"/>
        <v>610</v>
      </c>
      <c r="G35" s="10">
        <f t="shared" si="3"/>
        <v>2005240.5</v>
      </c>
    </row>
    <row r="36" spans="1:7" ht="15" x14ac:dyDescent="0.25">
      <c r="A36" s="7" t="s">
        <v>2</v>
      </c>
      <c r="C36" s="10">
        <f>MAX(C35*$B$18,0)</f>
        <v>0</v>
      </c>
      <c r="D36" s="10">
        <f t="shared" ref="D36:G36" si="4">MAX(D35*$B$18,0)</f>
        <v>0</v>
      </c>
      <c r="E36" s="10">
        <f t="shared" si="4"/>
        <v>0</v>
      </c>
      <c r="F36" s="10">
        <f t="shared" si="4"/>
        <v>213.5</v>
      </c>
      <c r="G36" s="10">
        <f t="shared" si="4"/>
        <v>701834.17499999993</v>
      </c>
    </row>
    <row r="37" spans="1:7" ht="15" x14ac:dyDescent="0.25">
      <c r="A37" s="7" t="s">
        <v>16</v>
      </c>
      <c r="C37" s="10">
        <f>C35-C36</f>
        <v>-12000</v>
      </c>
      <c r="D37" s="10">
        <f t="shared" ref="D37:G37" si="5">D35-D36</f>
        <v>-8000</v>
      </c>
      <c r="E37" s="10">
        <f t="shared" si="5"/>
        <v>-3800</v>
      </c>
      <c r="F37" s="10">
        <f t="shared" si="5"/>
        <v>396.5</v>
      </c>
      <c r="G37" s="10">
        <f t="shared" si="5"/>
        <v>1303406.3250000002</v>
      </c>
    </row>
    <row r="38" spans="1:7" ht="15" x14ac:dyDescent="0.25">
      <c r="A38" s="7" t="s">
        <v>17</v>
      </c>
      <c r="C38" s="10">
        <f>C37+C34</f>
        <v>80000</v>
      </c>
      <c r="D38" s="10">
        <f t="shared" ref="D38:G38" si="6">D37+D34</f>
        <v>84000</v>
      </c>
      <c r="E38" s="10">
        <f t="shared" si="6"/>
        <v>88200</v>
      </c>
      <c r="F38" s="10">
        <f t="shared" si="6"/>
        <v>92396.5</v>
      </c>
      <c r="G38" s="10">
        <f t="shared" si="6"/>
        <v>1395406.3250000002</v>
      </c>
    </row>
    <row r="39" spans="1:7" ht="15" x14ac:dyDescent="0.25">
      <c r="A39" s="7" t="s">
        <v>18</v>
      </c>
      <c r="B39" s="9">
        <f>-B33</f>
        <v>-550000</v>
      </c>
      <c r="C39" s="10">
        <f>C38</f>
        <v>80000</v>
      </c>
      <c r="D39" s="10">
        <f t="shared" ref="D39:G39" si="7">D38</f>
        <v>84000</v>
      </c>
      <c r="E39" s="10">
        <f t="shared" si="7"/>
        <v>88200</v>
      </c>
      <c r="F39" s="10">
        <f t="shared" si="7"/>
        <v>92396.5</v>
      </c>
      <c r="G39" s="10">
        <f t="shared" si="7"/>
        <v>1395406.3250000002</v>
      </c>
    </row>
    <row r="41" spans="1:7" ht="15" x14ac:dyDescent="0.25">
      <c r="A41" s="7" t="s">
        <v>19</v>
      </c>
      <c r="B41" s="2">
        <f>B39/(1+$B$19)^B31</f>
        <v>-550000</v>
      </c>
      <c r="C41" s="2">
        <f t="shared" ref="C41:G41" si="8">C39/(1+$B$19)^C31</f>
        <v>74074.074074074073</v>
      </c>
      <c r="D41" s="2">
        <f t="shared" si="8"/>
        <v>72016.460905349784</v>
      </c>
      <c r="E41" s="2">
        <f t="shared" si="8"/>
        <v>70016.003657978959</v>
      </c>
      <c r="F41" s="2">
        <f t="shared" si="8"/>
        <v>67914.185793907498</v>
      </c>
      <c r="G41" s="2">
        <f t="shared" si="8"/>
        <v>949690.09782962035</v>
      </c>
    </row>
    <row r="42" spans="1:7" ht="15" x14ac:dyDescent="0.25">
      <c r="A42" s="7" t="s">
        <v>20</v>
      </c>
      <c r="B42" s="2">
        <f>B39/(1+$B$20)^B31</f>
        <v>-550000</v>
      </c>
      <c r="C42" s="2">
        <f t="shared" ref="C42:G42" si="9">C39/(1+$B$20)^C31</f>
        <v>76190.476190476184</v>
      </c>
      <c r="D42" s="2">
        <f t="shared" si="9"/>
        <v>76190.476190476184</v>
      </c>
      <c r="E42" s="2">
        <f t="shared" si="9"/>
        <v>76190.476190476184</v>
      </c>
      <c r="F42" s="2">
        <f t="shared" si="9"/>
        <v>76014.829212108118</v>
      </c>
      <c r="G42" s="2">
        <f t="shared" si="9"/>
        <v>1093337.3684930906</v>
      </c>
    </row>
    <row r="43" spans="1:7" ht="15" x14ac:dyDescent="0.25">
      <c r="A43" s="7" t="s">
        <v>21</v>
      </c>
      <c r="B43" s="2">
        <f>B42/(1+$B$21)^B31</f>
        <v>-550000</v>
      </c>
      <c r="C43" s="2">
        <f t="shared" ref="C43:G43" si="10">C42/(1+$B$21)^C31</f>
        <v>74074.074074074058</v>
      </c>
      <c r="D43" s="2">
        <f t="shared" si="10"/>
        <v>72016.46090534977</v>
      </c>
      <c r="E43" s="2">
        <f t="shared" si="10"/>
        <v>70016.00365797893</v>
      </c>
      <c r="F43" s="2">
        <f t="shared" si="10"/>
        <v>67914.185793907469</v>
      </c>
      <c r="G43" s="2">
        <f t="shared" si="10"/>
        <v>949690.09782961989</v>
      </c>
    </row>
    <row r="44" spans="1:7" x14ac:dyDescent="0.2">
      <c r="B44" s="4"/>
      <c r="C44" s="4"/>
      <c r="D44" s="4"/>
      <c r="E44" s="4"/>
      <c r="F44" s="4"/>
      <c r="G44" s="4"/>
    </row>
    <row r="45" spans="1:7" ht="15" x14ac:dyDescent="0.25">
      <c r="A45" s="7" t="s">
        <v>22</v>
      </c>
      <c r="B45">
        <f>SUM(B41:G41)</f>
        <v>683710.82226093067</v>
      </c>
    </row>
    <row r="46" spans="1:7" ht="15" x14ac:dyDescent="0.25">
      <c r="A46" s="7" t="s">
        <v>22</v>
      </c>
      <c r="B46">
        <f>SUM(B43:G43)</f>
        <v>683710.82226093009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Startup Idea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ludwig</dc:creator>
  <dc:description/>
  <cp:lastModifiedBy>ludwig</cp:lastModifiedBy>
  <cp:revision>1</cp:revision>
  <dcterms:created xsi:type="dcterms:W3CDTF">2019-06-02T14:18:34Z</dcterms:created>
  <dcterms:modified xsi:type="dcterms:W3CDTF">2019-06-03T04:47:58Z</dcterms:modified>
  <dc:language>en-US</dc:language>
</cp:coreProperties>
</file>