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atsezer/Desktop/Kodlarım/Optimizasyon/"/>
    </mc:Choice>
  </mc:AlternateContent>
  <xr:revisionPtr revIDLastSave="0" documentId="13_ncr:1_{20508A15-1CA8-9242-9EF1-C5D4BED5D8A8}" xr6:coauthVersionLast="45" xr6:coauthVersionMax="45" xr10:uidLastSave="{00000000-0000-0000-0000-000000000000}"/>
  <bookViews>
    <workbookView xWindow="-40" yWindow="460" windowWidth="28300" windowHeight="16620" firstSheet="3" activeTab="6" xr2:uid="{1F4C9571-D522-3943-B1BE-62129A9A269C}"/>
  </bookViews>
  <sheets>
    <sheet name="Product Mix Problem" sheetId="1" r:id="rId1"/>
    <sheet name="Product Mix Problem2" sheetId="2" r:id="rId2"/>
    <sheet name="Blending or Mixing Problem" sheetId="4" r:id="rId3"/>
    <sheet name="Diet Problem" sheetId="5" r:id="rId4"/>
    <sheet name="Capital Budget Problem" sheetId="6" r:id="rId5"/>
    <sheet name="Portfolio Selection-Maximizing " sheetId="7" r:id="rId6"/>
    <sheet name="Sayfa2" sheetId="13" r:id="rId7"/>
    <sheet name="Production and Inventory Proble" sheetId="8" r:id="rId8"/>
    <sheet name="Aggregated Planning Problem" sheetId="9" r:id="rId9"/>
    <sheet name="Sensitivity Report 1" sheetId="11" r:id="rId10"/>
    <sheet name="Sensitivity Analysis" sheetId="10" r:id="rId11"/>
  </sheets>
  <definedNames>
    <definedName name="solver_adj" localSheetId="8" hidden="1">'Aggregated Planning Problem'!$C$27:$H$32</definedName>
    <definedName name="solver_adj" localSheetId="2" hidden="1">'Blending or Mixing Problem'!$B$25:$J$25</definedName>
    <definedName name="solver_adj" localSheetId="4" hidden="1">'Capital Budget Problem'!$B$25:$F$25</definedName>
    <definedName name="solver_adj" localSheetId="3" hidden="1">'Diet Problem'!$B$18:$M$18</definedName>
    <definedName name="solver_adj" localSheetId="5" hidden="1">'Portfolio Selection-Maximizing '!$B$18:$K$18</definedName>
    <definedName name="solver_adj" localSheetId="0" hidden="1">'Product Mix Problem'!$B$14:$C$14</definedName>
    <definedName name="solver_adj" localSheetId="1" hidden="1">'Product Mix Problem2'!$B$24:$F$24</definedName>
    <definedName name="solver_adj" localSheetId="7" hidden="1">'Production and Inventory Proble'!$C$42:$H$51</definedName>
    <definedName name="solver_adj" localSheetId="10" hidden="1">'Sensitivity Analysis'!$B$14:$C$14</definedName>
    <definedName name="solver_cvg" localSheetId="8" hidden="1">0.0001</definedName>
    <definedName name="solver_cvg" localSheetId="2" hidden="1">0.0001</definedName>
    <definedName name="solver_cvg" localSheetId="4" hidden="1">0.0001</definedName>
    <definedName name="solver_cvg" localSheetId="3" hidden="1">0.0001</definedName>
    <definedName name="solver_cvg" localSheetId="5" hidden="1">0.0001</definedName>
    <definedName name="solver_cvg" localSheetId="0" hidden="1">0.0001</definedName>
    <definedName name="solver_cvg" localSheetId="1" hidden="1">0.0001</definedName>
    <definedName name="solver_cvg" localSheetId="7" hidden="1">0.0001</definedName>
    <definedName name="solver_cvg" localSheetId="10" hidden="1">0.0001</definedName>
    <definedName name="solver_drv" localSheetId="8" hidden="1">1</definedName>
    <definedName name="solver_drv" localSheetId="2" hidden="1">1</definedName>
    <definedName name="solver_drv" localSheetId="4" hidden="1">1</definedName>
    <definedName name="solver_drv" localSheetId="3" hidden="1">1</definedName>
    <definedName name="solver_drv" localSheetId="5" hidden="1">1</definedName>
    <definedName name="solver_drv" localSheetId="0" hidden="1">1</definedName>
    <definedName name="solver_drv" localSheetId="1" hidden="1">1</definedName>
    <definedName name="solver_drv" localSheetId="7" hidden="1">1</definedName>
    <definedName name="solver_drv" localSheetId="10" hidden="1">1</definedName>
    <definedName name="solver_eng" localSheetId="8" hidden="1">2</definedName>
    <definedName name="solver_eng" localSheetId="2" hidden="1">2</definedName>
    <definedName name="solver_eng" localSheetId="4" hidden="1">2</definedName>
    <definedName name="solver_eng" localSheetId="3" hidden="1">2</definedName>
    <definedName name="solver_eng" localSheetId="5" hidden="1">2</definedName>
    <definedName name="solver_eng" localSheetId="0" hidden="1">2</definedName>
    <definedName name="solver_eng" localSheetId="1" hidden="1">2</definedName>
    <definedName name="solver_eng" localSheetId="7" hidden="1">2</definedName>
    <definedName name="solver_eng" localSheetId="10" hidden="1">2</definedName>
    <definedName name="solver_itr" localSheetId="8" hidden="1">500</definedName>
    <definedName name="solver_itr" localSheetId="2" hidden="1">500</definedName>
    <definedName name="solver_itr" localSheetId="4" hidden="1">500</definedName>
    <definedName name="solver_itr" localSheetId="3" hidden="1">500</definedName>
    <definedName name="solver_itr" localSheetId="5" hidden="1">500</definedName>
    <definedName name="solver_itr" localSheetId="0" hidden="1">100</definedName>
    <definedName name="solver_itr" localSheetId="1" hidden="1">2147483647</definedName>
    <definedName name="solver_itr" localSheetId="7" hidden="1">500</definedName>
    <definedName name="solver_itr" localSheetId="10" hidden="1">500</definedName>
    <definedName name="solver_lhs1" localSheetId="8" hidden="1">'Aggregated Planning Problem'!$C$27:$H$27</definedName>
    <definedName name="solver_lhs1" localSheetId="2" hidden="1">'Blending or Mixing Problem'!$K$12:$K$14</definedName>
    <definedName name="solver_lhs1" localSheetId="4" hidden="1">'Capital Budget Problem'!$G$11:$G$13</definedName>
    <definedName name="solver_lhs1" localSheetId="3" hidden="1">'Diet Problem'!$N$14</definedName>
    <definedName name="solver_lhs1" localSheetId="5" hidden="1">'Portfolio Selection-Maximizing '!$B$14</definedName>
    <definedName name="solver_lhs1" localSheetId="0" hidden="1">'Product Mix Problem'!$B$14:$C$14</definedName>
    <definedName name="solver_lhs1" localSheetId="1" hidden="1">'Product Mix Problem2'!$G$13</definedName>
    <definedName name="solver_lhs1" localSheetId="7" hidden="1">'Production and Inventory Proble'!$C$35:$H$39</definedName>
    <definedName name="solver_lhs1" localSheetId="10" hidden="1">'Sensitivity Analysis'!$D$8:$D$10</definedName>
    <definedName name="solver_lhs2" localSheetId="8" hidden="1">'Aggregated Planning Problem'!$C$27:$H$27</definedName>
    <definedName name="solver_lhs2" localSheetId="2" hidden="1">'Blending or Mixing Problem'!$K$17:$K$19</definedName>
    <definedName name="solver_lhs2" localSheetId="4" hidden="1">'Capital Budget Problem'!$G$16</definedName>
    <definedName name="solver_lhs2" localSheetId="3" hidden="1">'Diet Problem'!$N$8:$N$11</definedName>
    <definedName name="solver_lhs2" localSheetId="5" hidden="1">'Portfolio Selection-Maximizing '!$B$18:$K$18</definedName>
    <definedName name="solver_lhs2" localSheetId="0" hidden="1">'Product Mix Problem'!$D$8:$D$10</definedName>
    <definedName name="solver_lhs2" localSheetId="1" hidden="1">'Product Mix Problem2'!$G$16:$G$20</definedName>
    <definedName name="solver_lhs2" localSheetId="7" hidden="1">'Production and Inventory Proble'!$C$42:$H$46</definedName>
    <definedName name="solver_lhs3" localSheetId="8" hidden="1">'Aggregated Planning Problem'!$C$27:$H$27</definedName>
    <definedName name="solver_lhs3" localSheetId="2" hidden="1">'Blending or Mixing Problem'!$K$22</definedName>
    <definedName name="solver_lhs3" localSheetId="4" hidden="1">'Capital Budget Problem'!$G$19:$G$21</definedName>
    <definedName name="solver_lhs3" localSheetId="5" hidden="1">'Portfolio Selection-Maximizing '!$B$9</definedName>
    <definedName name="solver_lhs3" localSheetId="1" hidden="1">'Product Mix Problem2'!$G$8:$G$10</definedName>
    <definedName name="solver_lhs3" localSheetId="7" hidden="1">'Production and Inventory Proble'!$C$47:$H$51</definedName>
    <definedName name="solver_lhs4" localSheetId="8" hidden="1">'Aggregated Planning Problem'!$C$28:$H$28</definedName>
    <definedName name="solver_lhs4" localSheetId="2" hidden="1">'Blending or Mixing Problem'!$K$5:$K$9</definedName>
    <definedName name="solver_lhs4" localSheetId="4" hidden="1">'Capital Budget Problem'!$G$8</definedName>
    <definedName name="solver_lhs5" localSheetId="8" hidden="1">'Aggregated Planning Problem'!$C$28:$H$28</definedName>
    <definedName name="solver_lhs6" localSheetId="8" hidden="1">'Aggregated Planning Problem'!$C$29:$H$29</definedName>
    <definedName name="solver_lhs7" localSheetId="8" hidden="1">'Aggregated Planning Problem'!$C$30:$H$30</definedName>
    <definedName name="solver_lin" localSheetId="8" hidden="1">1</definedName>
    <definedName name="solver_lin" localSheetId="2" hidden="1">1</definedName>
    <definedName name="solver_lin" localSheetId="4" hidden="1">1</definedName>
    <definedName name="solver_lin" localSheetId="3" hidden="1">1</definedName>
    <definedName name="solver_lin" localSheetId="5" hidden="1">1</definedName>
    <definedName name="solver_lin" localSheetId="0" hidden="1">1</definedName>
    <definedName name="solver_lin" localSheetId="1" hidden="1">1</definedName>
    <definedName name="solver_lin" localSheetId="7" hidden="1">1</definedName>
    <definedName name="solver_lin" localSheetId="10" hidden="1">1</definedName>
    <definedName name="solver_mip" localSheetId="8" hidden="1">2147483647</definedName>
    <definedName name="solver_mip" localSheetId="2" hidden="1">2147483647</definedName>
    <definedName name="solver_mip" localSheetId="4" hidden="1">2147483647</definedName>
    <definedName name="solver_mip" localSheetId="3" hidden="1">2147483647</definedName>
    <definedName name="solver_mip" localSheetId="5" hidden="1">2147483647</definedName>
    <definedName name="solver_mip" localSheetId="0" hidden="1">2147483647</definedName>
    <definedName name="solver_mip" localSheetId="1" hidden="1">2147483647</definedName>
    <definedName name="solver_mip" localSheetId="7" hidden="1">2147483647</definedName>
    <definedName name="solver_mip" localSheetId="10" hidden="1">2147483647</definedName>
    <definedName name="solver_mni" localSheetId="8" hidden="1">30</definedName>
    <definedName name="solver_mni" localSheetId="2" hidden="1">30</definedName>
    <definedName name="solver_mni" localSheetId="4" hidden="1">30</definedName>
    <definedName name="solver_mni" localSheetId="3" hidden="1">30</definedName>
    <definedName name="solver_mni" localSheetId="5" hidden="1">30</definedName>
    <definedName name="solver_mni" localSheetId="0" hidden="1">30</definedName>
    <definedName name="solver_mni" localSheetId="1" hidden="1">30</definedName>
    <definedName name="solver_mni" localSheetId="7" hidden="1">30</definedName>
    <definedName name="solver_mni" localSheetId="10" hidden="1">30</definedName>
    <definedName name="solver_mrt" localSheetId="8" hidden="1">0.075</definedName>
    <definedName name="solver_mrt" localSheetId="2" hidden="1">0.075</definedName>
    <definedName name="solver_mrt" localSheetId="4" hidden="1">0.075</definedName>
    <definedName name="solver_mrt" localSheetId="3" hidden="1">0.075</definedName>
    <definedName name="solver_mrt" localSheetId="5" hidden="1">0.075</definedName>
    <definedName name="solver_mrt" localSheetId="0" hidden="1">0.075</definedName>
    <definedName name="solver_mrt" localSheetId="1" hidden="1">0.075</definedName>
    <definedName name="solver_mrt" localSheetId="7" hidden="1">0.075</definedName>
    <definedName name="solver_mrt" localSheetId="10" hidden="1">0.075</definedName>
    <definedName name="solver_msl" localSheetId="8" hidden="1">2</definedName>
    <definedName name="solver_msl" localSheetId="2" hidden="1">2</definedName>
    <definedName name="solver_msl" localSheetId="4" hidden="1">2</definedName>
    <definedName name="solver_msl" localSheetId="3" hidden="1">2</definedName>
    <definedName name="solver_msl" localSheetId="5" hidden="1">2</definedName>
    <definedName name="solver_msl" localSheetId="0" hidden="1">2</definedName>
    <definedName name="solver_msl" localSheetId="1" hidden="1">2</definedName>
    <definedName name="solver_msl" localSheetId="7" hidden="1">2</definedName>
    <definedName name="solver_msl" localSheetId="10" hidden="1">2</definedName>
    <definedName name="solver_neg" localSheetId="8" hidden="1">1</definedName>
    <definedName name="solver_neg" localSheetId="2" hidden="1">1</definedName>
    <definedName name="solver_neg" localSheetId="4" hidden="1">1</definedName>
    <definedName name="solver_neg" localSheetId="3" hidden="1">1</definedName>
    <definedName name="solver_neg" localSheetId="5" hidden="1">1</definedName>
    <definedName name="solver_neg" localSheetId="0" hidden="1">1</definedName>
    <definedName name="solver_neg" localSheetId="1" hidden="1">1</definedName>
    <definedName name="solver_neg" localSheetId="7" hidden="1">1</definedName>
    <definedName name="solver_neg" localSheetId="10" hidden="1">1</definedName>
    <definedName name="solver_nod" localSheetId="8" hidden="1">2147483647</definedName>
    <definedName name="solver_nod" localSheetId="2" hidden="1">2147483647</definedName>
    <definedName name="solver_nod" localSheetId="4" hidden="1">2147483647</definedName>
    <definedName name="solver_nod" localSheetId="3" hidden="1">2147483647</definedName>
    <definedName name="solver_nod" localSheetId="5" hidden="1">2147483647</definedName>
    <definedName name="solver_nod" localSheetId="0" hidden="1">2147483647</definedName>
    <definedName name="solver_nod" localSheetId="1" hidden="1">2147483647</definedName>
    <definedName name="solver_nod" localSheetId="7" hidden="1">2147483647</definedName>
    <definedName name="solver_nod" localSheetId="10" hidden="1">2147483647</definedName>
    <definedName name="solver_num" localSheetId="8" hidden="1">7</definedName>
    <definedName name="solver_num" localSheetId="2" hidden="1">4</definedName>
    <definedName name="solver_num" localSheetId="4" hidden="1">4</definedName>
    <definedName name="solver_num" localSheetId="3" hidden="1">2</definedName>
    <definedName name="solver_num" localSheetId="5" hidden="1">3</definedName>
    <definedName name="solver_num" localSheetId="0" hidden="1">2</definedName>
    <definedName name="solver_num" localSheetId="1" hidden="1">3</definedName>
    <definedName name="solver_num" localSheetId="7" hidden="1">3</definedName>
    <definedName name="solver_num" localSheetId="10" hidden="1">1</definedName>
    <definedName name="solver_opt" localSheetId="8" hidden="1">'Aggregated Planning Problem'!$I$27</definedName>
    <definedName name="solver_opt" localSheetId="2" hidden="1">'Blending or Mixing Problem'!$K$25</definedName>
    <definedName name="solver_opt" localSheetId="4" hidden="1">'Capital Budget Problem'!$G$25</definedName>
    <definedName name="solver_opt" localSheetId="3" hidden="1">'Diet Problem'!$N$18</definedName>
    <definedName name="solver_opt" localSheetId="5" hidden="1">'Portfolio Selection-Maximizing '!$L$18</definedName>
    <definedName name="solver_opt" localSheetId="0" hidden="1">'Product Mix Problem'!$D$14</definedName>
    <definedName name="solver_opt" localSheetId="1" hidden="1">'Product Mix Problem2'!$G$24</definedName>
    <definedName name="solver_opt" localSheetId="7" hidden="1">'Production and Inventory Proble'!$I$42</definedName>
    <definedName name="solver_opt" localSheetId="10" hidden="1">'Sensitivity Analysis'!$D$14</definedName>
    <definedName name="solver_pre" localSheetId="8" hidden="1">0.000001</definedName>
    <definedName name="solver_pre" localSheetId="2" hidden="1">0.000001</definedName>
    <definedName name="solver_pre" localSheetId="4" hidden="1">0.000001</definedName>
    <definedName name="solver_pre" localSheetId="3" hidden="1">0.000001</definedName>
    <definedName name="solver_pre" localSheetId="5" hidden="1">0.000001</definedName>
    <definedName name="solver_pre" localSheetId="0" hidden="1">0.000001</definedName>
    <definedName name="solver_pre" localSheetId="1" hidden="1">0.000001</definedName>
    <definedName name="solver_pre" localSheetId="7" hidden="1">0.000001</definedName>
    <definedName name="solver_pre" localSheetId="10" hidden="1">0.000001</definedName>
    <definedName name="solver_rbv" localSheetId="8" hidden="1">1</definedName>
    <definedName name="solver_rbv" localSheetId="2" hidden="1">1</definedName>
    <definedName name="solver_rbv" localSheetId="4" hidden="1">1</definedName>
    <definedName name="solver_rbv" localSheetId="3" hidden="1">1</definedName>
    <definedName name="solver_rbv" localSheetId="5" hidden="1">1</definedName>
    <definedName name="solver_rbv" localSheetId="0" hidden="1">1</definedName>
    <definedName name="solver_rbv" localSheetId="1" hidden="1">1</definedName>
    <definedName name="solver_rbv" localSheetId="7" hidden="1">1</definedName>
    <definedName name="solver_rbv" localSheetId="10" hidden="1">1</definedName>
    <definedName name="solver_rel1" localSheetId="8" hidden="1">1</definedName>
    <definedName name="solver_rel1" localSheetId="2" hidden="1">3</definedName>
    <definedName name="solver_rel1" localSheetId="4" hidden="1">3</definedName>
    <definedName name="solver_rel1" localSheetId="3" hidden="1">1</definedName>
    <definedName name="solver_rel1" localSheetId="5" hidden="1">1</definedName>
    <definedName name="solver_rel1" localSheetId="0" hidden="1">3</definedName>
    <definedName name="solver_rel1" localSheetId="1" hidden="1">1</definedName>
    <definedName name="solver_rel1" localSheetId="7" hidden="1">2</definedName>
    <definedName name="solver_rel1" localSheetId="10" hidden="1">1</definedName>
    <definedName name="solver_rel2" localSheetId="8" hidden="1">2</definedName>
    <definedName name="solver_rel2" localSheetId="2" hidden="1">1</definedName>
    <definedName name="solver_rel2" localSheetId="4" hidden="1">1</definedName>
    <definedName name="solver_rel2" localSheetId="3" hidden="1">3</definedName>
    <definedName name="solver_rel2" localSheetId="5" hidden="1">1</definedName>
    <definedName name="solver_rel2" localSheetId="0" hidden="1">1</definedName>
    <definedName name="solver_rel2" localSheetId="1" hidden="1">3</definedName>
    <definedName name="solver_rel2" localSheetId="7" hidden="1">1</definedName>
    <definedName name="solver_rel3" localSheetId="8" hidden="1">3</definedName>
    <definedName name="solver_rel3" localSheetId="2" hidden="1">1</definedName>
    <definedName name="solver_rel3" localSheetId="4" hidden="1">1</definedName>
    <definedName name="solver_rel3" localSheetId="5" hidden="1">2</definedName>
    <definedName name="solver_rel3" localSheetId="1" hidden="1">1</definedName>
    <definedName name="solver_rel3" localSheetId="7" hidden="1">1</definedName>
    <definedName name="solver_rel4" localSheetId="8" hidden="1">1</definedName>
    <definedName name="solver_rel4" localSheetId="2" hidden="1">1</definedName>
    <definedName name="solver_rel4" localSheetId="4" hidden="1">1</definedName>
    <definedName name="solver_rel5" localSheetId="8" hidden="1">2</definedName>
    <definedName name="solver_rel6" localSheetId="8" hidden="1">1</definedName>
    <definedName name="solver_rel7" localSheetId="8" hidden="1">1</definedName>
    <definedName name="solver_rhs1" localSheetId="8" hidden="1">'Aggregated Planning Problem'!$C$17:$H$17</definedName>
    <definedName name="solver_rhs1" localSheetId="2" hidden="1">'Blending or Mixing Problem'!$M$12:$M$14</definedName>
    <definedName name="solver_rhs1" localSheetId="4" hidden="1">'Capital Budget Problem'!$I$11:$I$13</definedName>
    <definedName name="solver_rhs1" localSheetId="3" hidden="1">'Diet Problem'!$P$14</definedName>
    <definedName name="solver_rhs1" localSheetId="5" hidden="1">'Portfolio Selection-Maximizing '!$D$14</definedName>
    <definedName name="solver_rhs1" localSheetId="0" hidden="1">0</definedName>
    <definedName name="solver_rhs1" localSheetId="1" hidden="1">'Product Mix Problem2'!$I$13</definedName>
    <definedName name="solver_rhs1" localSheetId="7" hidden="1">'Production and Inventory Proble'!$C$47:$H$51</definedName>
    <definedName name="solver_rhs1" localSheetId="10" hidden="1">'Sensitivity Analysis'!$F$8:$F$10</definedName>
    <definedName name="solver_rhs2" localSheetId="8" hidden="1">'Aggregated Planning Problem'!$C$23:$H$23</definedName>
    <definedName name="solver_rhs2" localSheetId="2" hidden="1">'Blending or Mixing Problem'!$M$17:$M$19</definedName>
    <definedName name="solver_rhs2" localSheetId="4" hidden="1">'Capital Budget Problem'!$I$16</definedName>
    <definedName name="solver_rhs2" localSheetId="3" hidden="1">'Diet Problem'!$P$8:$P$11</definedName>
    <definedName name="solver_rhs2" localSheetId="5" hidden="1">'Portfolio Selection-Maximizing '!$B$11:$K$11</definedName>
    <definedName name="solver_rhs2" localSheetId="0" hidden="1">'Product Mix Problem'!$F$8:$F$10</definedName>
    <definedName name="solver_rhs2" localSheetId="1" hidden="1">'Product Mix Problem2'!$I$16:$I$20</definedName>
    <definedName name="solver_rhs2" localSheetId="7" hidden="1">'Production and Inventory Proble'!$C$23:$H$27</definedName>
    <definedName name="solver_rhs3" localSheetId="8" hidden="1">'Aggregated Planning Problem'!$C$16:$H$16</definedName>
    <definedName name="solver_rhs3" localSheetId="2" hidden="1">'Blending or Mixing Problem'!$M$22</definedName>
    <definedName name="solver_rhs3" localSheetId="4" hidden="1">'Capital Budget Problem'!$I$19:$I$21</definedName>
    <definedName name="solver_rhs3" localSheetId="5" hidden="1">1</definedName>
    <definedName name="solver_rhs3" localSheetId="1" hidden="1">'Product Mix Problem2'!$I$8:$I$10</definedName>
    <definedName name="solver_rhs3" localSheetId="7" hidden="1">'Production and Inventory Proble'!$C$28:$H$32</definedName>
    <definedName name="solver_rhs4" localSheetId="8" hidden="1">'Aggregated Planning Problem'!$C$18:$H$18</definedName>
    <definedName name="solver_rhs4" localSheetId="2" hidden="1">'Blending or Mixing Problem'!$M$5:$M$9</definedName>
    <definedName name="solver_rhs4" localSheetId="4" hidden="1">'Capital Budget Problem'!$I$8</definedName>
    <definedName name="solver_rhs5" localSheetId="8" hidden="1">'Aggregated Planning Problem'!$C$24:$H$24</definedName>
    <definedName name="solver_rhs6" localSheetId="8" hidden="1">'Aggregated Planning Problem'!$C$19:$H$19</definedName>
    <definedName name="solver_rhs7" localSheetId="8" hidden="1">'Aggregated Planning Problem'!$C$20:$H$20</definedName>
    <definedName name="solver_rlx" localSheetId="8" hidden="1">2</definedName>
    <definedName name="solver_rlx" localSheetId="2" hidden="1">2</definedName>
    <definedName name="solver_rlx" localSheetId="4" hidden="1">2</definedName>
    <definedName name="solver_rlx" localSheetId="3" hidden="1">2</definedName>
    <definedName name="solver_rlx" localSheetId="5" hidden="1">2</definedName>
    <definedName name="solver_rlx" localSheetId="0" hidden="1">1</definedName>
    <definedName name="solver_rlx" localSheetId="1" hidden="1">1</definedName>
    <definedName name="solver_rlx" localSheetId="7" hidden="1">2</definedName>
    <definedName name="solver_rlx" localSheetId="10" hidden="1">2</definedName>
    <definedName name="solver_rsd" localSheetId="8" hidden="1">0</definedName>
    <definedName name="solver_rsd" localSheetId="2" hidden="1">0</definedName>
    <definedName name="solver_rsd" localSheetId="4" hidden="1">0</definedName>
    <definedName name="solver_rsd" localSheetId="3" hidden="1">0</definedName>
    <definedName name="solver_rsd" localSheetId="5" hidden="1">0</definedName>
    <definedName name="solver_rsd" localSheetId="0" hidden="1">0</definedName>
    <definedName name="solver_rsd" localSheetId="1" hidden="1">0</definedName>
    <definedName name="solver_rsd" localSheetId="7" hidden="1">0</definedName>
    <definedName name="solver_rsd" localSheetId="10" hidden="1">0</definedName>
    <definedName name="solver_scl" localSheetId="8" hidden="1">1</definedName>
    <definedName name="solver_scl" localSheetId="2" hidden="1">1</definedName>
    <definedName name="solver_scl" localSheetId="4" hidden="1">1</definedName>
    <definedName name="solver_scl" localSheetId="3" hidden="1">1</definedName>
    <definedName name="solver_scl" localSheetId="5" hidden="1">1</definedName>
    <definedName name="solver_scl" localSheetId="0" hidden="1">2</definedName>
    <definedName name="solver_scl" localSheetId="1" hidden="1">2</definedName>
    <definedName name="solver_scl" localSheetId="7" hidden="1">1</definedName>
    <definedName name="solver_scl" localSheetId="10" hidden="1">1</definedName>
    <definedName name="solver_sho" localSheetId="8" hidden="1">2</definedName>
    <definedName name="solver_sho" localSheetId="2" hidden="1">2</definedName>
    <definedName name="solver_sho" localSheetId="4" hidden="1">2</definedName>
    <definedName name="solver_sho" localSheetId="3" hidden="1">2</definedName>
    <definedName name="solver_sho" localSheetId="5" hidden="1">2</definedName>
    <definedName name="solver_sho" localSheetId="0" hidden="1">2</definedName>
    <definedName name="solver_sho" localSheetId="1" hidden="1">2</definedName>
    <definedName name="solver_sho" localSheetId="7" hidden="1">2</definedName>
    <definedName name="solver_sho" localSheetId="10" hidden="1">2</definedName>
    <definedName name="solver_ssz" localSheetId="8" hidden="1">100</definedName>
    <definedName name="solver_ssz" localSheetId="2" hidden="1">100</definedName>
    <definedName name="solver_ssz" localSheetId="4" hidden="1">100</definedName>
    <definedName name="solver_ssz" localSheetId="3" hidden="1">100</definedName>
    <definedName name="solver_ssz" localSheetId="5" hidden="1">100</definedName>
    <definedName name="solver_ssz" localSheetId="0" hidden="1">100</definedName>
    <definedName name="solver_ssz" localSheetId="1" hidden="1">100</definedName>
    <definedName name="solver_ssz" localSheetId="7" hidden="1">100</definedName>
    <definedName name="solver_ssz" localSheetId="10" hidden="1">100</definedName>
    <definedName name="solver_tim" localSheetId="8" hidden="1">500</definedName>
    <definedName name="solver_tim" localSheetId="2" hidden="1">500</definedName>
    <definedName name="solver_tim" localSheetId="4" hidden="1">500</definedName>
    <definedName name="solver_tim" localSheetId="3" hidden="1">500</definedName>
    <definedName name="solver_tim" localSheetId="5" hidden="1">500</definedName>
    <definedName name="solver_tim" localSheetId="0" hidden="1">100</definedName>
    <definedName name="solver_tim" localSheetId="1" hidden="1">2147483647</definedName>
    <definedName name="solver_tim" localSheetId="7" hidden="1">500</definedName>
    <definedName name="solver_tim" localSheetId="10" hidden="1">500</definedName>
    <definedName name="solver_tol" localSheetId="8" hidden="1">0.01</definedName>
    <definedName name="solver_tol" localSheetId="2" hidden="1">0.01</definedName>
    <definedName name="solver_tol" localSheetId="4" hidden="1">0.01</definedName>
    <definedName name="solver_tol" localSheetId="3" hidden="1">0.01</definedName>
    <definedName name="solver_tol" localSheetId="5" hidden="1">0.01</definedName>
    <definedName name="solver_tol" localSheetId="0" hidden="1">0.01</definedName>
    <definedName name="solver_tol" localSheetId="1" hidden="1">0.01</definedName>
    <definedName name="solver_tol" localSheetId="7" hidden="1">0.01</definedName>
    <definedName name="solver_tol" localSheetId="10" hidden="1">0.01</definedName>
    <definedName name="solver_typ" localSheetId="8" hidden="1">2</definedName>
    <definedName name="solver_typ" localSheetId="2" hidden="1">1</definedName>
    <definedName name="solver_typ" localSheetId="4" hidden="1">1</definedName>
    <definedName name="solver_typ" localSheetId="3" hidden="1">2</definedName>
    <definedName name="solver_typ" localSheetId="5" hidden="1">1</definedName>
    <definedName name="solver_typ" localSheetId="0" hidden="1">1</definedName>
    <definedName name="solver_typ" localSheetId="1" hidden="1">1</definedName>
    <definedName name="solver_typ" localSheetId="7" hidden="1">2</definedName>
    <definedName name="solver_typ" localSheetId="10" hidden="1">1</definedName>
    <definedName name="solver_val" localSheetId="8" hidden="1">0</definedName>
    <definedName name="solver_val" localSheetId="2" hidden="1">0</definedName>
    <definedName name="solver_val" localSheetId="4" hidden="1">0</definedName>
    <definedName name="solver_val" localSheetId="3" hidden="1">0</definedName>
    <definedName name="solver_val" localSheetId="5" hidden="1">0</definedName>
    <definedName name="solver_val" localSheetId="0" hidden="1">0</definedName>
    <definedName name="solver_val" localSheetId="1" hidden="1">0</definedName>
    <definedName name="solver_val" localSheetId="7" hidden="1">0</definedName>
    <definedName name="solver_val" localSheetId="10" hidden="1">0</definedName>
    <definedName name="solver_ver" localSheetId="8" hidden="1">2</definedName>
    <definedName name="solver_ver" localSheetId="2" hidden="1">2</definedName>
    <definedName name="solver_ver" localSheetId="4" hidden="1">2</definedName>
    <definedName name="solver_ver" localSheetId="3" hidden="1">2</definedName>
    <definedName name="solver_ver" localSheetId="5" hidden="1">2</definedName>
    <definedName name="solver_ver" localSheetId="0" hidden="1">2</definedName>
    <definedName name="solver_ver" localSheetId="1" hidden="1">2</definedName>
    <definedName name="solver_ver" localSheetId="7" hidden="1">2</definedName>
    <definedName name="solver_ver" localSheetId="1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8" i="7" l="1"/>
  <c r="D9" i="10" l="1"/>
  <c r="D10" i="10"/>
  <c r="D8" i="10"/>
  <c r="D14" i="10"/>
  <c r="I27" i="9"/>
  <c r="C24" i="9"/>
  <c r="D24" i="9" s="1"/>
  <c r="E24" i="9" s="1"/>
  <c r="F24" i="9" s="1"/>
  <c r="G24" i="9" s="1"/>
  <c r="H24" i="9" s="1"/>
  <c r="C23" i="9"/>
  <c r="D23" i="9" s="1"/>
  <c r="E23" i="9" s="1"/>
  <c r="F23" i="9" s="1"/>
  <c r="G23" i="9" s="1"/>
  <c r="H23" i="9" s="1"/>
  <c r="I42" i="8"/>
  <c r="C36" i="8"/>
  <c r="D36" i="8" s="1"/>
  <c r="E36" i="8" s="1"/>
  <c r="F36" i="8" s="1"/>
  <c r="G36" i="8" s="1"/>
  <c r="H36" i="8" s="1"/>
  <c r="C37" i="8"/>
  <c r="D37" i="8" s="1"/>
  <c r="E37" i="8" s="1"/>
  <c r="F37" i="8" s="1"/>
  <c r="G37" i="8" s="1"/>
  <c r="H37" i="8" s="1"/>
  <c r="C38" i="8"/>
  <c r="D38" i="8" s="1"/>
  <c r="E38" i="8" s="1"/>
  <c r="F38" i="8" s="1"/>
  <c r="G38" i="8" s="1"/>
  <c r="H38" i="8" s="1"/>
  <c r="C39" i="8"/>
  <c r="D39" i="8" s="1"/>
  <c r="E39" i="8" s="1"/>
  <c r="F39" i="8" s="1"/>
  <c r="G39" i="8" s="1"/>
  <c r="H39" i="8" s="1"/>
  <c r="C35" i="8"/>
  <c r="D35" i="8" s="1"/>
  <c r="E35" i="8" s="1"/>
  <c r="F35" i="8" s="1"/>
  <c r="G35" i="8" s="1"/>
  <c r="H35" i="8" s="1"/>
  <c r="B14" i="7"/>
  <c r="B9" i="7"/>
  <c r="G25" i="6"/>
  <c r="G11" i="6"/>
  <c r="G12" i="6"/>
  <c r="G13" i="6"/>
  <c r="G16" i="6"/>
  <c r="G19" i="6"/>
  <c r="G20" i="6"/>
  <c r="G21" i="6"/>
  <c r="G8" i="6"/>
  <c r="N18" i="5"/>
  <c r="N9" i="5"/>
  <c r="N10" i="5"/>
  <c r="N11" i="5"/>
  <c r="N14" i="5"/>
  <c r="N8" i="5"/>
  <c r="K25" i="4"/>
  <c r="K22" i="4"/>
  <c r="K6" i="4"/>
  <c r="K7" i="4"/>
  <c r="K8" i="4"/>
  <c r="K9" i="4"/>
  <c r="K12" i="4"/>
  <c r="K13" i="4"/>
  <c r="K14" i="4"/>
  <c r="K17" i="4"/>
  <c r="K18" i="4"/>
  <c r="K19" i="4"/>
  <c r="K5" i="4"/>
  <c r="G16" i="2"/>
  <c r="G17" i="2"/>
  <c r="G18" i="2"/>
  <c r="G19" i="2"/>
  <c r="G20" i="2"/>
  <c r="G24" i="2"/>
  <c r="G13" i="2"/>
  <c r="G9" i="2"/>
  <c r="G10" i="2"/>
  <c r="G8" i="2"/>
  <c r="D14" i="1"/>
  <c r="D9" i="1"/>
  <c r="D10" i="1"/>
  <c r="D8" i="1"/>
</calcChain>
</file>

<file path=xl/sharedStrings.xml><?xml version="1.0" encoding="utf-8"?>
<sst xmlns="http://schemas.openxmlformats.org/spreadsheetml/2006/main" count="445" uniqueCount="263">
  <si>
    <t>cars</t>
  </si>
  <si>
    <t>x1</t>
  </si>
  <si>
    <t>x2</t>
  </si>
  <si>
    <t>tricycles</t>
  </si>
  <si>
    <t>Total Profit</t>
  </si>
  <si>
    <t>z</t>
  </si>
  <si>
    <t>Solution</t>
  </si>
  <si>
    <t>Quantiles produced</t>
  </si>
  <si>
    <t>Assembly</t>
  </si>
  <si>
    <t>Painting</t>
  </si>
  <si>
    <t>Machining</t>
  </si>
  <si>
    <t xml:space="preserve">Unit profit </t>
  </si>
  <si>
    <t>Hours avaible</t>
  </si>
  <si>
    <t>x3</t>
  </si>
  <si>
    <t>x4</t>
  </si>
  <si>
    <t>x5</t>
  </si>
  <si>
    <t>yogurt</t>
  </si>
  <si>
    <t>minas</t>
  </si>
  <si>
    <t>mozzarella</t>
  </si>
  <si>
    <t>parmesan</t>
  </si>
  <si>
    <t>provolone</t>
  </si>
  <si>
    <t>unit contribution margin</t>
  </si>
  <si>
    <t>Raw milk</t>
  </si>
  <si>
    <t>Whey</t>
  </si>
  <si>
    <t>Fat</t>
  </si>
  <si>
    <t>&lt;=</t>
  </si>
  <si>
    <t>Raw material available</t>
  </si>
  <si>
    <t>Labour</t>
  </si>
  <si>
    <t>MH used</t>
  </si>
  <si>
    <t>MH available</t>
  </si>
  <si>
    <t>Yogurt</t>
  </si>
  <si>
    <t>Minas cheese</t>
  </si>
  <si>
    <t>Mozzarella cheese</t>
  </si>
  <si>
    <t>Parmesan cheese</t>
  </si>
  <si>
    <t>Provolone cheese</t>
  </si>
  <si>
    <t>Quantity produced</t>
  </si>
  <si>
    <t>&gt;=</t>
  </si>
  <si>
    <t>Minimum demand</t>
  </si>
  <si>
    <t>total contrib margin</t>
  </si>
  <si>
    <t>Raw material used</t>
  </si>
  <si>
    <t>Quantities_produced</t>
  </si>
  <si>
    <t>Cell</t>
  </si>
  <si>
    <t>Name</t>
  </si>
  <si>
    <t>x11</t>
  </si>
  <si>
    <t>x21</t>
  </si>
  <si>
    <t>x31</t>
  </si>
  <si>
    <t>x12</t>
  </si>
  <si>
    <t>x22</t>
  </si>
  <si>
    <t>x32</t>
  </si>
  <si>
    <t>x13</t>
  </si>
  <si>
    <t>x23</t>
  </si>
  <si>
    <t>x33</t>
  </si>
  <si>
    <t>Common oil1</t>
  </si>
  <si>
    <t>Super oil1</t>
  </si>
  <si>
    <t>Super oil2</t>
  </si>
  <si>
    <t>Extra oil2</t>
  </si>
  <si>
    <t>Extra oil3</t>
  </si>
  <si>
    <t>Unit profit</t>
  </si>
  <si>
    <t>Composition</t>
  </si>
  <si>
    <t>Constant</t>
  </si>
  <si>
    <t>Common</t>
  </si>
  <si>
    <t>Super</t>
  </si>
  <si>
    <t>Extra</t>
  </si>
  <si>
    <t>Oil 1</t>
  </si>
  <si>
    <t>Oil 2</t>
  </si>
  <si>
    <t>Oil 3</t>
  </si>
  <si>
    <t>Barrels oil used</t>
  </si>
  <si>
    <t>Capacity</t>
  </si>
  <si>
    <t>Refinery</t>
  </si>
  <si>
    <t>Total Capacity</t>
  </si>
  <si>
    <t>z(Total profit)</t>
  </si>
  <si>
    <t>Barels gas produced</t>
  </si>
  <si>
    <t>Total Production</t>
  </si>
  <si>
    <t>Qty produced</t>
  </si>
  <si>
    <t>x6</t>
  </si>
  <si>
    <t>x7</t>
  </si>
  <si>
    <t>x8</t>
  </si>
  <si>
    <t>x9</t>
  </si>
  <si>
    <t>x10</t>
  </si>
  <si>
    <t>spinach</t>
  </si>
  <si>
    <t>broccoli</t>
  </si>
  <si>
    <t>cress</t>
  </si>
  <si>
    <t>tomato</t>
  </si>
  <si>
    <t>carrot</t>
  </si>
  <si>
    <t>egg</t>
  </si>
  <si>
    <t>bean</t>
  </si>
  <si>
    <t>chickpea</t>
  </si>
  <si>
    <t>soy</t>
  </si>
  <si>
    <t>meat</t>
  </si>
  <si>
    <t>liver</t>
  </si>
  <si>
    <t>fish</t>
  </si>
  <si>
    <t>Cost/kg</t>
  </si>
  <si>
    <t>Iron</t>
  </si>
  <si>
    <t>Vitamin A</t>
  </si>
  <si>
    <t>Vitamin B12</t>
  </si>
  <si>
    <t>Folic Acid</t>
  </si>
  <si>
    <t>Total ingredients</t>
  </si>
  <si>
    <t>Min. neccessery</t>
  </si>
  <si>
    <t>Daily consumption</t>
  </si>
  <si>
    <t>Max consuption</t>
  </si>
  <si>
    <t>Qty consumed</t>
  </si>
  <si>
    <t>Total cost</t>
  </si>
  <si>
    <t>Total consumed</t>
  </si>
  <si>
    <t>wheat</t>
  </si>
  <si>
    <t>corn</t>
  </si>
  <si>
    <t>manioc</t>
  </si>
  <si>
    <t>NPV unit/ha</t>
  </si>
  <si>
    <t>capacity</t>
  </si>
  <si>
    <t>Area used</t>
  </si>
  <si>
    <t>Maximum area</t>
  </si>
  <si>
    <t>1st year</t>
  </si>
  <si>
    <t>2nd year</t>
  </si>
  <si>
    <t>3td year</t>
  </si>
  <si>
    <t>Minimum flow</t>
  </si>
  <si>
    <t>initial investment</t>
  </si>
  <si>
    <t>Maximum flow</t>
  </si>
  <si>
    <t>solution</t>
  </si>
  <si>
    <t>Area invested</t>
  </si>
  <si>
    <t>Total NPV</t>
  </si>
  <si>
    <t>Input flow</t>
  </si>
  <si>
    <t>Initial Investment</t>
  </si>
  <si>
    <t>Maximum initial invest</t>
  </si>
  <si>
    <t>Output flow</t>
  </si>
  <si>
    <t>BBAS3</t>
  </si>
  <si>
    <t>BBDC4</t>
  </si>
  <si>
    <t>ELET6</t>
  </si>
  <si>
    <t>GGBR4</t>
  </si>
  <si>
    <t>ITSA4</t>
  </si>
  <si>
    <t>PETR4</t>
  </si>
  <si>
    <t>CSNA3</t>
  </si>
  <si>
    <t>TNLP4</t>
  </si>
  <si>
    <t>USIM5</t>
  </si>
  <si>
    <t>VALE5</t>
  </si>
  <si>
    <t>Average return</t>
  </si>
  <si>
    <t>Standart deviation</t>
  </si>
  <si>
    <t>Toplam(xi)</t>
  </si>
  <si>
    <t>=</t>
  </si>
  <si>
    <t>Invested capital</t>
  </si>
  <si>
    <t>Maximum composition</t>
  </si>
  <si>
    <t>Portfolio</t>
  </si>
  <si>
    <t>Real</t>
  </si>
  <si>
    <t>Therotical</t>
  </si>
  <si>
    <t>Optimum composition</t>
  </si>
  <si>
    <t>z=E(R)</t>
  </si>
  <si>
    <t>Dec</t>
  </si>
  <si>
    <t>Jan</t>
  </si>
  <si>
    <t>Feb</t>
  </si>
  <si>
    <t>Mar</t>
  </si>
  <si>
    <t>Apr</t>
  </si>
  <si>
    <t>May</t>
  </si>
  <si>
    <t>Jun</t>
  </si>
  <si>
    <t>Unit cost</t>
  </si>
  <si>
    <t>c1t</t>
  </si>
  <si>
    <t>c2t</t>
  </si>
  <si>
    <t>c3t</t>
  </si>
  <si>
    <t>c4t</t>
  </si>
  <si>
    <t>c5t</t>
  </si>
  <si>
    <t>i1t</t>
  </si>
  <si>
    <t>i2t</t>
  </si>
  <si>
    <t>i3t</t>
  </si>
  <si>
    <t>i4t</t>
  </si>
  <si>
    <t>i5t</t>
  </si>
  <si>
    <t>D1t</t>
  </si>
  <si>
    <t>D2t</t>
  </si>
  <si>
    <t>D3t</t>
  </si>
  <si>
    <t>D4t</t>
  </si>
  <si>
    <t>D5t</t>
  </si>
  <si>
    <t>X1t max</t>
  </si>
  <si>
    <t>X2t max</t>
  </si>
  <si>
    <t>X3t max</t>
  </si>
  <si>
    <t>X4t max</t>
  </si>
  <si>
    <t>X5t max</t>
  </si>
  <si>
    <t>I1t max</t>
  </si>
  <si>
    <t>I2t max</t>
  </si>
  <si>
    <t>I3t max</t>
  </si>
  <si>
    <t>I4t max</t>
  </si>
  <si>
    <t>I5t max</t>
  </si>
  <si>
    <t>I1t calc</t>
  </si>
  <si>
    <t>I2t calc</t>
  </si>
  <si>
    <t>I3t calc</t>
  </si>
  <si>
    <t>I4t calc</t>
  </si>
  <si>
    <t>I5t calc</t>
  </si>
  <si>
    <t>x1t</t>
  </si>
  <si>
    <t>x2t</t>
  </si>
  <si>
    <t>x3t</t>
  </si>
  <si>
    <t>x4t</t>
  </si>
  <si>
    <t>x5t</t>
  </si>
  <si>
    <t>I1t</t>
  </si>
  <si>
    <t>I2t</t>
  </si>
  <si>
    <t>I3t</t>
  </si>
  <si>
    <t>I4t</t>
  </si>
  <si>
    <t>I5t</t>
  </si>
  <si>
    <t>Jul</t>
  </si>
  <si>
    <t>Agu</t>
  </si>
  <si>
    <t>Sep</t>
  </si>
  <si>
    <t>Oct</t>
  </si>
  <si>
    <t>Nov</t>
  </si>
  <si>
    <t>it</t>
  </si>
  <si>
    <t>rt</t>
  </si>
  <si>
    <t>ot</t>
  </si>
  <si>
    <t>st</t>
  </si>
  <si>
    <t>ht</t>
  </si>
  <si>
    <t>ft</t>
  </si>
  <si>
    <t>Other Input data</t>
  </si>
  <si>
    <t>Dt</t>
  </si>
  <si>
    <t>It</t>
  </si>
  <si>
    <t>It max</t>
  </si>
  <si>
    <t>Rt max</t>
  </si>
  <si>
    <t>Ot max</t>
  </si>
  <si>
    <t>St max</t>
  </si>
  <si>
    <t>Equation</t>
  </si>
  <si>
    <t>It calc</t>
  </si>
  <si>
    <t>Rt calc</t>
  </si>
  <si>
    <t>Rt</t>
  </si>
  <si>
    <t>Ot</t>
  </si>
  <si>
    <t>St</t>
  </si>
  <si>
    <t>Ht</t>
  </si>
  <si>
    <t>Ft</t>
  </si>
  <si>
    <t>It min</t>
  </si>
  <si>
    <t>clogs</t>
  </si>
  <si>
    <t>slippers</t>
  </si>
  <si>
    <t>Hours used</t>
  </si>
  <si>
    <t>Hours Available</t>
  </si>
  <si>
    <t>Cutting</t>
  </si>
  <si>
    <t>Finishing</t>
  </si>
  <si>
    <t xml:space="preserve">Solution </t>
  </si>
  <si>
    <t>Total profit</t>
  </si>
  <si>
    <t>Microsoft Excel 16.39 Sensitivity Report</t>
  </si>
  <si>
    <t>Worksheet: [LP solution.xlsx]Sensitivity Analysis</t>
  </si>
  <si>
    <t>Report Created: 13.08.2020 18:55:32</t>
  </si>
  <si>
    <t>Variable Cells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</si>
  <si>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</si>
  <si>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</si>
  <si>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</si>
  <si>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</si>
  <si>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</si>
  <si>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</si>
  <si>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</si>
  <si>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</si>
  <si>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</si>
  <si>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</si>
  <si>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</si>
  <si>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</si>
  <si>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</si>
  <si>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</si>
  <si>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$B$14</t>
  </si>
  <si>
    <t>$C$14</t>
  </si>
  <si>
    <t>$D$8</t>
  </si>
  <si>
    <t>Cutting Hours used</t>
  </si>
  <si>
    <t>$D$9</t>
  </si>
  <si>
    <t>Assembly Hours used</t>
  </si>
  <si>
    <t>$D$10</t>
  </si>
  <si>
    <t>Finishing Hours used</t>
  </si>
  <si>
    <t>MMM</t>
  </si>
  <si>
    <t>AAPL</t>
  </si>
  <si>
    <t>EBAY</t>
  </si>
  <si>
    <t>CAT</t>
  </si>
  <si>
    <t>CVX</t>
  </si>
  <si>
    <t>DOW</t>
  </si>
  <si>
    <t>HD</t>
  </si>
  <si>
    <t>MSFT</t>
  </si>
  <si>
    <t>PFE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</si>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</sst>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₺&quot;* #,##0.00_-;\-&quot;₺&quot;* #,##0.00_-;_-&quot;₺&quot;* &quot;-&quot;??_-;_-@_-"/>
    <numFmt numFmtId="164" formatCode="_-[$$-409]* #,##0.00_ ;_-[$$-409]* \-#,##0.00\ ;_-[$$-409]* &quot;-&quot;??_ ;_-@_ "/>
  </numFmts>
  <fonts count="5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charset val="162"/>
      <scheme val="minor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1" fillId="2" borderId="0" xfId="2"/>
    <xf numFmtId="164" fontId="0" fillId="0" borderId="0" xfId="1" applyNumberFormat="1" applyFont="1"/>
    <xf numFmtId="2" fontId="0" fillId="0" borderId="0" xfId="0" applyNumberFormat="1"/>
    <xf numFmtId="2" fontId="1" fillId="2" borderId="0" xfId="2" applyNumberFormat="1"/>
    <xf numFmtId="9" fontId="0" fillId="0" borderId="0" xfId="0" applyNumberFormat="1"/>
    <xf numFmtId="10" fontId="1" fillId="2" borderId="0" xfId="2" applyNumberFormat="1"/>
    <xf numFmtId="9" fontId="1" fillId="2" borderId="0" xfId="2" applyNumberFormat="1"/>
    <xf numFmtId="0" fontId="0" fillId="0" borderId="3" xfId="0" applyFill="1" applyBorder="1" applyAlignment="1"/>
    <xf numFmtId="0" fontId="0" fillId="0" borderId="4" xfId="0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</cellXfs>
  <cellStyles count="3">
    <cellStyle name="%40 - Vurgu3" xfId="2" builtinId="39"/>
    <cellStyle name="Normal" xfId="0" builtinId="0"/>
    <cellStyle name="ParaBirimi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363B6-A220-A94B-9803-76165A656018}">
  <dimension ref="A3:F14"/>
  <sheetViews>
    <sheetView topLeftCell="A2" workbookViewId="0">
      <selection activeCell="F8" sqref="F8"/>
    </sheetView>
  </sheetViews>
  <sheetFormatPr baseColWidth="10" defaultRowHeight="16" x14ac:dyDescent="0.2"/>
  <cols>
    <col min="1" max="1" width="17.1640625" bestFit="1" customWidth="1"/>
    <col min="6" max="6" width="12.1640625" bestFit="1" customWidth="1"/>
  </cols>
  <sheetData>
    <row r="3" spans="1:6" x14ac:dyDescent="0.2">
      <c r="B3" t="s">
        <v>1</v>
      </c>
      <c r="C3" t="s">
        <v>2</v>
      </c>
    </row>
    <row r="4" spans="1:6" x14ac:dyDescent="0.2">
      <c r="B4" t="s">
        <v>0</v>
      </c>
      <c r="C4" t="s">
        <v>3</v>
      </c>
    </row>
    <row r="5" spans="1:6" x14ac:dyDescent="0.2">
      <c r="A5" t="s">
        <v>11</v>
      </c>
      <c r="B5" s="5">
        <v>12</v>
      </c>
      <c r="C5" s="5">
        <v>60</v>
      </c>
    </row>
    <row r="7" spans="1:6" x14ac:dyDescent="0.2">
      <c r="F7" t="s">
        <v>12</v>
      </c>
    </row>
    <row r="8" spans="1:6" x14ac:dyDescent="0.2">
      <c r="A8" t="s">
        <v>10</v>
      </c>
      <c r="B8" s="5">
        <v>15</v>
      </c>
      <c r="C8" s="5">
        <v>30</v>
      </c>
      <c r="D8">
        <f>B8*$B$14+C8*$C$14</f>
        <v>1650</v>
      </c>
      <c r="E8" t="s">
        <v>25</v>
      </c>
      <c r="F8" s="5">
        <v>2160</v>
      </c>
    </row>
    <row r="9" spans="1:6" x14ac:dyDescent="0.2">
      <c r="A9" t="s">
        <v>9</v>
      </c>
      <c r="B9" s="5">
        <v>6</v>
      </c>
      <c r="C9" s="5">
        <v>45</v>
      </c>
      <c r="D9">
        <f t="shared" ref="D9:D10" si="0">B9*$B$14+C9*$C$14</f>
        <v>1320</v>
      </c>
      <c r="E9" t="s">
        <v>25</v>
      </c>
      <c r="F9" s="5">
        <v>1320</v>
      </c>
    </row>
    <row r="10" spans="1:6" x14ac:dyDescent="0.2">
      <c r="A10" t="s">
        <v>8</v>
      </c>
      <c r="B10" s="5">
        <v>6</v>
      </c>
      <c r="C10" s="5">
        <v>24</v>
      </c>
      <c r="D10">
        <f t="shared" si="0"/>
        <v>900</v>
      </c>
      <c r="E10" t="s">
        <v>25</v>
      </c>
      <c r="F10" s="5">
        <v>900</v>
      </c>
    </row>
    <row r="12" spans="1:6" x14ac:dyDescent="0.2">
      <c r="A12" t="s">
        <v>6</v>
      </c>
      <c r="B12" t="s">
        <v>1</v>
      </c>
      <c r="C12" t="s">
        <v>2</v>
      </c>
      <c r="D12" t="s">
        <v>5</v>
      </c>
    </row>
    <row r="13" spans="1:6" x14ac:dyDescent="0.2">
      <c r="B13" t="s">
        <v>0</v>
      </c>
      <c r="C13" t="s">
        <v>3</v>
      </c>
      <c r="D13" t="s">
        <v>4</v>
      </c>
    </row>
    <row r="14" spans="1:6" x14ac:dyDescent="0.2">
      <c r="A14" t="s">
        <v>7</v>
      </c>
      <c r="B14">
        <v>70</v>
      </c>
      <c r="C14">
        <v>20</v>
      </c>
      <c r="D14" s="1">
        <f>B5*$B$14+C5*$C$14</f>
        <v>2040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F369A-24D3-854C-ACAD-1E59D426FF26}">
  <dimension ref="A3:I24"/>
  <sheetViews>
    <sheetView workbookViewId="0">
      <selection activeCell="B16" sqref="B16:F20"/>
    </sheetView>
  </sheetViews>
  <sheetFormatPr baseColWidth="10" defaultRowHeight="16" x14ac:dyDescent="0.2"/>
  <cols>
    <col min="1" max="1" width="21.1640625" bestFit="1" customWidth="1"/>
    <col min="7" max="7" width="17.6640625" bestFit="1" customWidth="1"/>
    <col min="9" max="9" width="20.33203125" bestFit="1" customWidth="1"/>
  </cols>
  <sheetData>
    <row r="3" spans="1:9" x14ac:dyDescent="0.2">
      <c r="B3" s="2" t="s">
        <v>1</v>
      </c>
      <c r="C3" s="2" t="s">
        <v>2</v>
      </c>
      <c r="D3" s="2" t="s">
        <v>13</v>
      </c>
      <c r="E3" s="2" t="s">
        <v>14</v>
      </c>
      <c r="F3" s="2" t="s">
        <v>15</v>
      </c>
    </row>
    <row r="4" spans="1:9" x14ac:dyDescent="0.2"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9" x14ac:dyDescent="0.2">
      <c r="A5" t="s">
        <v>21</v>
      </c>
      <c r="B5" s="5">
        <v>0.8</v>
      </c>
      <c r="C5" s="5">
        <v>0.7</v>
      </c>
      <c r="D5" s="5">
        <v>1.1499999999999999</v>
      </c>
      <c r="E5" s="5">
        <v>1.3</v>
      </c>
      <c r="F5" s="5">
        <v>0.7</v>
      </c>
    </row>
    <row r="7" spans="1:9" x14ac:dyDescent="0.2">
      <c r="G7" t="s">
        <v>39</v>
      </c>
      <c r="I7" t="s">
        <v>26</v>
      </c>
    </row>
    <row r="8" spans="1:9" x14ac:dyDescent="0.2">
      <c r="A8" t="s">
        <v>22</v>
      </c>
      <c r="B8" s="5">
        <v>0.7</v>
      </c>
      <c r="C8" s="5">
        <v>0.4</v>
      </c>
      <c r="D8" s="5">
        <v>0.4</v>
      </c>
      <c r="E8" s="5">
        <v>0.6</v>
      </c>
      <c r="F8" s="5">
        <v>0.6</v>
      </c>
      <c r="G8">
        <f>SUMPRODUCT(B8:F8,$B$24:$F$24)</f>
        <v>958.35834609494623</v>
      </c>
      <c r="H8" t="s">
        <v>25</v>
      </c>
      <c r="I8" s="5">
        <v>1200</v>
      </c>
    </row>
    <row r="9" spans="1:9" x14ac:dyDescent="0.2">
      <c r="A9" t="s">
        <v>23</v>
      </c>
      <c r="B9" s="5">
        <v>0.16</v>
      </c>
      <c r="C9" s="5">
        <v>0.22</v>
      </c>
      <c r="D9" s="5">
        <v>0.32</v>
      </c>
      <c r="E9" s="5">
        <v>0.19</v>
      </c>
      <c r="F9" s="5">
        <v>0.23</v>
      </c>
      <c r="G9">
        <f t="shared" ref="G9:G20" si="0">SUMPRODUCT(B9:F9,$B$24:$F$24)</f>
        <v>460.00000000000011</v>
      </c>
      <c r="H9" t="s">
        <v>25</v>
      </c>
      <c r="I9" s="5">
        <v>460</v>
      </c>
    </row>
    <row r="10" spans="1:9" x14ac:dyDescent="0.2">
      <c r="A10" t="s">
        <v>24</v>
      </c>
      <c r="B10" s="5">
        <v>0.25</v>
      </c>
      <c r="C10" s="5">
        <v>0.33</v>
      </c>
      <c r="D10" s="5">
        <v>0.33</v>
      </c>
      <c r="E10" s="5">
        <v>0.4</v>
      </c>
      <c r="F10" s="5">
        <v>0.47</v>
      </c>
      <c r="G10">
        <f t="shared" si="0"/>
        <v>650</v>
      </c>
      <c r="H10" t="s">
        <v>25</v>
      </c>
      <c r="I10" s="5">
        <v>650</v>
      </c>
    </row>
    <row r="12" spans="1:9" x14ac:dyDescent="0.2">
      <c r="G12" t="s">
        <v>28</v>
      </c>
      <c r="I12" t="s">
        <v>29</v>
      </c>
    </row>
    <row r="13" spans="1:9" x14ac:dyDescent="0.2">
      <c r="A13" t="s">
        <v>27</v>
      </c>
      <c r="B13" s="5">
        <v>0.05</v>
      </c>
      <c r="C13" s="5">
        <v>0.12</v>
      </c>
      <c r="D13" s="5">
        <v>0.09</v>
      </c>
      <c r="E13" s="5">
        <v>0.04</v>
      </c>
      <c r="F13" s="5">
        <v>0.16</v>
      </c>
      <c r="G13">
        <f t="shared" si="0"/>
        <v>165.7849923430322</v>
      </c>
      <c r="H13" t="s">
        <v>25</v>
      </c>
      <c r="I13" s="5">
        <v>170</v>
      </c>
    </row>
    <row r="15" spans="1:9" x14ac:dyDescent="0.2">
      <c r="G15" t="s">
        <v>35</v>
      </c>
      <c r="I15" t="s">
        <v>37</v>
      </c>
    </row>
    <row r="16" spans="1:9" x14ac:dyDescent="0.2">
      <c r="A16" t="s">
        <v>30</v>
      </c>
      <c r="B16" s="5">
        <v>1</v>
      </c>
      <c r="C16" s="5">
        <v>0</v>
      </c>
      <c r="D16" s="5">
        <v>0</v>
      </c>
      <c r="E16" s="5">
        <v>0</v>
      </c>
      <c r="F16" s="5">
        <v>0</v>
      </c>
      <c r="G16">
        <f t="shared" si="0"/>
        <v>320</v>
      </c>
      <c r="H16" t="s">
        <v>36</v>
      </c>
      <c r="I16" s="5">
        <v>320</v>
      </c>
    </row>
    <row r="17" spans="1:9" x14ac:dyDescent="0.2">
      <c r="A17" t="s">
        <v>31</v>
      </c>
      <c r="B17" s="5">
        <v>0</v>
      </c>
      <c r="C17" s="5">
        <v>1</v>
      </c>
      <c r="D17" s="5">
        <v>0</v>
      </c>
      <c r="E17" s="5">
        <v>0</v>
      </c>
      <c r="F17" s="5">
        <v>0</v>
      </c>
      <c r="G17">
        <f t="shared" si="0"/>
        <v>380</v>
      </c>
      <c r="H17" t="s">
        <v>36</v>
      </c>
      <c r="I17" s="5">
        <v>380</v>
      </c>
    </row>
    <row r="18" spans="1:9" x14ac:dyDescent="0.2">
      <c r="A18" t="s">
        <v>32</v>
      </c>
      <c r="B18" s="5">
        <v>0</v>
      </c>
      <c r="C18" s="5">
        <v>0</v>
      </c>
      <c r="D18" s="5">
        <v>1</v>
      </c>
      <c r="E18" s="5">
        <v>0</v>
      </c>
      <c r="F18" s="5">
        <v>0</v>
      </c>
      <c r="G18">
        <f t="shared" si="0"/>
        <v>690.96477794793338</v>
      </c>
      <c r="H18" t="s">
        <v>36</v>
      </c>
      <c r="I18" s="5">
        <v>450</v>
      </c>
    </row>
    <row r="19" spans="1:9" x14ac:dyDescent="0.2">
      <c r="A19" t="s">
        <v>33</v>
      </c>
      <c r="B19" s="5">
        <v>0</v>
      </c>
      <c r="C19" s="5">
        <v>0</v>
      </c>
      <c r="D19" s="5">
        <v>0</v>
      </c>
      <c r="E19" s="5">
        <v>1</v>
      </c>
      <c r="F19" s="5">
        <v>0</v>
      </c>
      <c r="G19">
        <f t="shared" si="0"/>
        <v>329.95405819295479</v>
      </c>
      <c r="H19" t="s">
        <v>36</v>
      </c>
      <c r="I19" s="5">
        <v>240</v>
      </c>
    </row>
    <row r="20" spans="1:9" x14ac:dyDescent="0.2">
      <c r="A20" t="s">
        <v>34</v>
      </c>
      <c r="B20" s="5">
        <v>0</v>
      </c>
      <c r="C20" s="5">
        <v>0</v>
      </c>
      <c r="D20" s="5">
        <v>0</v>
      </c>
      <c r="E20" s="5">
        <v>0</v>
      </c>
      <c r="F20" s="5">
        <v>1</v>
      </c>
      <c r="G20">
        <f t="shared" si="0"/>
        <v>180</v>
      </c>
      <c r="H20" t="s">
        <v>36</v>
      </c>
      <c r="I20" s="5">
        <v>180</v>
      </c>
    </row>
    <row r="22" spans="1:9" x14ac:dyDescent="0.2">
      <c r="A22" t="s">
        <v>6</v>
      </c>
      <c r="B22" s="3" t="s">
        <v>1</v>
      </c>
      <c r="C22" s="3" t="s">
        <v>2</v>
      </c>
      <c r="D22" s="3" t="s">
        <v>13</v>
      </c>
      <c r="E22" s="3" t="s">
        <v>14</v>
      </c>
      <c r="F22" s="3" t="s">
        <v>15</v>
      </c>
      <c r="G22" s="3" t="s">
        <v>5</v>
      </c>
    </row>
    <row r="23" spans="1:9" x14ac:dyDescent="0.2"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38</v>
      </c>
    </row>
    <row r="24" spans="1:9" x14ac:dyDescent="0.2">
      <c r="A24" t="s">
        <v>40</v>
      </c>
      <c r="B24">
        <v>320</v>
      </c>
      <c r="C24">
        <v>380</v>
      </c>
      <c r="D24">
        <v>690.96477794793338</v>
      </c>
      <c r="E24">
        <v>329.95405819295479</v>
      </c>
      <c r="F24">
        <v>180</v>
      </c>
      <c r="G24" s="1">
        <f>SUMPRODUCT(B5:F5,$B$24:$F$24)</f>
        <v>1871.5497702909645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A645-14E0-1F40-A4DC-953696060C04}">
  <dimension ref="A2:M25"/>
  <sheetViews>
    <sheetView workbookViewId="0">
      <selection activeCell="I28" sqref="I28"/>
    </sheetView>
  </sheetViews>
  <sheetFormatPr baseColWidth="10" defaultRowHeight="16" x14ac:dyDescent="0.2"/>
  <cols>
    <col min="1" max="1" width="12" bestFit="1" customWidth="1"/>
    <col min="11" max="11" width="18.5" bestFit="1" customWidth="1"/>
    <col min="13" max="13" width="16.5" bestFit="1" customWidth="1"/>
  </cols>
  <sheetData>
    <row r="2" spans="1:13" x14ac:dyDescent="0.2"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</row>
    <row r="3" spans="1:13" x14ac:dyDescent="0.2">
      <c r="A3" t="s">
        <v>57</v>
      </c>
      <c r="B3" s="5">
        <v>3</v>
      </c>
      <c r="C3" s="5">
        <v>2</v>
      </c>
      <c r="D3" s="5">
        <v>2</v>
      </c>
      <c r="E3" s="5">
        <v>5</v>
      </c>
      <c r="F3" s="5">
        <v>4</v>
      </c>
      <c r="G3" s="5">
        <v>4</v>
      </c>
      <c r="H3" s="5">
        <v>6</v>
      </c>
      <c r="I3" s="5">
        <v>5</v>
      </c>
      <c r="J3" s="5">
        <v>5</v>
      </c>
    </row>
    <row r="4" spans="1:13" x14ac:dyDescent="0.2">
      <c r="K4" t="s">
        <v>58</v>
      </c>
      <c r="M4" t="s">
        <v>59</v>
      </c>
    </row>
    <row r="5" spans="1:13" x14ac:dyDescent="0.2">
      <c r="A5" t="s">
        <v>52</v>
      </c>
      <c r="B5" s="5">
        <v>0.3</v>
      </c>
      <c r="C5" s="5">
        <v>-0.7</v>
      </c>
      <c r="D5" s="5">
        <v>-0.7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>
        <f>SUMPRODUCT(B5:J5,$B$25:$J$25)</f>
        <v>-1200.0000000000009</v>
      </c>
      <c r="L5" t="s">
        <v>25</v>
      </c>
      <c r="M5" s="5">
        <v>0</v>
      </c>
    </row>
    <row r="6" spans="1:13" x14ac:dyDescent="0.2">
      <c r="A6" t="s">
        <v>53</v>
      </c>
      <c r="B6" s="5">
        <v>0</v>
      </c>
      <c r="C6" s="5">
        <v>0</v>
      </c>
      <c r="D6" s="5">
        <v>0</v>
      </c>
      <c r="E6" s="5">
        <v>0.5</v>
      </c>
      <c r="F6" s="5">
        <v>-0.5</v>
      </c>
      <c r="G6" s="5">
        <v>-0.5</v>
      </c>
      <c r="H6" s="5">
        <v>0</v>
      </c>
      <c r="I6" s="5">
        <v>0</v>
      </c>
      <c r="J6" s="5">
        <v>0</v>
      </c>
      <c r="K6">
        <f t="shared" ref="K6:K22" si="0">SUMPRODUCT(B6:J6,$B$25:$J$25)</f>
        <v>-999.99999999999955</v>
      </c>
      <c r="L6" t="s">
        <v>25</v>
      </c>
      <c r="M6" s="5">
        <v>0</v>
      </c>
    </row>
    <row r="7" spans="1:13" x14ac:dyDescent="0.2">
      <c r="A7" t="s">
        <v>54</v>
      </c>
      <c r="B7" s="5">
        <v>0</v>
      </c>
      <c r="C7" s="5">
        <v>0</v>
      </c>
      <c r="D7" s="5">
        <v>0</v>
      </c>
      <c r="E7" s="5">
        <v>0.1</v>
      </c>
      <c r="F7" s="5">
        <v>-0.9</v>
      </c>
      <c r="G7" s="5">
        <v>0.1</v>
      </c>
      <c r="H7" s="5">
        <v>0</v>
      </c>
      <c r="I7" s="5">
        <v>0</v>
      </c>
      <c r="J7" s="5">
        <v>0</v>
      </c>
      <c r="K7">
        <f t="shared" si="0"/>
        <v>5.6843418860808015E-14</v>
      </c>
      <c r="L7" t="s">
        <v>25</v>
      </c>
      <c r="M7" s="5">
        <v>0</v>
      </c>
    </row>
    <row r="8" spans="1:13" x14ac:dyDescent="0.2">
      <c r="A8" t="s">
        <v>55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-0.5</v>
      </c>
      <c r="I8" s="5">
        <v>0.5</v>
      </c>
      <c r="J8" s="5">
        <v>-0.5</v>
      </c>
      <c r="K8">
        <f t="shared" si="0"/>
        <v>-6000</v>
      </c>
      <c r="L8" t="s">
        <v>25</v>
      </c>
      <c r="M8" s="5">
        <v>0</v>
      </c>
    </row>
    <row r="9" spans="1:13" x14ac:dyDescent="0.2">
      <c r="A9" t="s">
        <v>56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0.4</v>
      </c>
      <c r="I9" s="5">
        <v>0.4</v>
      </c>
      <c r="J9" s="5">
        <v>-0.6</v>
      </c>
      <c r="K9">
        <f t="shared" si="0"/>
        <v>0</v>
      </c>
      <c r="L9" t="s">
        <v>25</v>
      </c>
      <c r="M9" s="5">
        <v>0</v>
      </c>
    </row>
    <row r="11" spans="1:13" x14ac:dyDescent="0.2">
      <c r="K11" t="s">
        <v>71</v>
      </c>
      <c r="M11" t="s">
        <v>37</v>
      </c>
    </row>
    <row r="12" spans="1:13" x14ac:dyDescent="0.2">
      <c r="A12" t="s">
        <v>60</v>
      </c>
      <c r="B12" s="5">
        <v>1</v>
      </c>
      <c r="C12" s="5">
        <v>1</v>
      </c>
      <c r="D12" s="5">
        <v>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>
        <f t="shared" si="0"/>
        <v>5000</v>
      </c>
      <c r="L12" t="s">
        <v>36</v>
      </c>
      <c r="M12" s="5">
        <v>5000</v>
      </c>
    </row>
    <row r="13" spans="1:13" x14ac:dyDescent="0.2">
      <c r="A13" t="s">
        <v>61</v>
      </c>
      <c r="B13" s="5">
        <v>0</v>
      </c>
      <c r="C13" s="5">
        <v>0</v>
      </c>
      <c r="D13" s="5">
        <v>0</v>
      </c>
      <c r="E13" s="5">
        <v>1</v>
      </c>
      <c r="F13" s="5">
        <v>1</v>
      </c>
      <c r="G13" s="5">
        <v>1</v>
      </c>
      <c r="H13" s="5">
        <v>0</v>
      </c>
      <c r="I13" s="5">
        <v>0</v>
      </c>
      <c r="J13" s="5">
        <v>0</v>
      </c>
      <c r="K13">
        <f t="shared" si="0"/>
        <v>3000</v>
      </c>
      <c r="L13" t="s">
        <v>36</v>
      </c>
      <c r="M13" s="5">
        <v>3000</v>
      </c>
    </row>
    <row r="14" spans="1:13" x14ac:dyDescent="0.2">
      <c r="A14" t="s">
        <v>62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1</v>
      </c>
      <c r="I14" s="5">
        <v>1</v>
      </c>
      <c r="J14" s="5">
        <v>1</v>
      </c>
      <c r="K14">
        <f t="shared" si="0"/>
        <v>12000</v>
      </c>
      <c r="L14" t="s">
        <v>36</v>
      </c>
      <c r="M14" s="5">
        <v>3000</v>
      </c>
    </row>
    <row r="16" spans="1:13" x14ac:dyDescent="0.2">
      <c r="K16" t="s">
        <v>66</v>
      </c>
      <c r="M16" t="s">
        <v>67</v>
      </c>
    </row>
    <row r="17" spans="1:13" x14ac:dyDescent="0.2">
      <c r="A17" t="s">
        <v>63</v>
      </c>
      <c r="B17" s="5">
        <v>1</v>
      </c>
      <c r="C17" s="5">
        <v>0</v>
      </c>
      <c r="D17" s="5">
        <v>0</v>
      </c>
      <c r="E17" s="5">
        <v>1</v>
      </c>
      <c r="F17" s="5">
        <v>0</v>
      </c>
      <c r="G17" s="5">
        <v>0</v>
      </c>
      <c r="H17" s="5">
        <v>1</v>
      </c>
      <c r="I17" s="5">
        <v>0</v>
      </c>
      <c r="J17" s="5">
        <v>0</v>
      </c>
      <c r="K17">
        <f t="shared" si="0"/>
        <v>10000</v>
      </c>
      <c r="L17" t="s">
        <v>25</v>
      </c>
      <c r="M17" s="5">
        <v>10000</v>
      </c>
    </row>
    <row r="18" spans="1:13" x14ac:dyDescent="0.2">
      <c r="A18" t="s">
        <v>64</v>
      </c>
      <c r="B18" s="5">
        <v>0</v>
      </c>
      <c r="C18" s="5">
        <v>1</v>
      </c>
      <c r="D18" s="5">
        <v>0</v>
      </c>
      <c r="E18" s="5">
        <v>0</v>
      </c>
      <c r="F18" s="5">
        <v>1</v>
      </c>
      <c r="G18" s="5">
        <v>0</v>
      </c>
      <c r="H18" s="5">
        <v>0</v>
      </c>
      <c r="I18" s="5">
        <v>1</v>
      </c>
      <c r="J18" s="5">
        <v>0</v>
      </c>
      <c r="K18">
        <f t="shared" si="0"/>
        <v>3000.0000000000009</v>
      </c>
      <c r="L18" t="s">
        <v>25</v>
      </c>
      <c r="M18" s="5">
        <v>8000</v>
      </c>
    </row>
    <row r="19" spans="1:13" x14ac:dyDescent="0.2">
      <c r="A19" t="s">
        <v>65</v>
      </c>
      <c r="B19" s="5">
        <v>0</v>
      </c>
      <c r="C19" s="5">
        <v>0</v>
      </c>
      <c r="D19" s="5">
        <v>1</v>
      </c>
      <c r="E19" s="5">
        <v>0</v>
      </c>
      <c r="F19" s="5">
        <v>0</v>
      </c>
      <c r="G19" s="5">
        <v>1</v>
      </c>
      <c r="H19" s="5">
        <v>0</v>
      </c>
      <c r="I19" s="5">
        <v>0</v>
      </c>
      <c r="J19" s="5">
        <v>1</v>
      </c>
      <c r="K19">
        <f t="shared" si="0"/>
        <v>7000</v>
      </c>
      <c r="L19" t="s">
        <v>25</v>
      </c>
      <c r="M19" s="5">
        <v>7000</v>
      </c>
    </row>
    <row r="21" spans="1:13" x14ac:dyDescent="0.2">
      <c r="K21" t="s">
        <v>72</v>
      </c>
      <c r="M21" t="s">
        <v>69</v>
      </c>
    </row>
    <row r="22" spans="1:13" x14ac:dyDescent="0.2">
      <c r="A22" t="s">
        <v>68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>
        <f t="shared" si="0"/>
        <v>20000</v>
      </c>
      <c r="L22" t="s">
        <v>25</v>
      </c>
      <c r="M22" s="5">
        <v>20000</v>
      </c>
    </row>
    <row r="24" spans="1:13" x14ac:dyDescent="0.2">
      <c r="A24" t="s">
        <v>6</v>
      </c>
      <c r="B24" s="3" t="s">
        <v>43</v>
      </c>
      <c r="C24" s="3" t="s">
        <v>44</v>
      </c>
      <c r="D24" s="3" t="s">
        <v>45</v>
      </c>
      <c r="E24" s="3" t="s">
        <v>46</v>
      </c>
      <c r="F24" s="3" t="s">
        <v>47</v>
      </c>
      <c r="G24" s="3" t="s">
        <v>48</v>
      </c>
      <c r="H24" s="3" t="s">
        <v>49</v>
      </c>
      <c r="I24" s="3" t="s">
        <v>50</v>
      </c>
      <c r="J24" s="3" t="s">
        <v>51</v>
      </c>
      <c r="K24" s="3" t="s">
        <v>70</v>
      </c>
    </row>
    <row r="25" spans="1:13" x14ac:dyDescent="0.2">
      <c r="A25" t="s">
        <v>73</v>
      </c>
      <c r="B25">
        <v>2299.9999999999991</v>
      </c>
      <c r="C25">
        <v>2700.0000000000009</v>
      </c>
      <c r="D25">
        <v>0</v>
      </c>
      <c r="E25">
        <v>500.00000000000028</v>
      </c>
      <c r="F25">
        <v>299.99999999999994</v>
      </c>
      <c r="G25">
        <v>2199.9999999999995</v>
      </c>
      <c r="H25">
        <v>7200</v>
      </c>
      <c r="I25">
        <v>0</v>
      </c>
      <c r="J25">
        <v>4800</v>
      </c>
      <c r="K25" s="6">
        <f>SUMPRODUCT(B3:J3,$B$25:$J$25)</f>
        <v>92000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89897-3571-C84B-93A0-EE4C87547BD2}">
  <dimension ref="A3:P18"/>
  <sheetViews>
    <sheetView workbookViewId="0">
      <selection activeCell="P14" sqref="P14"/>
    </sheetView>
  </sheetViews>
  <sheetFormatPr baseColWidth="10" defaultRowHeight="16" x14ac:dyDescent="0.2"/>
  <cols>
    <col min="1" max="1" width="16.33203125" bestFit="1" customWidth="1"/>
    <col min="14" max="14" width="15" bestFit="1" customWidth="1"/>
    <col min="16" max="16" width="14.1640625" bestFit="1" customWidth="1"/>
  </cols>
  <sheetData>
    <row r="3" spans="1:16" x14ac:dyDescent="0.2">
      <c r="B3" t="s">
        <v>1</v>
      </c>
      <c r="C3" t="s">
        <v>2</v>
      </c>
      <c r="D3" t="s">
        <v>13</v>
      </c>
      <c r="E3" t="s">
        <v>14</v>
      </c>
      <c r="F3" t="s">
        <v>15</v>
      </c>
      <c r="G3" t="s">
        <v>74</v>
      </c>
      <c r="H3" t="s">
        <v>75</v>
      </c>
      <c r="I3" t="s">
        <v>76</v>
      </c>
      <c r="J3" t="s">
        <v>77</v>
      </c>
      <c r="K3" t="s">
        <v>78</v>
      </c>
      <c r="L3" t="s">
        <v>43</v>
      </c>
      <c r="M3" t="s">
        <v>46</v>
      </c>
    </row>
    <row r="4" spans="1:16" x14ac:dyDescent="0.2"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</row>
    <row r="5" spans="1:16" x14ac:dyDescent="0.2">
      <c r="A5" t="s">
        <v>91</v>
      </c>
      <c r="B5" s="5">
        <v>3</v>
      </c>
      <c r="C5" s="5">
        <v>2</v>
      </c>
      <c r="D5" s="5">
        <v>1.8</v>
      </c>
      <c r="E5" s="5">
        <v>1.6</v>
      </c>
      <c r="F5" s="5">
        <v>3</v>
      </c>
      <c r="G5" s="5">
        <v>3</v>
      </c>
      <c r="H5" s="5">
        <v>4</v>
      </c>
      <c r="I5" s="5">
        <v>4</v>
      </c>
      <c r="J5" s="5">
        <v>4.5</v>
      </c>
      <c r="K5" s="5">
        <v>7.5</v>
      </c>
      <c r="L5" s="5">
        <v>8</v>
      </c>
      <c r="M5" s="5">
        <v>8.5</v>
      </c>
    </row>
    <row r="7" spans="1:16" x14ac:dyDescent="0.2">
      <c r="N7" t="s">
        <v>96</v>
      </c>
      <c r="P7" t="s">
        <v>97</v>
      </c>
    </row>
    <row r="8" spans="1:16" x14ac:dyDescent="0.2">
      <c r="A8" t="s">
        <v>92</v>
      </c>
      <c r="B8" s="5">
        <v>30</v>
      </c>
      <c r="C8" s="5">
        <v>12</v>
      </c>
      <c r="D8" s="5">
        <v>2</v>
      </c>
      <c r="E8" s="5">
        <v>4.9000000000000004</v>
      </c>
      <c r="F8" s="5">
        <v>10</v>
      </c>
      <c r="G8" s="5">
        <v>9</v>
      </c>
      <c r="H8" s="5">
        <v>71</v>
      </c>
      <c r="I8" s="5">
        <v>48.6</v>
      </c>
      <c r="J8" s="5">
        <v>30</v>
      </c>
      <c r="K8" s="5">
        <v>15</v>
      </c>
      <c r="L8" s="5">
        <v>100</v>
      </c>
      <c r="M8" s="5">
        <v>11</v>
      </c>
      <c r="N8">
        <f>SUMPRODUCT(B8:M8,$B$18:$M$18)</f>
        <v>80.000000000000014</v>
      </c>
      <c r="O8" t="s">
        <v>36</v>
      </c>
      <c r="P8" s="5">
        <v>80</v>
      </c>
    </row>
    <row r="9" spans="1:16" x14ac:dyDescent="0.2">
      <c r="A9" t="s">
        <v>93</v>
      </c>
      <c r="B9" s="5">
        <v>74000</v>
      </c>
      <c r="C9" s="5">
        <v>1388</v>
      </c>
      <c r="D9" s="5">
        <v>47250</v>
      </c>
      <c r="E9" s="5">
        <v>11300</v>
      </c>
      <c r="F9" s="5">
        <v>145000</v>
      </c>
      <c r="G9" s="5">
        <v>32150</v>
      </c>
      <c r="H9" s="5">
        <v>0</v>
      </c>
      <c r="I9" s="5">
        <v>410</v>
      </c>
      <c r="J9" s="5">
        <v>10000</v>
      </c>
      <c r="K9" s="5">
        <v>0</v>
      </c>
      <c r="L9" s="5">
        <v>320000</v>
      </c>
      <c r="M9" s="5">
        <v>1400</v>
      </c>
      <c r="N9">
        <f t="shared" ref="N9:N14" si="0">SUMPRODUCT(B9:M9,$B$18:$M$18)</f>
        <v>44999.999999999993</v>
      </c>
      <c r="O9" t="s">
        <v>36</v>
      </c>
      <c r="P9" s="5">
        <v>45000</v>
      </c>
    </row>
    <row r="10" spans="1:16" x14ac:dyDescent="0.2">
      <c r="A10" t="s">
        <v>94</v>
      </c>
      <c r="B10" s="5">
        <v>0</v>
      </c>
      <c r="C10" s="5">
        <v>0</v>
      </c>
      <c r="D10" s="5">
        <v>0</v>
      </c>
      <c r="E10" s="5">
        <v>0</v>
      </c>
      <c r="F10" s="5">
        <v>1</v>
      </c>
      <c r="G10" s="5">
        <v>10</v>
      </c>
      <c r="H10" s="5">
        <v>0</v>
      </c>
      <c r="I10" s="5">
        <v>0</v>
      </c>
      <c r="J10" s="5">
        <v>0</v>
      </c>
      <c r="K10" s="5">
        <v>30</v>
      </c>
      <c r="L10" s="5">
        <v>1000</v>
      </c>
      <c r="M10" s="5">
        <v>21.4</v>
      </c>
      <c r="N10">
        <f t="shared" si="0"/>
        <v>138.46804512032125</v>
      </c>
      <c r="O10" t="s">
        <v>36</v>
      </c>
      <c r="P10" s="5">
        <v>20</v>
      </c>
    </row>
    <row r="11" spans="1:16" x14ac:dyDescent="0.2">
      <c r="A11" t="s">
        <v>95</v>
      </c>
      <c r="B11" s="5">
        <v>4</v>
      </c>
      <c r="C11" s="5">
        <v>5</v>
      </c>
      <c r="D11" s="5">
        <v>1</v>
      </c>
      <c r="E11" s="5">
        <v>2.5</v>
      </c>
      <c r="F11" s="5">
        <v>0.05</v>
      </c>
      <c r="G11" s="5">
        <v>0.5</v>
      </c>
      <c r="H11" s="5">
        <v>0.56000000000000005</v>
      </c>
      <c r="I11" s="5">
        <v>4</v>
      </c>
      <c r="J11" s="5">
        <v>0.8</v>
      </c>
      <c r="K11" s="5">
        <v>0.6</v>
      </c>
      <c r="L11" s="5">
        <v>3.8</v>
      </c>
      <c r="M11" s="5">
        <v>0.02</v>
      </c>
      <c r="N11">
        <f t="shared" si="0"/>
        <v>4.0000000000000009</v>
      </c>
      <c r="O11" t="s">
        <v>36</v>
      </c>
      <c r="P11" s="5">
        <v>4</v>
      </c>
    </row>
    <row r="13" spans="1:16" x14ac:dyDescent="0.2">
      <c r="N13" t="s">
        <v>102</v>
      </c>
      <c r="P13" t="s">
        <v>99</v>
      </c>
    </row>
    <row r="14" spans="1:16" x14ac:dyDescent="0.2">
      <c r="A14" t="s">
        <v>98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>
        <f t="shared" si="0"/>
        <v>1.5000000000000004</v>
      </c>
      <c r="O14" t="s">
        <v>25</v>
      </c>
      <c r="P14" s="8">
        <v>1.5</v>
      </c>
    </row>
    <row r="16" spans="1:16" x14ac:dyDescent="0.2">
      <c r="A16" t="s">
        <v>6</v>
      </c>
      <c r="B16" t="s">
        <v>1</v>
      </c>
      <c r="C16" t="s">
        <v>2</v>
      </c>
      <c r="D16" t="s">
        <v>13</v>
      </c>
      <c r="E16" t="s">
        <v>14</v>
      </c>
      <c r="F16" t="s">
        <v>15</v>
      </c>
      <c r="G16" t="s">
        <v>74</v>
      </c>
      <c r="H16" t="s">
        <v>75</v>
      </c>
      <c r="I16" t="s">
        <v>76</v>
      </c>
      <c r="J16" t="s">
        <v>77</v>
      </c>
      <c r="K16" t="s">
        <v>78</v>
      </c>
      <c r="L16" t="s">
        <v>43</v>
      </c>
      <c r="M16" t="s">
        <v>46</v>
      </c>
      <c r="N16" t="s">
        <v>5</v>
      </c>
    </row>
    <row r="17" spans="1:14" x14ac:dyDescent="0.2"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  <c r="H17" t="s">
        <v>85</v>
      </c>
      <c r="I17" t="s">
        <v>86</v>
      </c>
      <c r="J17" t="s">
        <v>87</v>
      </c>
      <c r="K17" t="s">
        <v>88</v>
      </c>
      <c r="L17" t="s">
        <v>89</v>
      </c>
      <c r="M17" t="s">
        <v>90</v>
      </c>
      <c r="N17" t="s">
        <v>101</v>
      </c>
    </row>
    <row r="18" spans="1:14" x14ac:dyDescent="0.2">
      <c r="A18" t="s">
        <v>100</v>
      </c>
      <c r="B18">
        <v>0</v>
      </c>
      <c r="C18">
        <v>0.42741371371015269</v>
      </c>
      <c r="D18">
        <v>0</v>
      </c>
      <c r="E18">
        <v>0</v>
      </c>
      <c r="F18">
        <v>0</v>
      </c>
      <c r="G18">
        <v>0</v>
      </c>
      <c r="H18">
        <v>0.69759305368781632</v>
      </c>
      <c r="I18">
        <v>0.23652518748170992</v>
      </c>
      <c r="J18">
        <v>0</v>
      </c>
      <c r="K18">
        <v>0</v>
      </c>
      <c r="L18">
        <v>0.13846804512032124</v>
      </c>
      <c r="M18">
        <v>0</v>
      </c>
      <c r="N18" s="1">
        <f>SUMPRODUCT(B5:M5,$B$18:$M$18)</f>
        <v>5.6990447530609813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920B8-996E-6C42-8AA3-38FCD261474C}">
  <dimension ref="A3:I25"/>
  <sheetViews>
    <sheetView workbookViewId="0">
      <selection activeCell="I19" sqref="I19:I21"/>
    </sheetView>
  </sheetViews>
  <sheetFormatPr baseColWidth="10" defaultRowHeight="16" x14ac:dyDescent="0.2"/>
  <cols>
    <col min="1" max="1" width="15.5" bestFit="1" customWidth="1"/>
    <col min="7" max="7" width="15.5" bestFit="1" customWidth="1"/>
    <col min="9" max="9" width="20.1640625" bestFit="1" customWidth="1"/>
  </cols>
  <sheetData>
    <row r="3" spans="1:9" x14ac:dyDescent="0.2">
      <c r="B3" t="s">
        <v>1</v>
      </c>
      <c r="C3" t="s">
        <v>2</v>
      </c>
      <c r="D3" t="s">
        <v>13</v>
      </c>
      <c r="E3" t="s">
        <v>14</v>
      </c>
      <c r="F3" t="s">
        <v>15</v>
      </c>
    </row>
    <row r="4" spans="1:9" x14ac:dyDescent="0.2">
      <c r="B4" t="s">
        <v>87</v>
      </c>
      <c r="C4" t="s">
        <v>105</v>
      </c>
      <c r="D4" t="s">
        <v>104</v>
      </c>
      <c r="E4" t="s">
        <v>103</v>
      </c>
      <c r="F4" t="s">
        <v>85</v>
      </c>
    </row>
    <row r="5" spans="1:9" x14ac:dyDescent="0.2">
      <c r="A5" t="s">
        <v>106</v>
      </c>
      <c r="B5" s="5">
        <v>9.343</v>
      </c>
      <c r="C5" s="5">
        <v>8.9019999999999992</v>
      </c>
      <c r="D5" s="5">
        <v>2.1179999999999999</v>
      </c>
      <c r="E5" s="5">
        <v>11.542</v>
      </c>
      <c r="F5" s="5">
        <v>4.0439999999999996</v>
      </c>
    </row>
    <row r="7" spans="1:9" x14ac:dyDescent="0.2">
      <c r="G7" t="s">
        <v>108</v>
      </c>
      <c r="I7" t="s">
        <v>109</v>
      </c>
    </row>
    <row r="8" spans="1:9" x14ac:dyDescent="0.2">
      <c r="A8" t="s">
        <v>107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>
        <f>SUMPRODUCT(B8:F8,$B$25:$F$25)</f>
        <v>1000</v>
      </c>
      <c r="H8" t="s">
        <v>25</v>
      </c>
      <c r="I8" s="5">
        <v>1000</v>
      </c>
    </row>
    <row r="10" spans="1:9" x14ac:dyDescent="0.2">
      <c r="G10" t="s">
        <v>119</v>
      </c>
      <c r="I10" t="s">
        <v>113</v>
      </c>
    </row>
    <row r="11" spans="1:9" x14ac:dyDescent="0.2">
      <c r="A11" t="s">
        <v>110</v>
      </c>
      <c r="B11" s="5">
        <v>5</v>
      </c>
      <c r="C11" s="5">
        <v>4.2</v>
      </c>
      <c r="D11" s="5">
        <v>2.2000000000000002</v>
      </c>
      <c r="E11" s="5">
        <v>6.6</v>
      </c>
      <c r="F11" s="5">
        <v>3</v>
      </c>
      <c r="G11">
        <f t="shared" ref="G11:G21" si="0">SUMPRODUCT(B11:F11,$B$25:$F$25)</f>
        <v>6130.6666666666715</v>
      </c>
      <c r="H11" t="s">
        <v>36</v>
      </c>
      <c r="I11" s="5">
        <v>6000</v>
      </c>
    </row>
    <row r="12" spans="1:9" x14ac:dyDescent="0.2">
      <c r="A12" t="s">
        <v>111</v>
      </c>
      <c r="B12" s="5">
        <v>7.7</v>
      </c>
      <c r="C12" s="5">
        <v>6.5</v>
      </c>
      <c r="D12" s="5">
        <v>3.7</v>
      </c>
      <c r="E12" s="5">
        <v>8</v>
      </c>
      <c r="F12" s="5">
        <v>3.5</v>
      </c>
      <c r="G12">
        <f t="shared" si="0"/>
        <v>7828.0000000000036</v>
      </c>
      <c r="H12" t="s">
        <v>36</v>
      </c>
      <c r="I12" s="5">
        <v>5000</v>
      </c>
    </row>
    <row r="13" spans="1:9" x14ac:dyDescent="0.2">
      <c r="A13" t="s">
        <v>112</v>
      </c>
      <c r="B13" s="5">
        <v>7.9</v>
      </c>
      <c r="C13" s="5">
        <v>7.2</v>
      </c>
      <c r="D13" s="5">
        <v>2.9</v>
      </c>
      <c r="E13" s="5">
        <v>6.1</v>
      </c>
      <c r="F13" s="5">
        <v>4.0999999999999996</v>
      </c>
      <c r="G13">
        <f t="shared" si="0"/>
        <v>6499.9999999999991</v>
      </c>
      <c r="H13" t="s">
        <v>36</v>
      </c>
      <c r="I13" s="5">
        <v>6500</v>
      </c>
    </row>
    <row r="15" spans="1:9" x14ac:dyDescent="0.2">
      <c r="G15" t="s">
        <v>120</v>
      </c>
      <c r="I15" t="s">
        <v>121</v>
      </c>
    </row>
    <row r="16" spans="1:9" x14ac:dyDescent="0.2">
      <c r="A16" t="s">
        <v>114</v>
      </c>
      <c r="B16" s="5">
        <v>5</v>
      </c>
      <c r="C16" s="5">
        <v>4</v>
      </c>
      <c r="D16" s="5">
        <v>3.5</v>
      </c>
      <c r="E16" s="5">
        <v>3.5</v>
      </c>
      <c r="F16" s="5">
        <v>3</v>
      </c>
      <c r="G16">
        <f t="shared" si="0"/>
        <v>3800.0000000000005</v>
      </c>
      <c r="H16" t="s">
        <v>25</v>
      </c>
      <c r="I16" s="5">
        <v>3800</v>
      </c>
    </row>
    <row r="18" spans="1:9" x14ac:dyDescent="0.2">
      <c r="G18" t="s">
        <v>122</v>
      </c>
      <c r="I18" t="s">
        <v>115</v>
      </c>
    </row>
    <row r="19" spans="1:9" x14ac:dyDescent="0.2">
      <c r="A19" t="s">
        <v>110</v>
      </c>
      <c r="B19" s="5">
        <v>1</v>
      </c>
      <c r="C19" s="5">
        <v>1</v>
      </c>
      <c r="D19" s="5">
        <v>0.5</v>
      </c>
      <c r="E19" s="5">
        <v>1.5</v>
      </c>
      <c r="F19" s="5">
        <v>0.5</v>
      </c>
      <c r="G19">
        <f t="shared" si="0"/>
        <v>1373.3333333333342</v>
      </c>
      <c r="H19" t="s">
        <v>25</v>
      </c>
      <c r="I19" s="5">
        <v>3500</v>
      </c>
    </row>
    <row r="20" spans="1:9" x14ac:dyDescent="0.2">
      <c r="A20" t="s">
        <v>111</v>
      </c>
      <c r="B20" s="5">
        <v>1.2</v>
      </c>
      <c r="C20" s="5">
        <v>0.5</v>
      </c>
      <c r="D20" s="5">
        <v>0.5</v>
      </c>
      <c r="E20" s="5">
        <v>0.5</v>
      </c>
      <c r="F20" s="5">
        <v>1</v>
      </c>
      <c r="G20">
        <f t="shared" si="0"/>
        <v>621.33333333333405</v>
      </c>
      <c r="H20" t="s">
        <v>25</v>
      </c>
      <c r="I20" s="5">
        <v>3200</v>
      </c>
    </row>
    <row r="21" spans="1:9" x14ac:dyDescent="0.2">
      <c r="A21" t="s">
        <v>112</v>
      </c>
      <c r="B21" s="5">
        <v>0.8</v>
      </c>
      <c r="C21" s="5">
        <v>0.5</v>
      </c>
      <c r="D21" s="5">
        <v>1</v>
      </c>
      <c r="E21" s="5">
        <v>0.5</v>
      </c>
      <c r="F21" s="5">
        <v>0.5</v>
      </c>
      <c r="G21">
        <f t="shared" si="0"/>
        <v>552.00000000000034</v>
      </c>
      <c r="H21" t="s">
        <v>25</v>
      </c>
      <c r="I21" s="5">
        <v>2500</v>
      </c>
    </row>
    <row r="23" spans="1:9" x14ac:dyDescent="0.2">
      <c r="A23" t="s">
        <v>116</v>
      </c>
      <c r="B23" t="s">
        <v>1</v>
      </c>
      <c r="C23" t="s">
        <v>2</v>
      </c>
      <c r="D23" t="s">
        <v>13</v>
      </c>
      <c r="E23" t="s">
        <v>14</v>
      </c>
      <c r="F23" t="s">
        <v>15</v>
      </c>
      <c r="G23" t="s">
        <v>5</v>
      </c>
    </row>
    <row r="24" spans="1:9" x14ac:dyDescent="0.2">
      <c r="B24" t="s">
        <v>87</v>
      </c>
      <c r="C24" t="s">
        <v>105</v>
      </c>
      <c r="D24" t="s">
        <v>104</v>
      </c>
      <c r="E24" t="s">
        <v>103</v>
      </c>
      <c r="F24" t="s">
        <v>85</v>
      </c>
      <c r="G24" t="s">
        <v>118</v>
      </c>
    </row>
    <row r="25" spans="1:9" x14ac:dyDescent="0.2">
      <c r="A25" t="s">
        <v>117</v>
      </c>
      <c r="B25">
        <v>173.33333333333437</v>
      </c>
      <c r="C25">
        <v>79.999999999997286</v>
      </c>
      <c r="D25">
        <v>0</v>
      </c>
      <c r="E25">
        <v>746.66666666666833</v>
      </c>
      <c r="F25">
        <v>0</v>
      </c>
      <c r="G25" s="1">
        <f>SUMPRODUCT(B5:F5,$B$25:$F$25)</f>
        <v>10949.640000000005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4579-8C4B-6B40-A5AF-42A22FC71011}">
  <dimension ref="A3:L18"/>
  <sheetViews>
    <sheetView workbookViewId="0">
      <selection activeCell="L18" sqref="L18"/>
    </sheetView>
  </sheetViews>
  <sheetFormatPr baseColWidth="10" defaultRowHeight="16" x14ac:dyDescent="0.2"/>
  <cols>
    <col min="1" max="1" width="20.1640625" bestFit="1" customWidth="1"/>
    <col min="5" max="5" width="12.1640625" bestFit="1" customWidth="1"/>
  </cols>
  <sheetData>
    <row r="3" spans="1:11" x14ac:dyDescent="0.2">
      <c r="B3" t="s">
        <v>1</v>
      </c>
      <c r="C3" t="s">
        <v>2</v>
      </c>
      <c r="D3" t="s">
        <v>13</v>
      </c>
      <c r="E3" t="s">
        <v>14</v>
      </c>
      <c r="F3" t="s">
        <v>15</v>
      </c>
      <c r="G3" t="s">
        <v>74</v>
      </c>
      <c r="H3" t="s">
        <v>75</v>
      </c>
      <c r="I3" t="s">
        <v>76</v>
      </c>
      <c r="J3" t="s">
        <v>77</v>
      </c>
      <c r="K3" t="s">
        <v>78</v>
      </c>
    </row>
    <row r="4" spans="1:11" ht="17" customHeight="1" x14ac:dyDescent="0.2">
      <c r="B4" t="s">
        <v>254</v>
      </c>
      <c r="C4" t="s">
        <v>253</v>
      </c>
      <c r="D4" s="17" t="s">
        <v>256</v>
      </c>
      <c r="E4" t="s">
        <v>255</v>
      </c>
      <c r="F4" t="s">
        <v>257</v>
      </c>
      <c r="G4" t="s">
        <v>258</v>
      </c>
      <c r="H4" t="s">
        <v>259</v>
      </c>
      <c r="I4" t="s">
        <v>260</v>
      </c>
      <c r="J4" t="s">
        <v>261</v>
      </c>
      <c r="K4" t="s">
        <v>262</v>
      </c>
    </row>
    <row r="5" spans="1:11" x14ac:dyDescent="0.2">
      <c r="A5" t="s">
        <v>133</v>
      </c>
      <c r="B5" s="10">
        <v>6.4159999999999998E-3</v>
      </c>
      <c r="C5" s="10">
        <v>1.23E-3</v>
      </c>
      <c r="D5" s="10">
        <v>3.0130000000000001E-3</v>
      </c>
      <c r="E5" s="10">
        <v>3.8149999999999998E-3</v>
      </c>
      <c r="F5" s="10">
        <v>1.31E-3</v>
      </c>
      <c r="G5" s="10">
        <v>2.1749999999999999E-3</v>
      </c>
      <c r="H5" s="10">
        <v>1.73E-3</v>
      </c>
      <c r="I5" s="10">
        <v>6.5399999999999998E-3</v>
      </c>
      <c r="J5" s="10">
        <v>9.0600000000000001E-4</v>
      </c>
      <c r="K5" s="10">
        <v>2.0600000000000002E-3</v>
      </c>
    </row>
    <row r="6" spans="1:11" x14ac:dyDescent="0.2">
      <c r="A6" t="s">
        <v>134</v>
      </c>
      <c r="B6" s="10">
        <v>3.2613000000000003E-2</v>
      </c>
      <c r="C6" s="10">
        <v>2.8963699999999998E-2</v>
      </c>
      <c r="D6" s="10">
        <v>3.2550000000000003E-2</v>
      </c>
      <c r="E6" s="10">
        <v>2.3099999999999999E-2</v>
      </c>
      <c r="F6" s="10">
        <v>5.3449999999999998E-2</v>
      </c>
      <c r="G6" s="11">
        <v>4.8719999999999999E-2</v>
      </c>
      <c r="H6" s="10">
        <v>2.98E-2</v>
      </c>
      <c r="I6" s="10">
        <v>3.2099999999999997E-2</v>
      </c>
      <c r="J6" s="10">
        <v>2.4930000000000001E-2</v>
      </c>
      <c r="K6" s="10">
        <v>2.63E-2</v>
      </c>
    </row>
    <row r="8" spans="1:11" x14ac:dyDescent="0.2">
      <c r="B8" t="s">
        <v>135</v>
      </c>
      <c r="D8" s="9">
        <v>1</v>
      </c>
    </row>
    <row r="9" spans="1:11" x14ac:dyDescent="0.2">
      <c r="A9" t="s">
        <v>137</v>
      </c>
      <c r="B9">
        <f>SUM(B18:K18)</f>
        <v>0.99325466014355923</v>
      </c>
      <c r="C9" s="3" t="s">
        <v>136</v>
      </c>
      <c r="D9" s="5">
        <v>1</v>
      </c>
    </row>
    <row r="11" spans="1:11" x14ac:dyDescent="0.2">
      <c r="A11" t="s">
        <v>138</v>
      </c>
      <c r="B11" s="11">
        <v>0.3</v>
      </c>
      <c r="C11" s="11">
        <v>0.3</v>
      </c>
      <c r="D11" s="11">
        <v>0.3</v>
      </c>
      <c r="E11" s="11">
        <v>0.3</v>
      </c>
      <c r="F11" s="11">
        <v>0.3</v>
      </c>
      <c r="G11" s="11">
        <v>0.3</v>
      </c>
      <c r="H11" s="11">
        <v>0.3</v>
      </c>
      <c r="I11" s="11">
        <v>0.3</v>
      </c>
      <c r="J11" s="11">
        <v>0.3</v>
      </c>
      <c r="K11" s="11">
        <v>0.3</v>
      </c>
    </row>
    <row r="13" spans="1:11" x14ac:dyDescent="0.2">
      <c r="B13" t="s">
        <v>140</v>
      </c>
      <c r="D13" t="s">
        <v>141</v>
      </c>
    </row>
    <row r="14" spans="1:11" x14ac:dyDescent="0.2">
      <c r="A14" t="s">
        <v>139</v>
      </c>
      <c r="B14">
        <f>SUMPRODUCT(B6:K6,B18:K18)</f>
        <v>2.5000000000000001E-2</v>
      </c>
      <c r="C14" t="s">
        <v>25</v>
      </c>
      <c r="D14" s="10">
        <v>2.5000000000000001E-2</v>
      </c>
    </row>
    <row r="16" spans="1:11" x14ac:dyDescent="0.2">
      <c r="A16" t="s">
        <v>6</v>
      </c>
      <c r="B16" t="s">
        <v>1</v>
      </c>
      <c r="C16" t="s">
        <v>2</v>
      </c>
      <c r="D16" t="s">
        <v>13</v>
      </c>
      <c r="E16" t="s">
        <v>14</v>
      </c>
      <c r="F16" t="s">
        <v>15</v>
      </c>
      <c r="G16" t="s">
        <v>74</v>
      </c>
      <c r="H16" t="s">
        <v>75</v>
      </c>
      <c r="I16" t="s">
        <v>76</v>
      </c>
      <c r="J16" t="s">
        <v>77</v>
      </c>
      <c r="K16" t="s">
        <v>78</v>
      </c>
    </row>
    <row r="17" spans="1:12" x14ac:dyDescent="0.2"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 t="s">
        <v>131</v>
      </c>
      <c r="K17" t="s">
        <v>132</v>
      </c>
      <c r="L17" t="s">
        <v>143</v>
      </c>
    </row>
    <row r="18" spans="1:12" x14ac:dyDescent="0.2">
      <c r="A18" t="s">
        <v>142</v>
      </c>
      <c r="B18" s="9">
        <v>0</v>
      </c>
      <c r="C18" s="9">
        <v>9.3254660143559168E-2</v>
      </c>
      <c r="D18" s="9">
        <v>0</v>
      </c>
      <c r="E18" s="9">
        <v>0.3</v>
      </c>
      <c r="F18" s="9">
        <v>0</v>
      </c>
      <c r="G18" s="9">
        <v>0</v>
      </c>
      <c r="H18" s="9">
        <v>0</v>
      </c>
      <c r="I18" s="9">
        <v>0</v>
      </c>
      <c r="J18" s="9">
        <v>0.3</v>
      </c>
      <c r="K18" s="9">
        <v>0.3</v>
      </c>
      <c r="L18" s="9">
        <f>0.09*0.012 + 0.3 * 0.038 + 0.3 * 0.009 + 0.3 * 0.021</f>
        <v>2.1479999999999999E-2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4F0E-6E6D-C045-9783-23B565F4DB82}">
  <dimension ref="A1"/>
  <sheetViews>
    <sheetView tabSelected="1" workbookViewId="0">
      <selection activeCell="B2" sqref="B2"/>
    </sheetView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1A02-81C7-9A4C-B1F7-EA40D7D01EB8}">
  <dimension ref="A3:I51"/>
  <sheetViews>
    <sheetView topLeftCell="A12" workbookViewId="0">
      <selection activeCell="I42" sqref="I42"/>
    </sheetView>
  </sheetViews>
  <sheetFormatPr baseColWidth="10" defaultRowHeight="16" x14ac:dyDescent="0.2"/>
  <cols>
    <col min="9" max="9" width="14.83203125" bestFit="1" customWidth="1"/>
  </cols>
  <sheetData>
    <row r="3" spans="1:8" x14ac:dyDescent="0.2">
      <c r="B3" t="s">
        <v>144</v>
      </c>
      <c r="C3" t="s">
        <v>145</v>
      </c>
      <c r="D3" t="s">
        <v>146</v>
      </c>
      <c r="E3" t="s">
        <v>147</v>
      </c>
      <c r="F3" t="s">
        <v>148</v>
      </c>
      <c r="G3" t="s">
        <v>149</v>
      </c>
      <c r="H3" t="s">
        <v>150</v>
      </c>
    </row>
    <row r="5" spans="1:8" x14ac:dyDescent="0.2">
      <c r="B5" s="16" t="s">
        <v>151</v>
      </c>
      <c r="C5" s="16"/>
      <c r="D5" s="16"/>
      <c r="E5" s="16"/>
      <c r="F5" s="16"/>
      <c r="G5" s="16"/>
      <c r="H5" s="16"/>
    </row>
    <row r="6" spans="1:8" x14ac:dyDescent="0.2">
      <c r="A6" t="s">
        <v>152</v>
      </c>
      <c r="C6" s="5">
        <v>320</v>
      </c>
      <c r="D6" s="5">
        <v>320</v>
      </c>
      <c r="E6" s="5">
        <v>320</v>
      </c>
      <c r="F6" s="5">
        <v>320</v>
      </c>
      <c r="G6" s="5">
        <v>320</v>
      </c>
      <c r="H6" s="5">
        <v>320</v>
      </c>
    </row>
    <row r="7" spans="1:8" x14ac:dyDescent="0.2">
      <c r="A7" t="s">
        <v>153</v>
      </c>
      <c r="C7" s="5">
        <v>440</v>
      </c>
      <c r="D7" s="5">
        <v>440</v>
      </c>
      <c r="E7" s="5">
        <v>440</v>
      </c>
      <c r="F7" s="5">
        <v>440</v>
      </c>
      <c r="G7" s="5">
        <v>440</v>
      </c>
      <c r="H7" s="5">
        <v>440</v>
      </c>
    </row>
    <row r="8" spans="1:8" x14ac:dyDescent="0.2">
      <c r="A8" t="s">
        <v>154</v>
      </c>
      <c r="C8" s="5">
        <v>530</v>
      </c>
      <c r="D8" s="5">
        <v>530</v>
      </c>
      <c r="E8" s="5">
        <v>530</v>
      </c>
      <c r="F8" s="5">
        <v>530</v>
      </c>
      <c r="G8" s="5">
        <v>530</v>
      </c>
      <c r="H8" s="5">
        <v>530</v>
      </c>
    </row>
    <row r="9" spans="1:8" x14ac:dyDescent="0.2">
      <c r="A9" t="s">
        <v>155</v>
      </c>
      <c r="C9" s="5">
        <v>66</v>
      </c>
      <c r="D9" s="5">
        <v>66</v>
      </c>
      <c r="E9" s="5">
        <v>66</v>
      </c>
      <c r="F9" s="5">
        <v>66</v>
      </c>
      <c r="G9" s="5">
        <v>66</v>
      </c>
      <c r="H9" s="5">
        <v>66</v>
      </c>
    </row>
    <row r="10" spans="1:8" x14ac:dyDescent="0.2">
      <c r="A10" t="s">
        <v>156</v>
      </c>
      <c r="C10" s="5">
        <v>48</v>
      </c>
      <c r="D10" s="5">
        <v>48</v>
      </c>
      <c r="E10" s="5">
        <v>48</v>
      </c>
      <c r="F10" s="5">
        <v>48</v>
      </c>
      <c r="G10" s="5">
        <v>48</v>
      </c>
      <c r="H10" s="5">
        <v>48</v>
      </c>
    </row>
    <row r="11" spans="1:8" x14ac:dyDescent="0.2">
      <c r="A11" t="s">
        <v>157</v>
      </c>
      <c r="C11" s="5">
        <v>8</v>
      </c>
      <c r="D11" s="5">
        <v>8</v>
      </c>
      <c r="E11" s="5">
        <v>8</v>
      </c>
      <c r="F11" s="5">
        <v>8</v>
      </c>
      <c r="G11" s="5">
        <v>8</v>
      </c>
      <c r="H11" s="5">
        <v>8</v>
      </c>
    </row>
    <row r="12" spans="1:8" x14ac:dyDescent="0.2">
      <c r="A12" t="s">
        <v>158</v>
      </c>
      <c r="C12" s="5">
        <v>8</v>
      </c>
      <c r="D12" s="5">
        <v>8</v>
      </c>
      <c r="E12" s="5">
        <v>8</v>
      </c>
      <c r="F12" s="5">
        <v>8</v>
      </c>
      <c r="G12" s="5">
        <v>8</v>
      </c>
      <c r="H12" s="5">
        <v>8</v>
      </c>
    </row>
    <row r="13" spans="1:8" x14ac:dyDescent="0.2">
      <c r="A13" t="s">
        <v>159</v>
      </c>
      <c r="C13" s="5">
        <v>9</v>
      </c>
      <c r="D13" s="5">
        <v>9</v>
      </c>
      <c r="E13" s="5">
        <v>9</v>
      </c>
      <c r="F13" s="5">
        <v>9</v>
      </c>
      <c r="G13" s="5">
        <v>9</v>
      </c>
      <c r="H13" s="5">
        <v>9</v>
      </c>
    </row>
    <row r="14" spans="1:8" x14ac:dyDescent="0.2">
      <c r="A14" t="s">
        <v>160</v>
      </c>
      <c r="C14" s="5">
        <v>3</v>
      </c>
      <c r="D14" s="5">
        <v>3</v>
      </c>
      <c r="E14" s="5">
        <v>3</v>
      </c>
      <c r="F14" s="5">
        <v>3</v>
      </c>
      <c r="G14" s="5">
        <v>3</v>
      </c>
      <c r="H14" s="5">
        <v>3</v>
      </c>
    </row>
    <row r="15" spans="1:8" x14ac:dyDescent="0.2">
      <c r="A15" t="s">
        <v>161</v>
      </c>
      <c r="C15" s="5">
        <v>3</v>
      </c>
      <c r="D15" s="5">
        <v>3</v>
      </c>
      <c r="E15" s="5">
        <v>3</v>
      </c>
      <c r="F15" s="5">
        <v>3</v>
      </c>
      <c r="G15" s="5">
        <v>3</v>
      </c>
      <c r="H15" s="5">
        <v>3</v>
      </c>
    </row>
    <row r="18" spans="1:8" x14ac:dyDescent="0.2">
      <c r="A18" t="s">
        <v>162</v>
      </c>
      <c r="C18">
        <v>1200</v>
      </c>
      <c r="D18">
        <v>1250</v>
      </c>
      <c r="E18">
        <v>1400</v>
      </c>
      <c r="F18">
        <v>1860</v>
      </c>
      <c r="G18">
        <v>2000</v>
      </c>
      <c r="H18">
        <v>1700</v>
      </c>
    </row>
    <row r="19" spans="1:8" x14ac:dyDescent="0.2">
      <c r="A19" t="s">
        <v>163</v>
      </c>
      <c r="C19">
        <v>1250</v>
      </c>
      <c r="D19">
        <v>1430</v>
      </c>
      <c r="E19">
        <v>1650</v>
      </c>
      <c r="F19">
        <v>1700</v>
      </c>
      <c r="G19">
        <v>1450</v>
      </c>
      <c r="H19">
        <v>1500</v>
      </c>
    </row>
    <row r="20" spans="1:8" x14ac:dyDescent="0.2">
      <c r="A20" t="s">
        <v>164</v>
      </c>
      <c r="C20">
        <v>1400</v>
      </c>
      <c r="D20">
        <v>1500</v>
      </c>
      <c r="E20">
        <v>1200</v>
      </c>
      <c r="F20">
        <v>1350</v>
      </c>
      <c r="G20">
        <v>1600</v>
      </c>
      <c r="H20">
        <v>1450</v>
      </c>
    </row>
    <row r="21" spans="1:8" x14ac:dyDescent="0.2">
      <c r="A21" t="s">
        <v>165</v>
      </c>
      <c r="C21">
        <v>1800</v>
      </c>
      <c r="D21">
        <v>1750</v>
      </c>
      <c r="E21">
        <v>2100</v>
      </c>
      <c r="F21">
        <v>2000</v>
      </c>
      <c r="G21">
        <v>1850</v>
      </c>
      <c r="H21">
        <v>1630</v>
      </c>
    </row>
    <row r="22" spans="1:8" x14ac:dyDescent="0.2">
      <c r="A22" t="s">
        <v>166</v>
      </c>
      <c r="C22">
        <v>1850</v>
      </c>
      <c r="D22">
        <v>1700</v>
      </c>
      <c r="E22">
        <v>2050</v>
      </c>
      <c r="F22">
        <v>1950</v>
      </c>
      <c r="G22">
        <v>2050</v>
      </c>
      <c r="H22">
        <v>1740</v>
      </c>
    </row>
    <row r="23" spans="1:8" x14ac:dyDescent="0.2">
      <c r="A23" t="s">
        <v>167</v>
      </c>
      <c r="C23">
        <v>1800</v>
      </c>
      <c r="D23">
        <v>1800</v>
      </c>
      <c r="E23">
        <v>1800</v>
      </c>
      <c r="F23">
        <v>1800</v>
      </c>
      <c r="G23">
        <v>1800</v>
      </c>
      <c r="H23">
        <v>1800</v>
      </c>
    </row>
    <row r="24" spans="1:8" x14ac:dyDescent="0.2">
      <c r="A24" t="s">
        <v>168</v>
      </c>
      <c r="C24">
        <v>1600</v>
      </c>
      <c r="D24">
        <v>1600</v>
      </c>
      <c r="E24">
        <v>1600</v>
      </c>
      <c r="F24">
        <v>1600</v>
      </c>
      <c r="G24">
        <v>1600</v>
      </c>
      <c r="H24">
        <v>1600</v>
      </c>
    </row>
    <row r="25" spans="1:8" x14ac:dyDescent="0.2">
      <c r="A25" t="s">
        <v>169</v>
      </c>
      <c r="C25">
        <v>1500</v>
      </c>
      <c r="D25">
        <v>1500</v>
      </c>
      <c r="E25">
        <v>1500</v>
      </c>
      <c r="F25">
        <v>1500</v>
      </c>
      <c r="G25">
        <v>1500</v>
      </c>
      <c r="H25">
        <v>1500</v>
      </c>
    </row>
    <row r="26" spans="1:8" x14ac:dyDescent="0.2">
      <c r="A26" t="s">
        <v>170</v>
      </c>
      <c r="C26">
        <v>2000</v>
      </c>
      <c r="D26">
        <v>2000</v>
      </c>
      <c r="E26">
        <v>2000</v>
      </c>
      <c r="F26">
        <v>2000</v>
      </c>
      <c r="G26">
        <v>2000</v>
      </c>
      <c r="H26">
        <v>2000</v>
      </c>
    </row>
    <row r="27" spans="1:8" x14ac:dyDescent="0.2">
      <c r="A27" t="s">
        <v>171</v>
      </c>
      <c r="C27">
        <v>2000</v>
      </c>
      <c r="D27">
        <v>2000</v>
      </c>
      <c r="E27">
        <v>2000</v>
      </c>
      <c r="F27">
        <v>2000</v>
      </c>
      <c r="G27">
        <v>2000</v>
      </c>
      <c r="H27">
        <v>2000</v>
      </c>
    </row>
    <row r="28" spans="1:8" x14ac:dyDescent="0.2">
      <c r="A28" t="s">
        <v>172</v>
      </c>
      <c r="C28">
        <v>20000</v>
      </c>
      <c r="D28">
        <v>20000</v>
      </c>
      <c r="E28">
        <v>20000</v>
      </c>
      <c r="F28">
        <v>20000</v>
      </c>
      <c r="G28">
        <v>20000</v>
      </c>
      <c r="H28">
        <v>20000</v>
      </c>
    </row>
    <row r="29" spans="1:8" x14ac:dyDescent="0.2">
      <c r="A29" t="s">
        <v>173</v>
      </c>
      <c r="C29">
        <v>18000</v>
      </c>
      <c r="D29">
        <v>18000</v>
      </c>
      <c r="E29">
        <v>18000</v>
      </c>
      <c r="F29">
        <v>18000</v>
      </c>
      <c r="G29">
        <v>18000</v>
      </c>
      <c r="H29">
        <v>18000</v>
      </c>
    </row>
    <row r="30" spans="1:8" x14ac:dyDescent="0.2">
      <c r="A30" t="s">
        <v>174</v>
      </c>
      <c r="C30">
        <v>15000</v>
      </c>
      <c r="D30">
        <v>15000</v>
      </c>
      <c r="E30">
        <v>15000</v>
      </c>
      <c r="F30">
        <v>15000</v>
      </c>
      <c r="G30">
        <v>15000</v>
      </c>
      <c r="H30">
        <v>15000</v>
      </c>
    </row>
    <row r="31" spans="1:8" x14ac:dyDescent="0.2">
      <c r="A31" t="s">
        <v>175</v>
      </c>
      <c r="C31">
        <v>22000</v>
      </c>
      <c r="D31">
        <v>22000</v>
      </c>
      <c r="E31">
        <v>22000</v>
      </c>
      <c r="F31">
        <v>22000</v>
      </c>
      <c r="G31">
        <v>22000</v>
      </c>
      <c r="H31">
        <v>22000</v>
      </c>
    </row>
    <row r="32" spans="1:8" x14ac:dyDescent="0.2">
      <c r="A32" t="s">
        <v>176</v>
      </c>
      <c r="C32">
        <v>22000</v>
      </c>
      <c r="D32">
        <v>22000</v>
      </c>
      <c r="E32">
        <v>22000</v>
      </c>
      <c r="F32">
        <v>22000</v>
      </c>
      <c r="G32">
        <v>22000</v>
      </c>
      <c r="H32">
        <v>22000</v>
      </c>
    </row>
    <row r="35" spans="1:9" x14ac:dyDescent="0.2">
      <c r="A35" t="s">
        <v>177</v>
      </c>
      <c r="B35">
        <v>200</v>
      </c>
      <c r="C35">
        <f>B35 + C42-C18</f>
        <v>0</v>
      </c>
      <c r="D35">
        <f t="shared" ref="D35:H35" si="0">C35 + D42-D18</f>
        <v>0</v>
      </c>
      <c r="E35">
        <f t="shared" si="0"/>
        <v>260</v>
      </c>
      <c r="F35">
        <f t="shared" si="0"/>
        <v>200</v>
      </c>
      <c r="G35">
        <f t="shared" si="0"/>
        <v>0</v>
      </c>
      <c r="H35">
        <f t="shared" si="0"/>
        <v>0</v>
      </c>
    </row>
    <row r="36" spans="1:9" x14ac:dyDescent="0.2">
      <c r="A36" t="s">
        <v>178</v>
      </c>
      <c r="B36">
        <v>200</v>
      </c>
      <c r="C36">
        <f t="shared" ref="C36:H39" si="1">B36 + C43-C19</f>
        <v>0</v>
      </c>
      <c r="D36">
        <f t="shared" si="1"/>
        <v>150</v>
      </c>
      <c r="E36">
        <f t="shared" si="1"/>
        <v>100</v>
      </c>
      <c r="F36">
        <f t="shared" si="1"/>
        <v>0</v>
      </c>
      <c r="G36">
        <f t="shared" si="1"/>
        <v>0</v>
      </c>
      <c r="H36">
        <f t="shared" si="1"/>
        <v>0</v>
      </c>
    </row>
    <row r="37" spans="1:9" x14ac:dyDescent="0.2">
      <c r="A37" t="s">
        <v>179</v>
      </c>
      <c r="B37">
        <v>200</v>
      </c>
      <c r="C37">
        <f t="shared" si="1"/>
        <v>0</v>
      </c>
      <c r="D37">
        <f t="shared" si="1"/>
        <v>0</v>
      </c>
      <c r="E37">
        <f t="shared" si="1"/>
        <v>0</v>
      </c>
      <c r="F37">
        <f t="shared" si="1"/>
        <v>100</v>
      </c>
      <c r="G37">
        <f t="shared" si="1"/>
        <v>0</v>
      </c>
      <c r="H37">
        <f t="shared" si="1"/>
        <v>0</v>
      </c>
    </row>
    <row r="38" spans="1:9" x14ac:dyDescent="0.2">
      <c r="A38" t="s">
        <v>180</v>
      </c>
      <c r="B38">
        <v>200</v>
      </c>
      <c r="C38">
        <f t="shared" si="1"/>
        <v>0</v>
      </c>
      <c r="D38">
        <f t="shared" si="1"/>
        <v>100</v>
      </c>
      <c r="E38">
        <f t="shared" si="1"/>
        <v>0</v>
      </c>
      <c r="F38">
        <f t="shared" si="1"/>
        <v>0</v>
      </c>
      <c r="G38">
        <f t="shared" si="1"/>
        <v>0</v>
      </c>
      <c r="H38">
        <f t="shared" si="1"/>
        <v>0</v>
      </c>
    </row>
    <row r="39" spans="1:9" x14ac:dyDescent="0.2">
      <c r="A39" t="s">
        <v>181</v>
      </c>
      <c r="B39">
        <v>200</v>
      </c>
      <c r="C39">
        <f t="shared" si="1"/>
        <v>0</v>
      </c>
      <c r="D39">
        <f t="shared" si="1"/>
        <v>50</v>
      </c>
      <c r="E39">
        <f t="shared" si="1"/>
        <v>0</v>
      </c>
      <c r="F39">
        <f t="shared" si="1"/>
        <v>50</v>
      </c>
      <c r="G39">
        <f t="shared" si="1"/>
        <v>0</v>
      </c>
      <c r="H39">
        <f t="shared" si="1"/>
        <v>0</v>
      </c>
    </row>
    <row r="41" spans="1:9" x14ac:dyDescent="0.2">
      <c r="A41" t="s">
        <v>6</v>
      </c>
      <c r="C41" t="s">
        <v>145</v>
      </c>
      <c r="D41" t="s">
        <v>146</v>
      </c>
      <c r="E41" t="s">
        <v>147</v>
      </c>
      <c r="F41" t="s">
        <v>148</v>
      </c>
      <c r="G41" t="s">
        <v>149</v>
      </c>
      <c r="H41" t="s">
        <v>150</v>
      </c>
      <c r="I41" t="s">
        <v>5</v>
      </c>
    </row>
    <row r="42" spans="1:9" x14ac:dyDescent="0.2">
      <c r="A42" t="s">
        <v>182</v>
      </c>
      <c r="C42">
        <v>1000</v>
      </c>
      <c r="D42">
        <v>1250</v>
      </c>
      <c r="E42">
        <v>1660</v>
      </c>
      <c r="F42">
        <v>1800</v>
      </c>
      <c r="G42">
        <v>1800</v>
      </c>
      <c r="H42">
        <v>1700</v>
      </c>
      <c r="I42" s="1">
        <f>SUMPRODUCT(C6:H15,C42:H51)</f>
        <v>12472680</v>
      </c>
    </row>
    <row r="43" spans="1:9" x14ac:dyDescent="0.2">
      <c r="A43" t="s">
        <v>183</v>
      </c>
      <c r="C43">
        <v>1050</v>
      </c>
      <c r="D43">
        <v>1580</v>
      </c>
      <c r="E43">
        <v>1600</v>
      </c>
      <c r="F43">
        <v>1600</v>
      </c>
      <c r="G43">
        <v>1450</v>
      </c>
      <c r="H43">
        <v>1500</v>
      </c>
    </row>
    <row r="44" spans="1:9" x14ac:dyDescent="0.2">
      <c r="A44" t="s">
        <v>184</v>
      </c>
      <c r="C44">
        <v>1200</v>
      </c>
      <c r="D44">
        <v>1500</v>
      </c>
      <c r="E44">
        <v>1200</v>
      </c>
      <c r="F44">
        <v>1450</v>
      </c>
      <c r="G44">
        <v>1500</v>
      </c>
      <c r="H44">
        <v>1450</v>
      </c>
    </row>
    <row r="45" spans="1:9" x14ac:dyDescent="0.2">
      <c r="A45" t="s">
        <v>185</v>
      </c>
      <c r="C45">
        <v>1600</v>
      </c>
      <c r="D45">
        <v>1850</v>
      </c>
      <c r="E45">
        <v>2000</v>
      </c>
      <c r="F45">
        <v>2000</v>
      </c>
      <c r="G45">
        <v>1850</v>
      </c>
      <c r="H45">
        <v>1630</v>
      </c>
    </row>
    <row r="46" spans="1:9" x14ac:dyDescent="0.2">
      <c r="A46" t="s">
        <v>186</v>
      </c>
      <c r="C46">
        <v>1650</v>
      </c>
      <c r="D46">
        <v>1750</v>
      </c>
      <c r="E46">
        <v>2000</v>
      </c>
      <c r="F46">
        <v>2000</v>
      </c>
      <c r="G46">
        <v>2000</v>
      </c>
      <c r="H46">
        <v>1740</v>
      </c>
    </row>
    <row r="47" spans="1:9" x14ac:dyDescent="0.2">
      <c r="A47" t="s">
        <v>187</v>
      </c>
      <c r="C47">
        <v>0</v>
      </c>
      <c r="D47">
        <v>0</v>
      </c>
      <c r="E47">
        <v>260</v>
      </c>
      <c r="F47">
        <v>200</v>
      </c>
      <c r="G47">
        <v>0</v>
      </c>
      <c r="H47">
        <v>0</v>
      </c>
    </row>
    <row r="48" spans="1:9" x14ac:dyDescent="0.2">
      <c r="A48" t="s">
        <v>188</v>
      </c>
      <c r="C48">
        <v>0</v>
      </c>
      <c r="D48">
        <v>150</v>
      </c>
      <c r="E48">
        <v>100</v>
      </c>
      <c r="F48">
        <v>0</v>
      </c>
      <c r="G48">
        <v>0</v>
      </c>
      <c r="H48">
        <v>0</v>
      </c>
    </row>
    <row r="49" spans="1:8" x14ac:dyDescent="0.2">
      <c r="A49" t="s">
        <v>189</v>
      </c>
      <c r="C49">
        <v>0</v>
      </c>
      <c r="D49">
        <v>0</v>
      </c>
      <c r="E49">
        <v>0</v>
      </c>
      <c r="F49">
        <v>100</v>
      </c>
      <c r="G49">
        <v>0</v>
      </c>
      <c r="H49">
        <v>0</v>
      </c>
    </row>
    <row r="50" spans="1:8" x14ac:dyDescent="0.2">
      <c r="A50" t="s">
        <v>190</v>
      </c>
      <c r="C50">
        <v>0</v>
      </c>
      <c r="D50">
        <v>100</v>
      </c>
      <c r="E50">
        <v>0</v>
      </c>
      <c r="F50">
        <v>0</v>
      </c>
      <c r="G50">
        <v>0</v>
      </c>
      <c r="H50">
        <v>0</v>
      </c>
    </row>
    <row r="51" spans="1:8" x14ac:dyDescent="0.2">
      <c r="A51" t="s">
        <v>191</v>
      </c>
      <c r="C51">
        <v>0</v>
      </c>
      <c r="D51">
        <v>50</v>
      </c>
      <c r="E51">
        <v>0</v>
      </c>
      <c r="F51">
        <v>50</v>
      </c>
      <c r="G51">
        <v>0</v>
      </c>
      <c r="H51">
        <v>0</v>
      </c>
    </row>
  </sheetData>
  <mergeCells count="1">
    <mergeCell ref="B5:H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A75B-50EF-EF4E-AB2C-22429DBFC5A9}">
  <dimension ref="A3:I32"/>
  <sheetViews>
    <sheetView workbookViewId="0">
      <selection activeCell="D17" sqref="D17"/>
    </sheetView>
  </sheetViews>
  <sheetFormatPr baseColWidth="10" defaultRowHeight="16" x14ac:dyDescent="0.2"/>
  <cols>
    <col min="9" max="9" width="11.33203125" bestFit="1" customWidth="1"/>
  </cols>
  <sheetData>
    <row r="3" spans="1:8" x14ac:dyDescent="0.2">
      <c r="B3" t="s">
        <v>150</v>
      </c>
      <c r="C3" t="s">
        <v>192</v>
      </c>
      <c r="D3" t="s">
        <v>193</v>
      </c>
      <c r="E3" t="s">
        <v>194</v>
      </c>
      <c r="F3" t="s">
        <v>195</v>
      </c>
      <c r="G3" t="s">
        <v>196</v>
      </c>
      <c r="H3" t="s">
        <v>144</v>
      </c>
    </row>
    <row r="5" spans="1:8" x14ac:dyDescent="0.2">
      <c r="B5" s="16" t="s">
        <v>151</v>
      </c>
      <c r="C5" s="16"/>
      <c r="D5" s="16"/>
      <c r="E5" s="16"/>
      <c r="F5" s="16"/>
      <c r="G5" s="16"/>
      <c r="H5" s="16"/>
    </row>
    <row r="6" spans="1:8" x14ac:dyDescent="0.2">
      <c r="A6" t="s">
        <v>197</v>
      </c>
      <c r="C6">
        <v>0.4</v>
      </c>
      <c r="D6">
        <v>0.4</v>
      </c>
      <c r="E6">
        <v>0.4</v>
      </c>
      <c r="F6">
        <v>0.4</v>
      </c>
      <c r="G6">
        <v>0.4</v>
      </c>
      <c r="H6">
        <v>0.4</v>
      </c>
    </row>
    <row r="7" spans="1:8" x14ac:dyDescent="0.2">
      <c r="A7" t="s">
        <v>198</v>
      </c>
      <c r="C7">
        <v>1.5</v>
      </c>
      <c r="D7">
        <v>1.5</v>
      </c>
      <c r="E7">
        <v>1.5</v>
      </c>
      <c r="F7">
        <v>1.5</v>
      </c>
      <c r="G7">
        <v>1.5</v>
      </c>
      <c r="H7">
        <v>1.5</v>
      </c>
    </row>
    <row r="8" spans="1:8" x14ac:dyDescent="0.2">
      <c r="A8" t="s">
        <v>199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</row>
    <row r="9" spans="1:8" x14ac:dyDescent="0.2">
      <c r="A9" t="s">
        <v>200</v>
      </c>
      <c r="C9">
        <v>2.7</v>
      </c>
      <c r="D9">
        <v>2.7</v>
      </c>
      <c r="E9">
        <v>2.7</v>
      </c>
      <c r="F9">
        <v>2.7</v>
      </c>
      <c r="G9">
        <v>2.7</v>
      </c>
      <c r="H9">
        <v>2.7</v>
      </c>
    </row>
    <row r="10" spans="1:8" x14ac:dyDescent="0.2">
      <c r="A10" t="s">
        <v>201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</row>
    <row r="11" spans="1:8" x14ac:dyDescent="0.2">
      <c r="A11" t="s">
        <v>202</v>
      </c>
      <c r="C11">
        <v>1.2</v>
      </c>
      <c r="D11">
        <v>1.2</v>
      </c>
      <c r="E11">
        <v>1.2</v>
      </c>
      <c r="F11">
        <v>1.2</v>
      </c>
      <c r="G11">
        <v>1.2</v>
      </c>
      <c r="H11">
        <v>1.2</v>
      </c>
    </row>
    <row r="13" spans="1:8" x14ac:dyDescent="0.2">
      <c r="C13" s="16" t="s">
        <v>203</v>
      </c>
      <c r="D13" s="16"/>
      <c r="E13" s="16"/>
      <c r="F13" s="16"/>
      <c r="G13" s="16"/>
      <c r="H13" s="16"/>
    </row>
    <row r="14" spans="1:8" x14ac:dyDescent="0.2">
      <c r="A14" t="s">
        <v>204</v>
      </c>
      <c r="C14">
        <v>4500</v>
      </c>
      <c r="D14">
        <v>5200</v>
      </c>
      <c r="E14">
        <v>4780</v>
      </c>
      <c r="F14">
        <v>5700</v>
      </c>
      <c r="G14">
        <v>5820</v>
      </c>
      <c r="H14">
        <v>4480</v>
      </c>
    </row>
    <row r="15" spans="1:8" x14ac:dyDescent="0.2">
      <c r="A15" t="s">
        <v>205</v>
      </c>
      <c r="B15">
        <v>1000</v>
      </c>
    </row>
    <row r="16" spans="1:8" x14ac:dyDescent="0.2">
      <c r="A16" t="s">
        <v>218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9" x14ac:dyDescent="0.2">
      <c r="A17" t="s">
        <v>206</v>
      </c>
      <c r="C17">
        <v>1500</v>
      </c>
      <c r="D17">
        <v>1500</v>
      </c>
      <c r="E17">
        <v>1500</v>
      </c>
      <c r="F17">
        <v>1500</v>
      </c>
      <c r="G17">
        <v>1500</v>
      </c>
      <c r="H17">
        <v>1500</v>
      </c>
    </row>
    <row r="18" spans="1:9" x14ac:dyDescent="0.2">
      <c r="A18" t="s">
        <v>207</v>
      </c>
      <c r="C18">
        <v>5000</v>
      </c>
      <c r="D18">
        <v>5000</v>
      </c>
      <c r="E18">
        <v>5000</v>
      </c>
      <c r="F18">
        <v>5000</v>
      </c>
      <c r="G18">
        <v>5000</v>
      </c>
      <c r="H18">
        <v>5000</v>
      </c>
    </row>
    <row r="19" spans="1:9" x14ac:dyDescent="0.2">
      <c r="A19" t="s">
        <v>208</v>
      </c>
      <c r="C19">
        <v>50</v>
      </c>
      <c r="D19">
        <v>50</v>
      </c>
      <c r="E19">
        <v>50</v>
      </c>
      <c r="F19">
        <v>50</v>
      </c>
      <c r="G19">
        <v>50</v>
      </c>
      <c r="H19">
        <v>50</v>
      </c>
    </row>
    <row r="20" spans="1:9" x14ac:dyDescent="0.2">
      <c r="A20" t="s">
        <v>209</v>
      </c>
      <c r="C20">
        <v>500</v>
      </c>
      <c r="D20">
        <v>500</v>
      </c>
      <c r="E20">
        <v>500</v>
      </c>
      <c r="F20">
        <v>500</v>
      </c>
      <c r="G20">
        <v>500</v>
      </c>
      <c r="H20">
        <v>500</v>
      </c>
    </row>
    <row r="22" spans="1:9" x14ac:dyDescent="0.2">
      <c r="C22" s="16" t="s">
        <v>210</v>
      </c>
      <c r="D22" s="16"/>
      <c r="E22" s="16"/>
      <c r="F22" s="16"/>
      <c r="G22" s="16"/>
      <c r="H22" s="16"/>
    </row>
    <row r="23" spans="1:9" x14ac:dyDescent="0.2">
      <c r="A23" t="s">
        <v>211</v>
      </c>
      <c r="B23">
        <v>1000</v>
      </c>
      <c r="C23">
        <f>B23+C28+C29+C30-C14</f>
        <v>-3500</v>
      </c>
      <c r="D23">
        <f t="shared" ref="D23:H23" si="0">C23+D28+D29+D30-D14</f>
        <v>-8700</v>
      </c>
      <c r="E23">
        <f t="shared" si="0"/>
        <v>-13480</v>
      </c>
      <c r="F23">
        <f t="shared" si="0"/>
        <v>-19180</v>
      </c>
      <c r="G23">
        <f t="shared" si="0"/>
        <v>-25000</v>
      </c>
      <c r="H23">
        <f t="shared" si="0"/>
        <v>-29480</v>
      </c>
    </row>
    <row r="24" spans="1:9" x14ac:dyDescent="0.2">
      <c r="A24" t="s">
        <v>212</v>
      </c>
      <c r="B24">
        <v>4000</v>
      </c>
      <c r="C24">
        <f>B24+C31+C32</f>
        <v>4000</v>
      </c>
      <c r="D24">
        <f t="shared" ref="D24:H24" si="1">C24+D31+D32</f>
        <v>4000</v>
      </c>
      <c r="E24">
        <f t="shared" si="1"/>
        <v>4000</v>
      </c>
      <c r="F24">
        <f t="shared" si="1"/>
        <v>4000</v>
      </c>
      <c r="G24">
        <f t="shared" si="1"/>
        <v>4000</v>
      </c>
      <c r="H24">
        <f t="shared" si="1"/>
        <v>4000</v>
      </c>
    </row>
    <row r="26" spans="1:9" x14ac:dyDescent="0.2">
      <c r="A26" t="s">
        <v>6</v>
      </c>
      <c r="C26" s="3" t="s">
        <v>192</v>
      </c>
      <c r="D26" s="3" t="s">
        <v>193</v>
      </c>
      <c r="E26" s="3" t="s">
        <v>194</v>
      </c>
      <c r="F26" s="3" t="s">
        <v>195</v>
      </c>
      <c r="G26" s="3" t="s">
        <v>196</v>
      </c>
      <c r="H26" s="3" t="s">
        <v>144</v>
      </c>
      <c r="I26" s="3" t="s">
        <v>5</v>
      </c>
    </row>
    <row r="27" spans="1:9" x14ac:dyDescent="0.2">
      <c r="A27" t="s">
        <v>205</v>
      </c>
      <c r="B27">
        <v>1000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s="1">
        <f>SUMPRODUCT(C6:H11,C27:H32)</f>
        <v>0</v>
      </c>
    </row>
    <row r="28" spans="1:9" x14ac:dyDescent="0.2">
      <c r="A28" t="s">
        <v>213</v>
      </c>
      <c r="B28">
        <v>4000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9" x14ac:dyDescent="0.2">
      <c r="A29" t="s">
        <v>214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9" x14ac:dyDescent="0.2">
      <c r="A30" t="s">
        <v>215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9" x14ac:dyDescent="0.2">
      <c r="A31" t="s">
        <v>216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9" x14ac:dyDescent="0.2">
      <c r="A32" t="s">
        <v>217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</sheetData>
  <mergeCells count="3">
    <mergeCell ref="B5:H5"/>
    <mergeCell ref="C13:H13"/>
    <mergeCell ref="C22:H2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71CE-9458-254A-95A5-30191CFBF624}">
  <dimension ref="A1:H17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6.33203125" bestFit="1" customWidth="1"/>
    <col min="3" max="3" width="18.6640625" bestFit="1" customWidth="1"/>
    <col min="4" max="4" width="6.1640625" bestFit="1" customWidth="1"/>
    <col min="5" max="5" width="12.1640625" bestFit="1" customWidth="1"/>
    <col min="6" max="6" width="10" bestFit="1" customWidth="1"/>
    <col min="7" max="8" width="9.33203125" bestFit="1" customWidth="1"/>
  </cols>
  <sheetData>
    <row r="1" spans="1:8" x14ac:dyDescent="0.2">
      <c r="A1" s="4" t="s">
        <v>227</v>
      </c>
    </row>
    <row r="2" spans="1:8" x14ac:dyDescent="0.2">
      <c r="A2" s="4" t="s">
        <v>228</v>
      </c>
    </row>
    <row r="3" spans="1:8" x14ac:dyDescent="0.2">
      <c r="A3" s="4" t="s">
        <v>229</v>
      </c>
    </row>
    <row r="6" spans="1:8" ht="17" thickBot="1" x14ac:dyDescent="0.25">
      <c r="A6" t="s">
        <v>230</v>
      </c>
    </row>
    <row r="7" spans="1:8" x14ac:dyDescent="0.2">
      <c r="B7" s="14"/>
      <c r="C7" s="14"/>
      <c r="D7" s="14" t="s">
        <v>231</v>
      </c>
      <c r="E7" s="14" t="s">
        <v>233</v>
      </c>
      <c r="F7" s="14" t="s">
        <v>235</v>
      </c>
      <c r="G7" s="14" t="s">
        <v>237</v>
      </c>
      <c r="H7" s="14" t="s">
        <v>237</v>
      </c>
    </row>
    <row r="8" spans="1:8" ht="17" thickBot="1" x14ac:dyDescent="0.25">
      <c r="B8" s="15" t="s">
        <v>41</v>
      </c>
      <c r="C8" s="15" t="s">
        <v>42</v>
      </c>
      <c r="D8" s="15" t="s">
        <v>232</v>
      </c>
      <c r="E8" s="15" t="s">
        <v>234</v>
      </c>
      <c r="F8" s="15" t="s">
        <v>236</v>
      </c>
      <c r="G8" s="15" t="s">
        <v>238</v>
      </c>
      <c r="H8" s="15" t="s">
        <v>239</v>
      </c>
    </row>
    <row r="9" spans="1:8" x14ac:dyDescent="0.2">
      <c r="B9" s="12" t="s">
        <v>245</v>
      </c>
      <c r="C9" s="12" t="s">
        <v>220</v>
      </c>
      <c r="D9" s="12">
        <v>20</v>
      </c>
      <c r="E9" s="12">
        <v>0</v>
      </c>
      <c r="F9" s="12">
        <v>15</v>
      </c>
      <c r="G9" s="12">
        <v>9.9999999999999982</v>
      </c>
      <c r="H9" s="12">
        <v>5.0000000000000009</v>
      </c>
    </row>
    <row r="10" spans="1:8" ht="17" thickBot="1" x14ac:dyDescent="0.25">
      <c r="B10" s="13" t="s">
        <v>246</v>
      </c>
      <c r="C10" s="13" t="s">
        <v>219</v>
      </c>
      <c r="D10" s="13">
        <v>35</v>
      </c>
      <c r="E10" s="13">
        <v>0</v>
      </c>
      <c r="F10" s="13">
        <v>20</v>
      </c>
      <c r="G10" s="13">
        <v>10.000000000000002</v>
      </c>
      <c r="H10" s="13">
        <v>7.9999999999999991</v>
      </c>
    </row>
    <row r="12" spans="1:8" ht="17" thickBot="1" x14ac:dyDescent="0.25">
      <c r="A12" t="s">
        <v>240</v>
      </c>
    </row>
    <row r="13" spans="1:8" x14ac:dyDescent="0.2">
      <c r="B13" s="14"/>
      <c r="C13" s="14"/>
      <c r="D13" s="14" t="s">
        <v>231</v>
      </c>
      <c r="E13" s="14" t="s">
        <v>241</v>
      </c>
      <c r="F13" s="14" t="s">
        <v>243</v>
      </c>
      <c r="G13" s="14" t="s">
        <v>237</v>
      </c>
      <c r="H13" s="14" t="s">
        <v>237</v>
      </c>
    </row>
    <row r="14" spans="1:8" ht="17" thickBot="1" x14ac:dyDescent="0.25">
      <c r="B14" s="15" t="s">
        <v>41</v>
      </c>
      <c r="C14" s="15" t="s">
        <v>42</v>
      </c>
      <c r="D14" s="15" t="s">
        <v>232</v>
      </c>
      <c r="E14" s="15" t="s">
        <v>242</v>
      </c>
      <c r="F14" s="15" t="s">
        <v>244</v>
      </c>
      <c r="G14" s="15" t="s">
        <v>238</v>
      </c>
      <c r="H14" s="15" t="s">
        <v>239</v>
      </c>
    </row>
    <row r="15" spans="1:8" x14ac:dyDescent="0.2">
      <c r="B15" s="12" t="s">
        <v>247</v>
      </c>
      <c r="C15" s="12" t="s">
        <v>248</v>
      </c>
      <c r="D15" s="12">
        <v>240</v>
      </c>
      <c r="E15" s="12">
        <v>1.666666666666667</v>
      </c>
      <c r="F15" s="12">
        <v>240</v>
      </c>
      <c r="G15" s="12">
        <v>210</v>
      </c>
      <c r="H15" s="12">
        <v>30</v>
      </c>
    </row>
    <row r="16" spans="1:8" x14ac:dyDescent="0.2">
      <c r="B16" s="12" t="s">
        <v>249</v>
      </c>
      <c r="C16" s="12" t="s">
        <v>250</v>
      </c>
      <c r="D16" s="12">
        <v>360</v>
      </c>
      <c r="E16" s="12">
        <v>1.6666666666666665</v>
      </c>
      <c r="F16" s="12">
        <v>360</v>
      </c>
      <c r="G16" s="12">
        <v>24</v>
      </c>
      <c r="H16" s="12">
        <v>168</v>
      </c>
    </row>
    <row r="17" spans="2:8" ht="17" thickBot="1" x14ac:dyDescent="0.25">
      <c r="B17" s="13" t="s">
        <v>251</v>
      </c>
      <c r="C17" s="13" t="s">
        <v>252</v>
      </c>
      <c r="D17" s="13">
        <v>262.5</v>
      </c>
      <c r="E17" s="13">
        <v>0</v>
      </c>
      <c r="F17" s="13">
        <v>300</v>
      </c>
      <c r="G17" s="13">
        <v>1E+30</v>
      </c>
      <c r="H17" s="13">
        <v>37.5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4479C-97C1-9A49-8CA2-8E0BE40DB87F}">
  <dimension ref="A3:F14"/>
  <sheetViews>
    <sheetView workbookViewId="0">
      <selection activeCell="B5" sqref="B5"/>
    </sheetView>
  </sheetViews>
  <sheetFormatPr baseColWidth="10" defaultRowHeight="16" x14ac:dyDescent="0.2"/>
  <cols>
    <col min="6" max="6" width="13.83203125" bestFit="1" customWidth="1"/>
  </cols>
  <sheetData>
    <row r="3" spans="1:6" x14ac:dyDescent="0.2">
      <c r="B3" t="s">
        <v>1</v>
      </c>
      <c r="C3" t="s">
        <v>2</v>
      </c>
    </row>
    <row r="4" spans="1:6" x14ac:dyDescent="0.2">
      <c r="B4" t="s">
        <v>220</v>
      </c>
      <c r="C4" t="s">
        <v>219</v>
      </c>
    </row>
    <row r="5" spans="1:6" x14ac:dyDescent="0.2">
      <c r="B5">
        <v>15</v>
      </c>
      <c r="C5">
        <v>20</v>
      </c>
    </row>
    <row r="7" spans="1:6" x14ac:dyDescent="0.2">
      <c r="D7" t="s">
        <v>221</v>
      </c>
      <c r="F7" t="s">
        <v>222</v>
      </c>
    </row>
    <row r="8" spans="1:6" x14ac:dyDescent="0.2">
      <c r="A8" t="s">
        <v>223</v>
      </c>
      <c r="B8">
        <v>5</v>
      </c>
      <c r="C8">
        <v>4</v>
      </c>
      <c r="D8">
        <f>SUMPRODUCT(B8:C8,$B$14:$C$14)</f>
        <v>450</v>
      </c>
      <c r="E8" t="s">
        <v>25</v>
      </c>
      <c r="F8">
        <v>240</v>
      </c>
    </row>
    <row r="9" spans="1:6" x14ac:dyDescent="0.2">
      <c r="A9" t="s">
        <v>8</v>
      </c>
      <c r="B9">
        <v>4</v>
      </c>
      <c r="C9">
        <v>8</v>
      </c>
      <c r="D9">
        <f t="shared" ref="D9:D10" si="0">SUMPRODUCT(B9:C9,$B$14:$C$14)</f>
        <v>360</v>
      </c>
      <c r="E9" t="s">
        <v>25</v>
      </c>
      <c r="F9">
        <v>360</v>
      </c>
    </row>
    <row r="10" spans="1:6" x14ac:dyDescent="0.2">
      <c r="A10" t="s">
        <v>224</v>
      </c>
      <c r="B10">
        <v>0</v>
      </c>
      <c r="C10" s="7">
        <v>7.5</v>
      </c>
      <c r="D10">
        <f t="shared" si="0"/>
        <v>0</v>
      </c>
      <c r="E10" t="s">
        <v>25</v>
      </c>
      <c r="F10">
        <v>300</v>
      </c>
    </row>
    <row r="12" spans="1:6" x14ac:dyDescent="0.2">
      <c r="A12" t="s">
        <v>225</v>
      </c>
      <c r="B12" t="s">
        <v>1</v>
      </c>
      <c r="C12" t="s">
        <v>2</v>
      </c>
      <c r="D12" t="s">
        <v>5</v>
      </c>
    </row>
    <row r="13" spans="1:6" x14ac:dyDescent="0.2">
      <c r="B13" t="s">
        <v>220</v>
      </c>
      <c r="C13" t="s">
        <v>219</v>
      </c>
      <c r="D13" t="s">
        <v>226</v>
      </c>
    </row>
    <row r="14" spans="1:6" x14ac:dyDescent="0.2">
      <c r="B14">
        <v>90</v>
      </c>
      <c r="C14">
        <v>0</v>
      </c>
      <c r="D14" s="1">
        <f>SUMPRODUCT(B5:C5,B14:C14)</f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11</vt:i4>
      </vt:variant>
    </vt:vector>
  </HeadingPairs>
  <TitlesOfParts>
    <vt:vector size="11" baseType="lpstr">
      <vt:lpstr>Product Mix Problem</vt:lpstr>
      <vt:lpstr>Product Mix Problem2</vt:lpstr>
      <vt:lpstr>Blending or Mixing Problem</vt:lpstr>
      <vt:lpstr>Diet Problem</vt:lpstr>
      <vt:lpstr>Capital Budget Problem</vt:lpstr>
      <vt:lpstr>Portfolio Selection-Maximizing </vt:lpstr>
      <vt:lpstr>Sayfa2</vt:lpstr>
      <vt:lpstr>Production and Inventory Proble</vt:lpstr>
      <vt:lpstr>Aggregated Planning Problem</vt:lpstr>
      <vt:lpstr>Sensitivity Report 1</vt:lpstr>
      <vt:lpstr>Sensitivity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2020-08-13T08:36:01Z</dcterms:created>
  <dcterms:modified xsi:type="dcterms:W3CDTF">2020-08-30T14:05:03Z</dcterms:modified>
</cp:coreProperties>
</file>