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D Student\Desktop\VR Project\"/>
    </mc:Choice>
  </mc:AlternateContent>
  <bookViews>
    <workbookView xWindow="0" yWindow="0" windowWidth="28125" windowHeight="12090" activeTab="3"/>
  </bookViews>
  <sheets>
    <sheet name="Sheet1" sheetId="1" r:id="rId1"/>
    <sheet name="Programer Scheduling" sheetId="2" r:id="rId2"/>
    <sheet name="Tower" sheetId="3" r:id="rId3"/>
    <sheet name="Enemy" sheetId="4" r:id="rId4"/>
    <sheet name="New Level" sheetId="11" r:id="rId5"/>
    <sheet name="Old Level" sheetId="6" r:id="rId6"/>
    <sheet name="Assets Priority" sheetId="8" r:id="rId7"/>
    <sheet name="Feedback" sheetId="10" r:id="rId8"/>
    <sheet name="Ball" sheetId="9" r:id="rId9"/>
  </sheets>
  <calcPr calcId="162913"/>
</workbook>
</file>

<file path=xl/calcChain.xml><?xml version="1.0" encoding="utf-8"?>
<calcChain xmlns="http://schemas.openxmlformats.org/spreadsheetml/2006/main">
  <c r="K27" i="11" l="1"/>
  <c r="K26" i="11"/>
  <c r="K31" i="11" l="1"/>
  <c r="M31" i="11" s="1"/>
  <c r="O30" i="11"/>
  <c r="O29" i="11"/>
  <c r="O28" i="11"/>
  <c r="M27" i="11"/>
  <c r="K28" i="11"/>
  <c r="M28" i="11" s="1"/>
  <c r="K29" i="11"/>
  <c r="M29" i="11" s="1"/>
  <c r="K30" i="11"/>
  <c r="M30" i="11" s="1"/>
  <c r="M26" i="11"/>
  <c r="O26" i="11"/>
  <c r="O27" i="11" s="1"/>
  <c r="M17" i="11"/>
  <c r="K18" i="11"/>
  <c r="M18" i="11" s="1"/>
  <c r="K16" i="11"/>
  <c r="M16" i="11" s="1"/>
  <c r="K17" i="11"/>
  <c r="K19" i="11"/>
  <c r="M19" i="11" s="1"/>
  <c r="K20" i="11"/>
  <c r="M20" i="11" s="1"/>
  <c r="K21" i="11"/>
  <c r="M21" i="11" s="1"/>
  <c r="K15" i="11"/>
  <c r="O15" i="11"/>
  <c r="O16" i="11" s="1"/>
  <c r="O17" i="11" s="1"/>
  <c r="O19" i="11" s="1"/>
  <c r="O20" i="11" s="1"/>
  <c r="O41" i="11"/>
  <c r="O42" i="11" s="1"/>
  <c r="K43" i="11"/>
  <c r="M43" i="11" s="1"/>
  <c r="K41" i="11"/>
  <c r="M41" i="11" s="1"/>
  <c r="K42" i="11"/>
  <c r="M42" i="11" s="1"/>
  <c r="K40" i="11"/>
  <c r="M40" i="11" s="1"/>
  <c r="M15" i="11"/>
  <c r="K8" i="11"/>
  <c r="M8" i="11"/>
  <c r="K5" i="11"/>
  <c r="M5" i="11" s="1"/>
  <c r="K6" i="11"/>
  <c r="M6" i="11" s="1"/>
  <c r="K7" i="11"/>
  <c r="M7" i="11" s="1"/>
  <c r="O5" i="11"/>
  <c r="O6" i="11" s="1"/>
  <c r="O7" i="11" s="1"/>
  <c r="K4" i="11"/>
  <c r="M4" i="11" s="1"/>
  <c r="J60" i="6" l="1"/>
  <c r="L60" i="6" s="1"/>
  <c r="I60" i="6"/>
  <c r="L59" i="6"/>
  <c r="J59" i="6"/>
  <c r="I59" i="6"/>
  <c r="N58" i="6"/>
  <c r="L58" i="6"/>
  <c r="J58" i="6"/>
  <c r="I58" i="6"/>
  <c r="J57" i="6"/>
  <c r="L57" i="6" s="1"/>
  <c r="I57" i="6"/>
  <c r="L56" i="6"/>
  <c r="J56" i="6"/>
  <c r="I56" i="6"/>
  <c r="N55" i="6"/>
  <c r="J55" i="6"/>
  <c r="L55" i="6" s="1"/>
  <c r="I55" i="6"/>
  <c r="L54" i="6"/>
  <c r="J54" i="6"/>
  <c r="I54" i="6"/>
  <c r="L53" i="6"/>
  <c r="J53" i="6"/>
  <c r="I53" i="6"/>
  <c r="J52" i="6"/>
  <c r="L52" i="6" s="1"/>
  <c r="I52" i="6"/>
  <c r="L51" i="6"/>
  <c r="J51" i="6"/>
  <c r="I51" i="6"/>
  <c r="J50" i="6"/>
  <c r="L50" i="6" s="1"/>
  <c r="I50" i="6"/>
  <c r="J49" i="6"/>
  <c r="L49" i="6" s="1"/>
  <c r="I49" i="6"/>
  <c r="J48" i="6"/>
  <c r="L48" i="6" s="1"/>
  <c r="I48" i="6"/>
  <c r="I41" i="6"/>
  <c r="J40" i="6"/>
  <c r="L40" i="6" s="1"/>
  <c r="I40" i="6"/>
  <c r="L39" i="6"/>
  <c r="J39" i="6"/>
  <c r="I39" i="6"/>
  <c r="J38" i="6"/>
  <c r="L38" i="6" s="1"/>
  <c r="I38" i="6"/>
  <c r="J37" i="6"/>
  <c r="L37" i="6" s="1"/>
  <c r="I37" i="6"/>
  <c r="J36" i="6"/>
  <c r="L36" i="6" s="1"/>
  <c r="I36" i="6"/>
  <c r="J35" i="6"/>
  <c r="L35" i="6" s="1"/>
  <c r="I35" i="6"/>
  <c r="L34" i="6"/>
  <c r="J34" i="6"/>
  <c r="I34" i="6"/>
  <c r="L26" i="6"/>
  <c r="J26" i="6"/>
  <c r="I26" i="6"/>
  <c r="L25" i="6"/>
  <c r="J25" i="6"/>
  <c r="I25" i="6"/>
  <c r="L24" i="6"/>
  <c r="J24" i="6"/>
  <c r="I24" i="6"/>
  <c r="L23" i="6"/>
  <c r="J23" i="6"/>
  <c r="I23" i="6"/>
  <c r="L22" i="6"/>
  <c r="J22" i="6"/>
  <c r="I22" i="6"/>
  <c r="J21" i="6"/>
  <c r="L21" i="6" s="1"/>
  <c r="I21" i="6"/>
  <c r="J20" i="6"/>
  <c r="L20" i="6" s="1"/>
  <c r="I20" i="6"/>
  <c r="L7" i="6"/>
  <c r="J7" i="6"/>
  <c r="I7" i="6"/>
  <c r="L6" i="6"/>
  <c r="J6" i="6"/>
  <c r="I6" i="6"/>
  <c r="J5" i="6"/>
  <c r="L5" i="6" s="1"/>
  <c r="I5" i="6"/>
  <c r="L4" i="6"/>
  <c r="J4" i="6"/>
  <c r="I4" i="6"/>
  <c r="G34" i="3"/>
  <c r="D34" i="3"/>
  <c r="G33" i="3"/>
  <c r="D33" i="3"/>
  <c r="G32" i="3"/>
  <c r="D32" i="3"/>
  <c r="G29" i="3"/>
  <c r="D29" i="3"/>
  <c r="G28" i="3"/>
  <c r="D28" i="3"/>
  <c r="G27" i="3"/>
  <c r="D27" i="3"/>
  <c r="D24" i="3"/>
  <c r="D23" i="3"/>
  <c r="D22" i="3"/>
  <c r="G19" i="3"/>
  <c r="D19" i="3"/>
  <c r="G18" i="3"/>
  <c r="D18" i="3"/>
  <c r="G17" i="3"/>
  <c r="D17" i="3"/>
  <c r="G14" i="3"/>
  <c r="D14" i="3"/>
  <c r="G13" i="3"/>
  <c r="D13" i="3"/>
  <c r="G12" i="3"/>
  <c r="D12" i="3"/>
  <c r="G9" i="3"/>
  <c r="D9" i="3"/>
  <c r="G8" i="3"/>
  <c r="D8" i="3"/>
  <c r="G7" i="3"/>
  <c r="D7" i="3"/>
  <c r="G4" i="3"/>
  <c r="D4" i="3"/>
  <c r="G3" i="3"/>
  <c r="D3" i="3"/>
  <c r="G2" i="3"/>
  <c r="D2" i="3"/>
</calcChain>
</file>

<file path=xl/sharedStrings.xml><?xml version="1.0" encoding="utf-8"?>
<sst xmlns="http://schemas.openxmlformats.org/spreadsheetml/2006/main" count="553" uniqueCount="244">
  <si>
    <t>Time</t>
  </si>
  <si>
    <t>3.25-4.14</t>
  </si>
  <si>
    <t>4.15-4.23</t>
  </si>
  <si>
    <t>4.24-4.25</t>
  </si>
  <si>
    <t>Stage</t>
  </si>
  <si>
    <t>Pre-production</t>
  </si>
  <si>
    <t>Production01 -  Alpha Build</t>
  </si>
  <si>
    <t>Production02</t>
  </si>
  <si>
    <t>Play Test</t>
  </si>
  <si>
    <t>Polish</t>
  </si>
  <si>
    <t>Play Test2 and Polish2</t>
  </si>
  <si>
    <t>End of Project</t>
  </si>
  <si>
    <t>Rough tasks</t>
  </si>
  <si>
    <t>Pitch, Asset List, GDD</t>
  </si>
  <si>
    <t>3C's, Asset</t>
  </si>
  <si>
    <t>UI, Asset, Tutorial</t>
  </si>
  <si>
    <t>All fuction</t>
  </si>
  <si>
    <t>Fix bug</t>
  </si>
  <si>
    <t>Debug</t>
  </si>
  <si>
    <t>Show</t>
  </si>
  <si>
    <t>Completion (update)</t>
  </si>
  <si>
    <t>3.30~4.6</t>
  </si>
  <si>
    <t>4.7~4.10</t>
  </si>
  <si>
    <t>4.11~4.12</t>
  </si>
  <si>
    <t>Scenes</t>
  </si>
  <si>
    <t>Tower</t>
  </si>
  <si>
    <t>Enemy</t>
  </si>
  <si>
    <t>Alpha Build</t>
  </si>
  <si>
    <t>program</t>
  </si>
  <si>
    <t>Map Tool</t>
  </si>
  <si>
    <t>Build Tower</t>
  </si>
  <si>
    <t>Upgrade Tower</t>
  </si>
  <si>
    <t>Sell Tower</t>
  </si>
  <si>
    <t>Tower Function</t>
  </si>
  <si>
    <t>AI</t>
  </si>
  <si>
    <t>3.30~4.1</t>
  </si>
  <si>
    <t>4.2~4.5</t>
  </si>
  <si>
    <t>4.6~4.12</t>
  </si>
  <si>
    <t>3C Design</t>
  </si>
  <si>
    <t xml:space="preserve">Scene </t>
  </si>
  <si>
    <t>Tower Design</t>
  </si>
  <si>
    <t xml:space="preserve">Level </t>
  </si>
  <si>
    <t>Slingshot Ball</t>
  </si>
  <si>
    <t>UX</t>
  </si>
  <si>
    <t>Animation</t>
  </si>
  <si>
    <t>design</t>
  </si>
  <si>
    <t>Control Design</t>
  </si>
  <si>
    <t>Scene Asset</t>
  </si>
  <si>
    <t>Tower Variety</t>
  </si>
  <si>
    <t>Value Variety</t>
  </si>
  <si>
    <t>Layout</t>
  </si>
  <si>
    <t>Sling Tower Ball</t>
  </si>
  <si>
    <t>Sling Upgrade Ball</t>
  </si>
  <si>
    <t>Sling Sell Ball(?)</t>
  </si>
  <si>
    <t>Enemy Variety</t>
  </si>
  <si>
    <t>UX Function</t>
  </si>
  <si>
    <t>Level build</t>
  </si>
  <si>
    <t>Slingshot</t>
  </si>
  <si>
    <t>Oprah, Matt</t>
  </si>
  <si>
    <t>Base Sling</t>
  </si>
  <si>
    <t>Sling Tower</t>
  </si>
  <si>
    <t>Sling Upgrade</t>
  </si>
  <si>
    <t>Sling Sell</t>
  </si>
  <si>
    <t>4.1~4.5</t>
  </si>
  <si>
    <t>4.6~4.7</t>
  </si>
  <si>
    <t>Artstyle</t>
  </si>
  <si>
    <t>UI</t>
  </si>
  <si>
    <t>UI art</t>
  </si>
  <si>
    <t>Name</t>
  </si>
  <si>
    <t>Life</t>
  </si>
  <si>
    <t>Speed (grid/sec)</t>
  </si>
  <si>
    <t>Reward</t>
  </si>
  <si>
    <t>Heart Loss</t>
  </si>
  <si>
    <t>Details</t>
  </si>
  <si>
    <t>Regular</t>
  </si>
  <si>
    <t>/</t>
  </si>
  <si>
    <t>Strong</t>
  </si>
  <si>
    <t>Fast</t>
  </si>
  <si>
    <t>Boss</t>
  </si>
  <si>
    <t>∞</t>
  </si>
  <si>
    <t>Once killed, win the level</t>
  </si>
  <si>
    <t>dps</t>
  </si>
  <si>
    <t>Tower Name</t>
  </si>
  <si>
    <t>Cost</t>
  </si>
  <si>
    <t>Sell</t>
  </si>
  <si>
    <t xml:space="preserve">Range  (radius, grid) </t>
  </si>
  <si>
    <t>Damage (/projectile)</t>
  </si>
  <si>
    <t>Attack Interval (sec)</t>
  </si>
  <si>
    <t>Attack Speed (/sec)</t>
  </si>
  <si>
    <t>Projectile Speed (gird/sec)</t>
  </si>
  <si>
    <t>Basic Lv.1</t>
  </si>
  <si>
    <t>3 grid</t>
  </si>
  <si>
    <t>Single body attack, no sputtering</t>
  </si>
  <si>
    <t>Basic Lv.2</t>
  </si>
  <si>
    <t>3.5 grid</t>
  </si>
  <si>
    <t>Basic Lv.3</t>
  </si>
  <si>
    <t>4 grid</t>
  </si>
  <si>
    <t>max dps</t>
  </si>
  <si>
    <t>Lightning Damage Transmitted</t>
  </si>
  <si>
    <t>Ligtning Length (Enemy Number)</t>
  </si>
  <si>
    <t>Tesla Lv.1</t>
  </si>
  <si>
    <t>5 grid</t>
  </si>
  <si>
    <t>Projectile no delay,
Lightning damage can be transmitted</t>
  </si>
  <si>
    <t>Tesla Lv.2</t>
  </si>
  <si>
    <t>6 grid</t>
  </si>
  <si>
    <t>Tesla Lv.3</t>
  </si>
  <si>
    <t>7 grid</t>
  </si>
  <si>
    <t>Double-end Lv.1</t>
  </si>
  <si>
    <t>Single body attack, no sputtering,
Simultaneous emission in both directions</t>
  </si>
  <si>
    <t xml:space="preserve"> </t>
  </si>
  <si>
    <t>Double-end Lv.2</t>
  </si>
  <si>
    <t>Double-end Lv.3</t>
  </si>
  <si>
    <t>Explosion Range (radius, grid)</t>
  </si>
  <si>
    <t>Missile Lv.1</t>
  </si>
  <si>
    <t>8 grid</t>
  </si>
  <si>
    <t>Projectile AOE</t>
  </si>
  <si>
    <t>Missile Lv.2</t>
  </si>
  <si>
    <t>9 grid</t>
  </si>
  <si>
    <t>Missile Lv.3</t>
  </si>
  <si>
    <t>10 grid</t>
  </si>
  <si>
    <t>Burning Damage (/sec)</t>
  </si>
  <si>
    <t>Burning Time (/sec)</t>
  </si>
  <si>
    <t>Burning Range (radius, grid)</t>
  </si>
  <si>
    <t>Flame-thrower Lv.1</t>
  </si>
  <si>
    <t>1.5 grid</t>
  </si>
  <si>
    <t>AOE, no delay, continuous damage
Conflicts with deceleration effect</t>
  </si>
  <si>
    <t>Flame-thrower Lv.2</t>
  </si>
  <si>
    <t>2 grid</t>
  </si>
  <si>
    <t>Flame-thrower Lv.3</t>
  </si>
  <si>
    <t>Stun Chance</t>
  </si>
  <si>
    <t>Stun Duration (sec)</t>
  </si>
  <si>
    <t>Blast Lv.1</t>
  </si>
  <si>
    <t>1 grid</t>
  </si>
  <si>
    <t>AOE no harm,
Stun the enemy</t>
  </si>
  <si>
    <t>Blast Lv.2</t>
  </si>
  <si>
    <t>1.25 grid</t>
  </si>
  <si>
    <t>Blast Lv.3</t>
  </si>
  <si>
    <t>average dps</t>
  </si>
  <si>
    <t>Critical Chance</t>
  </si>
  <si>
    <t>Critical Multiplier</t>
  </si>
  <si>
    <t>Crossbow Lv.1</t>
  </si>
  <si>
    <t>Single body attack, no sputtering,
Crtical damage</t>
  </si>
  <si>
    <t>Crossbow Lv.2</t>
  </si>
  <si>
    <t>Crossbow Lv.3</t>
  </si>
  <si>
    <t xml:space="preserve">https://assetstore.unity.com/packages/3d/characters/simple-tower-defense-kit-105986 </t>
  </si>
  <si>
    <t>Initial Gold:  40</t>
  </si>
  <si>
    <t>Initial Life:  20</t>
  </si>
  <si>
    <t>Round</t>
  </si>
  <si>
    <t>True Interval</t>
  </si>
  <si>
    <t>Interval (sec)</t>
  </si>
  <si>
    <t>Interval Begin Time</t>
  </si>
  <si>
    <t>Number</t>
  </si>
  <si>
    <t>Density (/gird)</t>
  </si>
  <si>
    <t>gap distance(grid)</t>
  </si>
  <si>
    <t>gap time (sec)</t>
  </si>
  <si>
    <t>Spawn Time</t>
  </si>
  <si>
    <t>Last Time (sec)</t>
  </si>
  <si>
    <t>Total Gold</t>
  </si>
  <si>
    <t>*Interval begins counting down when all enemies have spawned in a round</t>
  </si>
  <si>
    <t>Initial Gold:  400</t>
  </si>
  <si>
    <t>Initial Gold:  150</t>
  </si>
  <si>
    <t>Initial Gold:  800</t>
  </si>
  <si>
    <t>Assets</t>
  </si>
  <si>
    <t>Art</t>
  </si>
  <si>
    <t>3D Assets</t>
  </si>
  <si>
    <t>Model</t>
  </si>
  <si>
    <t>Enemies</t>
  </si>
  <si>
    <t>Priority</t>
  </si>
  <si>
    <t>Ball</t>
  </si>
  <si>
    <t>build</t>
  </si>
  <si>
    <t>sell</t>
  </si>
  <si>
    <t>harm</t>
  </si>
  <si>
    <t>ice</t>
  </si>
  <si>
    <t>Projectile</t>
  </si>
  <si>
    <t>bullet for Basic and Double-end</t>
  </si>
  <si>
    <t>missile</t>
  </si>
  <si>
    <t>arrow</t>
  </si>
  <si>
    <t>Enemies Walk</t>
  </si>
  <si>
    <t>Enemies die</t>
  </si>
  <si>
    <t>VFX</t>
  </si>
  <si>
    <t>Build</t>
  </si>
  <si>
    <t>Can be merged</t>
  </si>
  <si>
    <t>Upgrade</t>
  </si>
  <si>
    <t>projectile</t>
  </si>
  <si>
    <t>when bullet hit</t>
  </si>
  <si>
    <t>when missile hit</t>
  </si>
  <si>
    <t>when arrow hit</t>
  </si>
  <si>
    <t>spawn</t>
  </si>
  <si>
    <t>die</t>
  </si>
  <si>
    <t>Sound</t>
  </si>
  <si>
    <t>SFX</t>
  </si>
  <si>
    <t>Place</t>
  </si>
  <si>
    <t>Launch</t>
  </si>
  <si>
    <t>Hit</t>
  </si>
  <si>
    <t>Button</t>
  </si>
  <si>
    <t>Lose</t>
  </si>
  <si>
    <t>Win</t>
  </si>
  <si>
    <t>BGM</t>
  </si>
  <si>
    <t>Main Menu</t>
  </si>
  <si>
    <t>Level</t>
  </si>
  <si>
    <t>Ball Name</t>
  </si>
  <si>
    <t>Damage</t>
  </si>
  <si>
    <t>Deceleration Rate</t>
  </si>
  <si>
    <t>Duration</t>
  </si>
  <si>
    <t>Ice Ball</t>
  </si>
  <si>
    <t>4s</t>
  </si>
  <si>
    <t>Harm Ball</t>
  </si>
  <si>
    <t>/</t>
    <phoneticPr fontId="8" type="noConversion"/>
  </si>
  <si>
    <t>Event/Actions</t>
  </si>
  <si>
    <t>Music</t>
  </si>
  <si>
    <t>Enemy Spawn</t>
  </si>
  <si>
    <t>Enemy Die</t>
  </si>
  <si>
    <t>Bullet Hit</t>
  </si>
  <si>
    <t>Missile Hit</t>
  </si>
  <si>
    <t>Crossbow Hit</t>
  </si>
  <si>
    <t>Pull Slingshot</t>
  </si>
  <si>
    <t>Release Slingshot</t>
  </si>
  <si>
    <t>Boss Spawn</t>
  </si>
  <si>
    <t>Boss Die</t>
  </si>
  <si>
    <t>No Enough Money/Failed Purchase</t>
  </si>
  <si>
    <t>Successful Purchase</t>
  </si>
  <si>
    <t>√</t>
  </si>
  <si>
    <t>System Button</t>
  </si>
  <si>
    <t>Fire Ball</t>
  </si>
  <si>
    <t>Level Failure</t>
  </si>
  <si>
    <t>Level Win</t>
  </si>
  <si>
    <t>Enemy Enters Base</t>
  </si>
  <si>
    <t>Funtion Menu Switch</t>
  </si>
  <si>
    <t>Old</t>
  </si>
  <si>
    <t>New</t>
  </si>
  <si>
    <t>Giant</t>
  </si>
  <si>
    <t>Rewards</t>
  </si>
  <si>
    <t>Gold Growth: 1/sec</t>
  </si>
  <si>
    <t>Initial Gold: 0</t>
  </si>
  <si>
    <t>Range(Radius)</t>
  </si>
  <si>
    <t>Distance(gird)</t>
  </si>
  <si>
    <t>Money at begin</t>
  </si>
  <si>
    <t>Initial Gold: 60</t>
  </si>
  <si>
    <t>Initial Gold: 400</t>
  </si>
  <si>
    <t>Initial Life: 1</t>
  </si>
  <si>
    <t>Gold Growth: 2/sec</t>
  </si>
  <si>
    <t>Initial Gold: 100</t>
  </si>
  <si>
    <t>*Last Time (sec)</t>
  </si>
  <si>
    <t>Initial Life: 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</si>
</sst>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Calibri"/>
      <charset val="134"/>
      <scheme val="minor"/>
    </font>
    <font>
      <b/>
      <i/>
      <sz val="11"/>
      <color theme="1"/>
      <name val="Calibri"/>
      <scheme val="minor"/>
    </font>
    <font>
      <sz val="11"/>
      <color rgb="FFFF0000"/>
      <name val="Calibri"/>
      <scheme val="minor"/>
    </font>
    <font>
      <sz val="11"/>
      <color rgb="FFFFC000"/>
      <name val="Calibri"/>
      <scheme val="minor"/>
    </font>
    <font>
      <u/>
      <sz val="11"/>
      <color theme="10"/>
      <name val="Calibri"/>
      <scheme val="minor"/>
    </font>
    <font>
      <b/>
      <i/>
      <sz val="8"/>
      <color theme="1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sz val="9"/>
      <name val="Calibri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7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Dashed">
        <color auto="1"/>
      </left>
      <right/>
      <top style="mediumDashed">
        <color auto="1"/>
      </top>
      <bottom style="dashed">
        <color auto="1"/>
      </bottom>
      <diagonal/>
    </border>
    <border>
      <left style="mediumDashed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2" borderId="1" xfId="0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20" fontId="0" fillId="5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20" fontId="0" fillId="6" borderId="0" xfId="0" applyNumberFormat="1" applyFill="1" applyBorder="1" applyAlignment="1">
      <alignment horizontal="center" vertical="center"/>
    </xf>
    <xf numFmtId="0" fontId="0" fillId="6" borderId="0" xfId="0" applyFill="1" applyBorder="1" applyAlignment="1">
      <alignment vertical="center"/>
    </xf>
    <xf numFmtId="20" fontId="0" fillId="6" borderId="1" xfId="0" applyNumberForma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9" fontId="0" fillId="0" borderId="1" xfId="0" applyNumberFormat="1" applyFont="1" applyBorder="1" applyAlignment="1">
      <alignment horizontal="center" vertical="center"/>
    </xf>
    <xf numFmtId="0" fontId="4" fillId="0" borderId="0" xfId="1"/>
    <xf numFmtId="9" fontId="0" fillId="0" borderId="0" xfId="0" applyNumberFormat="1" applyFont="1" applyBorder="1" applyAlignment="1">
      <alignment horizontal="center" vertical="center"/>
    </xf>
    <xf numFmtId="9" fontId="0" fillId="5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2" borderId="1" xfId="0" applyFill="1" applyBorder="1"/>
    <xf numFmtId="0" fontId="1" fillId="0" borderId="0" xfId="0" applyFont="1"/>
    <xf numFmtId="0" fontId="1" fillId="9" borderId="0" xfId="0" applyFont="1" applyFill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0" fillId="0" borderId="0" xfId="0" applyNumberFormat="1"/>
    <xf numFmtId="0" fontId="1" fillId="5" borderId="1" xfId="0" applyNumberFormat="1" applyFont="1" applyFill="1" applyBorder="1" applyAlignment="1">
      <alignment horizontal="center" vertical="center"/>
    </xf>
    <xf numFmtId="0" fontId="0" fillId="5" borderId="1" xfId="0" applyNumberFormat="1" applyFill="1" applyBorder="1" applyAlignment="1">
      <alignment horizontal="center" vertical="center"/>
    </xf>
    <xf numFmtId="0" fontId="10" fillId="2" borderId="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11" xfId="0" applyNumberFormat="1" applyFont="1" applyBorder="1" applyAlignment="1">
      <alignment horizontal="center" vertical="center"/>
    </xf>
    <xf numFmtId="0" fontId="0" fillId="0" borderId="12" xfId="0" applyNumberFormat="1" applyFont="1" applyBorder="1" applyAlignment="1">
      <alignment horizontal="center" vertical="center"/>
    </xf>
    <xf numFmtId="9" fontId="0" fillId="0" borderId="1" xfId="0" applyNumberFormat="1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1" fillId="5" borderId="1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0" fillId="5" borderId="11" xfId="0" applyNumberFormat="1" applyFont="1" applyFill="1" applyBorder="1" applyAlignment="1">
      <alignment horizontal="center" vertical="center"/>
    </xf>
    <xf numFmtId="0" fontId="0" fillId="5" borderId="12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9" fontId="0" fillId="0" borderId="13" xfId="0" applyNumberFormat="1" applyFont="1" applyBorder="1" applyAlignment="1">
      <alignment horizontal="center" vertical="center"/>
    </xf>
    <xf numFmtId="9" fontId="0" fillId="0" borderId="14" xfId="0" applyNumberFormat="1" applyFont="1" applyBorder="1" applyAlignment="1">
      <alignment horizontal="center" vertical="center"/>
    </xf>
    <xf numFmtId="9" fontId="0" fillId="0" borderId="5" xfId="0" applyNumberFormat="1" applyFont="1" applyBorder="1" applyAlignment="1">
      <alignment horizontal="center" vertical="center"/>
    </xf>
    <xf numFmtId="9" fontId="0" fillId="0" borderId="15" xfId="0" applyNumberFormat="1" applyFont="1" applyBorder="1" applyAlignment="1">
      <alignment horizontal="center" vertical="center"/>
    </xf>
    <xf numFmtId="9" fontId="0" fillId="0" borderId="16" xfId="0" applyNumberFormat="1" applyFont="1" applyBorder="1" applyAlignment="1">
      <alignment horizontal="center" vertical="center"/>
    </xf>
    <xf numFmtId="9" fontId="0" fillId="0" borderId="17" xfId="0" applyNumberFormat="1" applyFont="1" applyBorder="1" applyAlignment="1">
      <alignment horizontal="center" vertical="center"/>
    </xf>
    <xf numFmtId="9" fontId="0" fillId="0" borderId="13" xfId="0" applyNumberFormat="1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20" fontId="7" fillId="0" borderId="1" xfId="0" applyNumberFormat="1" applyFon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865297</xdr:colOff>
      <xdr:row>15</xdr:row>
      <xdr:rowOff>28999</xdr:rowOff>
    </xdr:from>
    <xdr:to>
      <xdr:col>22</xdr:col>
      <xdr:colOff>1007081</xdr:colOff>
      <xdr:row>28</xdr:row>
      <xdr:rowOff>218618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293955" y="4029075"/>
          <a:ext cx="7326630" cy="3656965"/>
        </a:xfrm>
        <a:prstGeom prst="rect">
          <a:avLst/>
        </a:prstGeom>
      </xdr:spPr>
    </xdr:pic>
    <xdr:clientData/>
  </xdr:twoCellAnchor>
  <xdr:twoCellAnchor editAs="oneCell">
    <xdr:from>
      <xdr:col>27</xdr:col>
      <xdr:colOff>800100</xdr:colOff>
      <xdr:row>0</xdr:row>
      <xdr:rowOff>164487</xdr:rowOff>
    </xdr:from>
    <xdr:to>
      <xdr:col>32</xdr:col>
      <xdr:colOff>941883</xdr:colOff>
      <xdr:row>14</xdr:row>
      <xdr:rowOff>85165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599235" y="164465"/>
          <a:ext cx="7326630" cy="36544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578827</xdr:colOff>
      <xdr:row>10</xdr:row>
      <xdr:rowOff>89418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403231" cy="199441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49482</xdr:rowOff>
    </xdr:from>
    <xdr:to>
      <xdr:col>3</xdr:col>
      <xdr:colOff>555899</xdr:colOff>
      <xdr:row>21</xdr:row>
      <xdr:rowOff>177362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087" r="14448" b="4504"/>
        <a:stretch/>
      </xdr:blipFill>
      <xdr:spPr>
        <a:xfrm>
          <a:off x="0" y="1763982"/>
          <a:ext cx="2388640" cy="20328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105492</xdr:rowOff>
    </xdr:from>
    <xdr:to>
      <xdr:col>3</xdr:col>
      <xdr:colOff>588665</xdr:colOff>
      <xdr:row>33</xdr:row>
      <xdr:rowOff>51320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5703" t="1" r="12541" b="4515"/>
        <a:stretch/>
      </xdr:blipFill>
      <xdr:spPr>
        <a:xfrm>
          <a:off x="0" y="3915492"/>
          <a:ext cx="2410321" cy="20413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87956</xdr:rowOff>
    </xdr:from>
    <xdr:to>
      <xdr:col>3</xdr:col>
      <xdr:colOff>472965</xdr:colOff>
      <xdr:row>47</xdr:row>
      <xdr:rowOff>14205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4561" r="5206"/>
        <a:stretch/>
      </xdr:blipFill>
      <xdr:spPr>
        <a:xfrm>
          <a:off x="0" y="6374456"/>
          <a:ext cx="2305706" cy="221224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220413</xdr:colOff>
      <xdr:row>32</xdr:row>
      <xdr:rowOff>33616</xdr:rowOff>
    </xdr:from>
    <xdr:to>
      <xdr:col>21</xdr:col>
      <xdr:colOff>97111</xdr:colOff>
      <xdr:row>45</xdr:row>
      <xdr:rowOff>83565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36035" y="5824220"/>
          <a:ext cx="3359150" cy="2402840"/>
        </a:xfrm>
        <a:prstGeom prst="rect">
          <a:avLst/>
        </a:prstGeom>
      </xdr:spPr>
    </xdr:pic>
    <xdr:clientData/>
  </xdr:twoCellAnchor>
  <xdr:twoCellAnchor editAs="oneCell">
    <xdr:from>
      <xdr:col>16</xdr:col>
      <xdr:colOff>179295</xdr:colOff>
      <xdr:row>17</xdr:row>
      <xdr:rowOff>184878</xdr:rowOff>
    </xdr:from>
    <xdr:to>
      <xdr:col>21</xdr:col>
      <xdr:colOff>43340</xdr:colOff>
      <xdr:row>31</xdr:row>
      <xdr:rowOff>15782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494760" y="3257550"/>
          <a:ext cx="3347085" cy="2367915"/>
        </a:xfrm>
        <a:prstGeom prst="rect">
          <a:avLst/>
        </a:prstGeom>
      </xdr:spPr>
    </xdr:pic>
    <xdr:clientData/>
  </xdr:twoCellAnchor>
  <xdr:twoCellAnchor editAs="oneCell">
    <xdr:from>
      <xdr:col>16</xdr:col>
      <xdr:colOff>123265</xdr:colOff>
      <xdr:row>45</xdr:row>
      <xdr:rowOff>184479</xdr:rowOff>
    </xdr:from>
    <xdr:to>
      <xdr:col>21</xdr:col>
      <xdr:colOff>243916</xdr:colOff>
      <xdr:row>60</xdr:row>
      <xdr:rowOff>81337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438880" y="8324850"/>
          <a:ext cx="3603625" cy="2614930"/>
        </a:xfrm>
        <a:prstGeom prst="rect">
          <a:avLst/>
        </a:prstGeom>
      </xdr:spPr>
    </xdr:pic>
    <xdr:clientData/>
  </xdr:twoCellAnchor>
  <xdr:twoCellAnchor editAs="oneCell">
    <xdr:from>
      <xdr:col>16</xdr:col>
      <xdr:colOff>186418</xdr:colOff>
      <xdr:row>1</xdr:row>
      <xdr:rowOff>13607</xdr:rowOff>
    </xdr:from>
    <xdr:to>
      <xdr:col>20</xdr:col>
      <xdr:colOff>585108</xdr:colOff>
      <xdr:row>9</xdr:row>
      <xdr:rowOff>68598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501745" y="194310"/>
          <a:ext cx="3185160" cy="15030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ssetstore.unity.com/packages/3d/characters/simple-tower-defense-kit-105986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zoomScale="85" zoomScaleNormal="85" workbookViewId="0">
      <selection activeCell="B5" sqref="B5"/>
    </sheetView>
  </sheetViews>
  <sheetFormatPr defaultColWidth="25.28515625" defaultRowHeight="17.25" customHeight="1"/>
  <cols>
    <col min="2" max="2" width="25.28515625" customWidth="1"/>
  </cols>
  <sheetData>
    <row r="1" spans="1:8" ht="17.25" customHeight="1">
      <c r="A1" s="58" t="s">
        <v>0</v>
      </c>
      <c r="B1" s="59">
        <v>3.24</v>
      </c>
      <c r="C1" s="59" t="s">
        <v>1</v>
      </c>
      <c r="D1" s="59" t="s">
        <v>2</v>
      </c>
      <c r="E1" s="59" t="s">
        <v>3</v>
      </c>
      <c r="F1" s="59">
        <v>4.26</v>
      </c>
      <c r="G1" s="59">
        <v>4.2699999999999996</v>
      </c>
      <c r="H1" s="59">
        <v>4.28</v>
      </c>
    </row>
    <row r="2" spans="1:8" ht="17.25" customHeight="1">
      <c r="A2" s="60" t="s">
        <v>4</v>
      </c>
      <c r="B2" s="60" t="s">
        <v>5</v>
      </c>
      <c r="C2" s="60" t="s">
        <v>6</v>
      </c>
      <c r="D2" s="60" t="s">
        <v>7</v>
      </c>
      <c r="E2" s="60" t="s">
        <v>8</v>
      </c>
      <c r="F2" s="60" t="s">
        <v>9</v>
      </c>
      <c r="G2" s="60" t="s">
        <v>10</v>
      </c>
      <c r="H2" s="60" t="s">
        <v>11</v>
      </c>
    </row>
    <row r="3" spans="1:8" ht="17.25" customHeight="1">
      <c r="A3" s="8" t="s">
        <v>12</v>
      </c>
      <c r="B3" s="8" t="s">
        <v>13</v>
      </c>
      <c r="C3" s="3" t="s">
        <v>14</v>
      </c>
      <c r="D3" s="8" t="s">
        <v>15</v>
      </c>
      <c r="E3" s="8" t="s">
        <v>16</v>
      </c>
      <c r="F3" s="8" t="s">
        <v>17</v>
      </c>
      <c r="G3" s="8" t="s">
        <v>18</v>
      </c>
      <c r="H3" s="3" t="s">
        <v>19</v>
      </c>
    </row>
    <row r="4" spans="1:8" ht="17.25" customHeight="1">
      <c r="A4" s="8" t="s">
        <v>20</v>
      </c>
      <c r="B4" s="8"/>
      <c r="C4" s="3"/>
      <c r="D4" s="8"/>
      <c r="E4" s="8"/>
      <c r="F4" s="8"/>
      <c r="G4" s="8"/>
      <c r="H4" s="3"/>
    </row>
    <row r="5" spans="1:8" ht="17.25" customHeight="1">
      <c r="B5" s="61"/>
    </row>
    <row r="7" spans="1:8" ht="17.25" customHeight="1">
      <c r="A7" s="48" t="s">
        <v>6</v>
      </c>
    </row>
  </sheetData>
  <phoneticPr fontId="8" type="noConversion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B1" zoomScaleNormal="100" workbookViewId="0">
      <selection activeCell="C8" sqref="C7:I8"/>
    </sheetView>
  </sheetViews>
  <sheetFormatPr defaultColWidth="18.85546875" defaultRowHeight="21" customHeight="1"/>
  <sheetData>
    <row r="1" spans="1:18" ht="21" customHeight="1">
      <c r="C1" s="47"/>
    </row>
    <row r="6" spans="1:18" ht="21" customHeight="1">
      <c r="A6" s="6"/>
      <c r="B6" s="77" t="s">
        <v>6</v>
      </c>
      <c r="C6" s="77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8" ht="21" customHeight="1">
      <c r="A7" s="6"/>
      <c r="B7" s="1" t="s">
        <v>21</v>
      </c>
      <c r="C7" s="78" t="s">
        <v>22</v>
      </c>
      <c r="D7" s="79"/>
      <c r="E7" s="79"/>
      <c r="F7" s="79"/>
      <c r="G7" s="80" t="s">
        <v>23</v>
      </c>
      <c r="H7" s="80"/>
      <c r="I7" s="1">
        <v>4.13</v>
      </c>
      <c r="J7" s="6"/>
      <c r="K7" s="6"/>
      <c r="L7" s="6"/>
      <c r="M7" s="6"/>
      <c r="N7" s="6"/>
    </row>
    <row r="8" spans="1:18" ht="21" customHeight="1">
      <c r="A8" s="6"/>
      <c r="B8" s="49" t="s">
        <v>24</v>
      </c>
      <c r="C8" s="81" t="s">
        <v>25</v>
      </c>
      <c r="D8" s="82"/>
      <c r="E8" s="82"/>
      <c r="F8" s="82"/>
      <c r="G8" s="83" t="s">
        <v>26</v>
      </c>
      <c r="H8" s="83"/>
      <c r="I8" s="49" t="s">
        <v>27</v>
      </c>
      <c r="J8" s="54" t="s">
        <v>28</v>
      </c>
      <c r="K8" s="6"/>
      <c r="L8" s="6"/>
      <c r="M8" s="6"/>
      <c r="N8" s="6"/>
    </row>
    <row r="9" spans="1:18" ht="21" customHeight="1">
      <c r="A9" s="6"/>
      <c r="B9" s="49" t="s">
        <v>29</v>
      </c>
      <c r="C9" s="50" t="s">
        <v>30</v>
      </c>
      <c r="D9" s="51" t="s">
        <v>31</v>
      </c>
      <c r="E9" s="49" t="s">
        <v>32</v>
      </c>
      <c r="F9" s="52" t="s">
        <v>33</v>
      </c>
      <c r="G9" s="84" t="s">
        <v>34</v>
      </c>
      <c r="H9" s="84"/>
      <c r="I9" s="49" t="s">
        <v>27</v>
      </c>
      <c r="J9" s="6"/>
      <c r="K9" s="6"/>
      <c r="L9" s="6"/>
      <c r="M9" s="6"/>
      <c r="N9" s="6"/>
    </row>
    <row r="10" spans="1:18" ht="21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8" ht="21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8" ht="21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1:18" ht="21" customHeight="1">
      <c r="A13" s="6"/>
      <c r="B13" s="1">
        <v>3.29</v>
      </c>
      <c r="C13" s="78" t="s">
        <v>35</v>
      </c>
      <c r="D13" s="79"/>
      <c r="E13" s="79"/>
      <c r="F13" s="79"/>
      <c r="G13" s="85"/>
      <c r="H13" s="78" t="s">
        <v>36</v>
      </c>
      <c r="I13" s="79"/>
      <c r="J13" s="79"/>
      <c r="K13" s="79"/>
      <c r="L13" s="79"/>
      <c r="M13" s="79"/>
      <c r="N13" s="85"/>
      <c r="O13" s="1" t="s">
        <v>37</v>
      </c>
      <c r="Q13" s="56"/>
    </row>
    <row r="14" spans="1:18" ht="21" customHeight="1">
      <c r="A14" s="6"/>
      <c r="B14" s="49" t="s">
        <v>38</v>
      </c>
      <c r="C14" s="81" t="s">
        <v>39</v>
      </c>
      <c r="D14" s="86"/>
      <c r="E14" s="83" t="s">
        <v>40</v>
      </c>
      <c r="F14" s="83"/>
      <c r="G14" s="49" t="s">
        <v>41</v>
      </c>
      <c r="H14" s="81" t="s">
        <v>42</v>
      </c>
      <c r="I14" s="82"/>
      <c r="J14" s="86"/>
      <c r="K14" s="83" t="s">
        <v>26</v>
      </c>
      <c r="L14" s="83"/>
      <c r="M14" s="83"/>
      <c r="N14" s="49" t="s">
        <v>43</v>
      </c>
      <c r="O14" s="49" t="s">
        <v>41</v>
      </c>
      <c r="Q14" s="52" t="s">
        <v>44</v>
      </c>
      <c r="R14" s="57" t="s">
        <v>45</v>
      </c>
    </row>
    <row r="15" spans="1:18" ht="21" customHeight="1">
      <c r="A15" s="6"/>
      <c r="B15" s="49" t="s">
        <v>46</v>
      </c>
      <c r="C15" s="87" t="s">
        <v>47</v>
      </c>
      <c r="D15" s="88"/>
      <c r="E15" s="49" t="s">
        <v>48</v>
      </c>
      <c r="F15" s="49" t="s">
        <v>49</v>
      </c>
      <c r="G15" s="52" t="s">
        <v>50</v>
      </c>
      <c r="H15" s="49" t="s">
        <v>51</v>
      </c>
      <c r="I15" s="49" t="s">
        <v>52</v>
      </c>
      <c r="J15" s="49" t="s">
        <v>53</v>
      </c>
      <c r="K15" s="49" t="s">
        <v>34</v>
      </c>
      <c r="L15" s="49" t="s">
        <v>49</v>
      </c>
      <c r="M15" s="49" t="s">
        <v>54</v>
      </c>
      <c r="N15" s="52" t="s">
        <v>55</v>
      </c>
      <c r="O15" s="49" t="s">
        <v>56</v>
      </c>
      <c r="Q15" s="52" t="s">
        <v>44</v>
      </c>
    </row>
    <row r="16" spans="1:18" ht="21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1:14" ht="21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spans="1:14" ht="21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4" ht="21" customHeight="1">
      <c r="A19" s="6"/>
      <c r="B19" s="80">
        <v>3.31</v>
      </c>
      <c r="C19" s="80"/>
      <c r="D19" s="80"/>
      <c r="E19" s="80"/>
      <c r="F19" s="53"/>
      <c r="G19" s="6"/>
      <c r="H19" s="6"/>
      <c r="I19" s="6"/>
      <c r="J19" s="6"/>
      <c r="K19" s="6"/>
      <c r="L19" s="6"/>
      <c r="M19" s="6"/>
      <c r="N19" s="6"/>
    </row>
    <row r="20" spans="1:14" ht="21" customHeight="1">
      <c r="A20" s="6"/>
      <c r="B20" s="83" t="s">
        <v>57</v>
      </c>
      <c r="C20" s="83"/>
      <c r="D20" s="83"/>
      <c r="E20" s="83"/>
      <c r="F20" s="54" t="s">
        <v>58</v>
      </c>
      <c r="G20" s="6"/>
      <c r="H20" s="6"/>
      <c r="I20" s="6"/>
      <c r="J20" s="6"/>
      <c r="K20" s="6"/>
      <c r="L20" s="6"/>
      <c r="M20" s="6"/>
      <c r="N20" s="6"/>
    </row>
    <row r="21" spans="1:14" ht="21" customHeight="1">
      <c r="A21" s="6"/>
      <c r="B21" s="49" t="s">
        <v>59</v>
      </c>
      <c r="C21" s="49" t="s">
        <v>60</v>
      </c>
      <c r="D21" s="49" t="s">
        <v>61</v>
      </c>
      <c r="E21" s="49" t="s">
        <v>62</v>
      </c>
      <c r="F21" s="55"/>
      <c r="G21" s="6"/>
      <c r="H21" s="6"/>
      <c r="I21" s="6"/>
      <c r="J21" s="6"/>
      <c r="K21" s="6"/>
      <c r="L21" s="6"/>
      <c r="M21" s="6"/>
      <c r="N21" s="6"/>
    </row>
    <row r="22" spans="1:14" ht="21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 ht="21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  <row r="24" spans="1:14" ht="21" customHeight="1">
      <c r="A24" s="6"/>
      <c r="B24" s="1">
        <v>3.31</v>
      </c>
      <c r="C24" s="89" t="s">
        <v>63</v>
      </c>
      <c r="D24" s="89"/>
      <c r="E24" s="89"/>
      <c r="F24" s="89"/>
      <c r="G24" s="80" t="s">
        <v>64</v>
      </c>
      <c r="H24" s="80"/>
      <c r="I24" s="80"/>
      <c r="J24" s="80"/>
      <c r="K24" s="80"/>
      <c r="L24" s="80"/>
      <c r="M24" s="80"/>
      <c r="N24" s="6"/>
    </row>
    <row r="25" spans="1:14" ht="21" customHeight="1">
      <c r="A25" s="6"/>
      <c r="B25" s="49" t="s">
        <v>65</v>
      </c>
      <c r="C25" s="83" t="s">
        <v>57</v>
      </c>
      <c r="D25" s="83"/>
      <c r="E25" s="83"/>
      <c r="F25" s="83"/>
      <c r="G25" s="83" t="s">
        <v>39</v>
      </c>
      <c r="H25" s="83"/>
      <c r="I25" s="83" t="s">
        <v>40</v>
      </c>
      <c r="J25" s="83"/>
      <c r="K25" s="83" t="s">
        <v>26</v>
      </c>
      <c r="L25" s="83"/>
      <c r="M25" s="49" t="s">
        <v>66</v>
      </c>
      <c r="N25" s="6"/>
    </row>
    <row r="26" spans="1:14" ht="21" customHeight="1">
      <c r="A26" s="6"/>
      <c r="B26" s="49" t="s">
        <v>65</v>
      </c>
      <c r="C26" s="49" t="s">
        <v>59</v>
      </c>
      <c r="D26" s="49" t="s">
        <v>60</v>
      </c>
      <c r="E26" s="49" t="s">
        <v>61</v>
      </c>
      <c r="F26" s="49" t="s">
        <v>62</v>
      </c>
      <c r="G26" s="90" t="s">
        <v>47</v>
      </c>
      <c r="H26" s="90"/>
      <c r="I26" s="49" t="s">
        <v>48</v>
      </c>
      <c r="J26" s="49" t="s">
        <v>49</v>
      </c>
      <c r="K26" s="49" t="s">
        <v>49</v>
      </c>
      <c r="L26" s="49" t="s">
        <v>54</v>
      </c>
      <c r="M26" s="52" t="s">
        <v>67</v>
      </c>
      <c r="N26" s="6"/>
    </row>
  </sheetData>
  <mergeCells count="22">
    <mergeCell ref="C25:F25"/>
    <mergeCell ref="G25:H25"/>
    <mergeCell ref="I25:J25"/>
    <mergeCell ref="K25:L25"/>
    <mergeCell ref="G26:H26"/>
    <mergeCell ref="C15:D15"/>
    <mergeCell ref="B19:E19"/>
    <mergeCell ref="B20:E20"/>
    <mergeCell ref="C24:F24"/>
    <mergeCell ref="G24:M24"/>
    <mergeCell ref="G9:H9"/>
    <mergeCell ref="C13:G13"/>
    <mergeCell ref="H13:N13"/>
    <mergeCell ref="C14:D14"/>
    <mergeCell ref="E14:F14"/>
    <mergeCell ref="H14:J14"/>
    <mergeCell ref="K14:M14"/>
    <mergeCell ref="B6:C6"/>
    <mergeCell ref="C7:F7"/>
    <mergeCell ref="G7:H7"/>
    <mergeCell ref="C8:F8"/>
    <mergeCell ref="G8:H8"/>
  </mergeCells>
  <phoneticPr fontId="8" type="noConversion"/>
  <conditionalFormatting sqref="M25:M26">
    <cfRule type="duplicateValues" dxfId="1" priority="1"/>
  </conditionalFormatting>
  <conditionalFormatting sqref="N14:N15">
    <cfRule type="duplicateValues" dxfId="0" priority="2"/>
  </conditionalFormatting>
  <pageMargins left="0.7" right="0.7" top="0.75" bottom="0.75" header="0.3" footer="0.3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zoomScale="115" zoomScaleNormal="115" workbookViewId="0">
      <selection activeCell="E19" sqref="E19"/>
    </sheetView>
  </sheetViews>
  <sheetFormatPr defaultColWidth="9" defaultRowHeight="15"/>
  <cols>
    <col min="1" max="1" width="11.28515625" customWidth="1"/>
    <col min="2" max="2" width="18.28515625" customWidth="1"/>
    <col min="3" max="4" width="8.5703125" customWidth="1"/>
    <col min="5" max="5" width="20" customWidth="1"/>
    <col min="6" max="7" width="21.42578125" customWidth="1"/>
    <col min="8" max="8" width="26.85546875" customWidth="1"/>
    <col min="9" max="9" width="33.28515625" customWidth="1"/>
    <col min="10" max="10" width="17.7109375" customWidth="1"/>
    <col min="11" max="11" width="19.140625" customWidth="1"/>
    <col min="12" max="12" width="37.5703125" customWidth="1"/>
  </cols>
  <sheetData>
    <row r="1" spans="1:12">
      <c r="A1" s="33" t="s">
        <v>81</v>
      </c>
      <c r="B1" s="1" t="s">
        <v>82</v>
      </c>
      <c r="C1" s="1" t="s">
        <v>83</v>
      </c>
      <c r="D1" s="1" t="s">
        <v>84</v>
      </c>
      <c r="E1" s="1" t="s">
        <v>85</v>
      </c>
      <c r="F1" s="17" t="s">
        <v>86</v>
      </c>
      <c r="G1" s="1" t="s">
        <v>87</v>
      </c>
      <c r="H1" s="1" t="s">
        <v>88</v>
      </c>
      <c r="I1" s="17" t="s">
        <v>89</v>
      </c>
      <c r="J1" s="78" t="s">
        <v>73</v>
      </c>
      <c r="K1" s="85"/>
    </row>
    <row r="2" spans="1:12">
      <c r="A2" s="34">
        <v>15</v>
      </c>
      <c r="B2" s="8" t="s">
        <v>90</v>
      </c>
      <c r="C2" s="8">
        <v>60</v>
      </c>
      <c r="D2" s="8">
        <f>C2*0.7</f>
        <v>42</v>
      </c>
      <c r="E2" s="8" t="s">
        <v>91</v>
      </c>
      <c r="F2" s="35">
        <v>5</v>
      </c>
      <c r="G2" s="36">
        <f>1/H2</f>
        <v>0.33333333333333331</v>
      </c>
      <c r="H2" s="8">
        <v>3</v>
      </c>
      <c r="I2" s="35">
        <v>10</v>
      </c>
      <c r="J2" s="104" t="s">
        <v>92</v>
      </c>
      <c r="K2" s="105"/>
    </row>
    <row r="3" spans="1:12">
      <c r="A3" s="34">
        <v>32</v>
      </c>
      <c r="B3" s="8" t="s">
        <v>93</v>
      </c>
      <c r="C3" s="8">
        <v>60</v>
      </c>
      <c r="D3" s="8">
        <f t="shared" ref="D3:D4" si="0">C3*0.7</f>
        <v>42</v>
      </c>
      <c r="E3" s="8" t="s">
        <v>94</v>
      </c>
      <c r="F3" s="35">
        <v>8</v>
      </c>
      <c r="G3" s="36">
        <f t="shared" ref="G3:G4" si="1">1/H3</f>
        <v>0.25</v>
      </c>
      <c r="H3" s="8">
        <v>4</v>
      </c>
      <c r="I3" s="35">
        <v>15</v>
      </c>
      <c r="J3" s="106"/>
      <c r="K3" s="107"/>
    </row>
    <row r="4" spans="1:12">
      <c r="A4" s="34">
        <v>50</v>
      </c>
      <c r="B4" s="8" t="s">
        <v>95</v>
      </c>
      <c r="C4" s="8">
        <v>60</v>
      </c>
      <c r="D4" s="8">
        <f t="shared" si="0"/>
        <v>42</v>
      </c>
      <c r="E4" s="8" t="s">
        <v>96</v>
      </c>
      <c r="F4" s="35">
        <v>10</v>
      </c>
      <c r="G4" s="36">
        <f t="shared" si="1"/>
        <v>0.2</v>
      </c>
      <c r="H4" s="8">
        <v>5</v>
      </c>
      <c r="I4" s="35">
        <v>20</v>
      </c>
      <c r="J4" s="108"/>
      <c r="K4" s="109"/>
    </row>
    <row r="5" spans="1:12">
      <c r="A5" s="37"/>
      <c r="B5" s="38"/>
      <c r="C5" s="38"/>
      <c r="D5" s="38"/>
      <c r="E5" s="38"/>
      <c r="F5" s="38"/>
      <c r="G5" s="38"/>
      <c r="H5" s="38"/>
      <c r="I5" s="38"/>
      <c r="J5" s="43"/>
      <c r="K5" s="43"/>
    </row>
    <row r="6" spans="1:12">
      <c r="A6" s="39" t="s">
        <v>97</v>
      </c>
      <c r="B6" s="1" t="s">
        <v>82</v>
      </c>
      <c r="C6" s="1" t="s">
        <v>83</v>
      </c>
      <c r="D6" s="1" t="s">
        <v>84</v>
      </c>
      <c r="E6" s="1" t="s">
        <v>85</v>
      </c>
      <c r="F6" s="1" t="s">
        <v>86</v>
      </c>
      <c r="G6" s="1" t="s">
        <v>87</v>
      </c>
      <c r="H6" s="1" t="s">
        <v>88</v>
      </c>
      <c r="I6" s="1" t="s">
        <v>98</v>
      </c>
      <c r="J6" s="78" t="s">
        <v>99</v>
      </c>
      <c r="K6" s="85"/>
      <c r="L6" s="1" t="s">
        <v>73</v>
      </c>
    </row>
    <row r="7" spans="1:12">
      <c r="A7" s="34">
        <v>36</v>
      </c>
      <c r="B7" s="8" t="s">
        <v>100</v>
      </c>
      <c r="C7" s="8">
        <v>120</v>
      </c>
      <c r="D7" s="8">
        <f>C7*0.7</f>
        <v>84</v>
      </c>
      <c r="E7" s="8" t="s">
        <v>101</v>
      </c>
      <c r="F7" s="8">
        <v>6</v>
      </c>
      <c r="G7" s="36">
        <f>1/H7</f>
        <v>0.25</v>
      </c>
      <c r="H7" s="8">
        <v>4</v>
      </c>
      <c r="I7" s="41">
        <v>0.5</v>
      </c>
      <c r="J7" s="91">
        <v>2</v>
      </c>
      <c r="K7" s="92"/>
      <c r="L7" s="94" t="s">
        <v>102</v>
      </c>
    </row>
    <row r="8" spans="1:12">
      <c r="A8" s="34">
        <v>76.650000000000006</v>
      </c>
      <c r="B8" s="8" t="s">
        <v>103</v>
      </c>
      <c r="C8" s="8">
        <v>120</v>
      </c>
      <c r="D8" s="8">
        <f t="shared" ref="D8:D9" si="2">C8*0.7</f>
        <v>84</v>
      </c>
      <c r="E8" s="8" t="s">
        <v>104</v>
      </c>
      <c r="F8" s="8">
        <v>7</v>
      </c>
      <c r="G8" s="36">
        <f t="shared" ref="G8:G9" si="3">1/H8</f>
        <v>0.2</v>
      </c>
      <c r="H8" s="8">
        <v>5</v>
      </c>
      <c r="I8" s="41">
        <v>0.7</v>
      </c>
      <c r="J8" s="91">
        <v>3</v>
      </c>
      <c r="K8" s="92"/>
      <c r="L8" s="95"/>
    </row>
    <row r="9" spans="1:12">
      <c r="A9" s="34">
        <v>121.584</v>
      </c>
      <c r="B9" s="8" t="s">
        <v>105</v>
      </c>
      <c r="C9" s="8">
        <v>120</v>
      </c>
      <c r="D9" s="8">
        <f t="shared" si="2"/>
        <v>84</v>
      </c>
      <c r="E9" s="8" t="s">
        <v>106</v>
      </c>
      <c r="F9" s="8">
        <v>8</v>
      </c>
      <c r="G9" s="36">
        <f t="shared" si="3"/>
        <v>0.16666666666666666</v>
      </c>
      <c r="H9" s="8">
        <v>6</v>
      </c>
      <c r="I9" s="41">
        <v>0.7</v>
      </c>
      <c r="J9" s="91">
        <v>4</v>
      </c>
      <c r="K9" s="92"/>
      <c r="L9" s="96"/>
    </row>
    <row r="10" spans="1:12">
      <c r="A10" s="40"/>
      <c r="J10" s="97"/>
      <c r="K10" s="97"/>
    </row>
    <row r="11" spans="1:12">
      <c r="A11" s="39" t="s">
        <v>97</v>
      </c>
      <c r="B11" s="1" t="s">
        <v>82</v>
      </c>
      <c r="C11" s="1" t="s">
        <v>83</v>
      </c>
      <c r="D11" s="1" t="s">
        <v>84</v>
      </c>
      <c r="E11" s="1" t="s">
        <v>85</v>
      </c>
      <c r="F11" s="17" t="s">
        <v>86</v>
      </c>
      <c r="G11" s="1" t="s">
        <v>87</v>
      </c>
      <c r="H11" s="1" t="s">
        <v>88</v>
      </c>
      <c r="I11" s="17" t="s">
        <v>89</v>
      </c>
      <c r="J11" s="78" t="s">
        <v>73</v>
      </c>
      <c r="K11" s="85"/>
    </row>
    <row r="12" spans="1:12">
      <c r="A12" s="34">
        <v>32</v>
      </c>
      <c r="B12" s="8" t="s">
        <v>107</v>
      </c>
      <c r="C12" s="8">
        <v>70</v>
      </c>
      <c r="D12" s="8">
        <f>C12*0.7</f>
        <v>49</v>
      </c>
      <c r="E12" s="8" t="s">
        <v>91</v>
      </c>
      <c r="F12" s="35">
        <v>16</v>
      </c>
      <c r="G12" s="36">
        <f>1/H12</f>
        <v>0.5</v>
      </c>
      <c r="H12" s="8">
        <v>2</v>
      </c>
      <c r="I12" s="35">
        <v>14</v>
      </c>
      <c r="J12" s="110" t="s">
        <v>108</v>
      </c>
      <c r="K12" s="105"/>
      <c r="L12" t="s">
        <v>109</v>
      </c>
    </row>
    <row r="13" spans="1:12">
      <c r="A13" s="34">
        <v>72</v>
      </c>
      <c r="B13" s="8" t="s">
        <v>110</v>
      </c>
      <c r="C13" s="8">
        <v>70</v>
      </c>
      <c r="D13" s="8">
        <f t="shared" ref="D13:D14" si="4">C13*0.7</f>
        <v>49</v>
      </c>
      <c r="E13" s="8" t="s">
        <v>96</v>
      </c>
      <c r="F13" s="35">
        <v>24</v>
      </c>
      <c r="G13" s="36">
        <f t="shared" ref="G13:G14" si="5">1/H13</f>
        <v>0.33333333333333331</v>
      </c>
      <c r="H13" s="8">
        <v>3</v>
      </c>
      <c r="I13" s="35">
        <v>15</v>
      </c>
      <c r="J13" s="106"/>
      <c r="K13" s="107"/>
    </row>
    <row r="14" spans="1:12">
      <c r="A14" s="34">
        <v>100</v>
      </c>
      <c r="B14" s="8" t="s">
        <v>111</v>
      </c>
      <c r="C14" s="8">
        <v>70</v>
      </c>
      <c r="D14" s="8">
        <f t="shared" si="4"/>
        <v>49</v>
      </c>
      <c r="E14" s="8" t="s">
        <v>101</v>
      </c>
      <c r="F14" s="35">
        <v>25</v>
      </c>
      <c r="G14" s="36">
        <f t="shared" si="5"/>
        <v>0.25</v>
      </c>
      <c r="H14" s="8">
        <v>4</v>
      </c>
      <c r="I14" s="35">
        <v>16</v>
      </c>
      <c r="J14" s="108"/>
      <c r="K14" s="109"/>
    </row>
    <row r="15" spans="1:12">
      <c r="J15" s="97"/>
      <c r="K15" s="97"/>
    </row>
    <row r="16" spans="1:12">
      <c r="A16" s="39" t="s">
        <v>81</v>
      </c>
      <c r="B16" s="1" t="s">
        <v>82</v>
      </c>
      <c r="C16" s="1" t="s">
        <v>83</v>
      </c>
      <c r="D16" s="1" t="s">
        <v>84</v>
      </c>
      <c r="E16" s="1" t="s">
        <v>85</v>
      </c>
      <c r="F16" s="17" t="s">
        <v>86</v>
      </c>
      <c r="G16" s="1" t="s">
        <v>87</v>
      </c>
      <c r="H16" s="1" t="s">
        <v>88</v>
      </c>
      <c r="I16" s="17" t="s">
        <v>89</v>
      </c>
      <c r="J16" s="98" t="s">
        <v>112</v>
      </c>
      <c r="K16" s="99"/>
      <c r="L16" s="1" t="s">
        <v>73</v>
      </c>
    </row>
    <row r="17" spans="1:12">
      <c r="A17" s="34">
        <v>20</v>
      </c>
      <c r="B17" s="8" t="s">
        <v>113</v>
      </c>
      <c r="C17" s="8">
        <v>140</v>
      </c>
      <c r="D17" s="8">
        <f>C17*0.7</f>
        <v>98</v>
      </c>
      <c r="E17" s="8" t="s">
        <v>114</v>
      </c>
      <c r="F17" s="35">
        <v>20</v>
      </c>
      <c r="G17" s="36">
        <f>1/H17</f>
        <v>1</v>
      </c>
      <c r="H17" s="8">
        <v>1</v>
      </c>
      <c r="I17" s="35">
        <v>3</v>
      </c>
      <c r="J17" s="100">
        <v>0.3</v>
      </c>
      <c r="K17" s="101"/>
      <c r="L17" s="94" t="s">
        <v>115</v>
      </c>
    </row>
    <row r="18" spans="1:12">
      <c r="A18" s="34">
        <v>30</v>
      </c>
      <c r="B18" s="8" t="s">
        <v>116</v>
      </c>
      <c r="C18" s="8">
        <v>140</v>
      </c>
      <c r="D18" s="8">
        <f t="shared" ref="D18:D19" si="6">C18*0.7</f>
        <v>98</v>
      </c>
      <c r="E18" s="8" t="s">
        <v>117</v>
      </c>
      <c r="F18" s="35">
        <v>25</v>
      </c>
      <c r="G18" s="36">
        <f t="shared" ref="G18:G19" si="7">1/H18</f>
        <v>0.83333333333333337</v>
      </c>
      <c r="H18" s="8">
        <v>1.2</v>
      </c>
      <c r="I18" s="35">
        <v>4</v>
      </c>
      <c r="J18" s="100">
        <v>0.4</v>
      </c>
      <c r="K18" s="101"/>
      <c r="L18" s="95"/>
    </row>
    <row r="19" spans="1:12">
      <c r="A19" s="34">
        <v>40</v>
      </c>
      <c r="B19" s="8" t="s">
        <v>118</v>
      </c>
      <c r="C19" s="8">
        <v>140</v>
      </c>
      <c r="D19" s="8">
        <f t="shared" si="6"/>
        <v>98</v>
      </c>
      <c r="E19" s="8" t="s">
        <v>119</v>
      </c>
      <c r="F19" s="35">
        <v>32</v>
      </c>
      <c r="G19" s="36">
        <f t="shared" si="7"/>
        <v>0.8</v>
      </c>
      <c r="H19" s="8">
        <v>1.25</v>
      </c>
      <c r="I19" s="35">
        <v>5</v>
      </c>
      <c r="J19" s="100">
        <v>0.5</v>
      </c>
      <c r="K19" s="101"/>
      <c r="L19" s="96"/>
    </row>
    <row r="21" spans="1:12">
      <c r="A21" s="39" t="s">
        <v>81</v>
      </c>
      <c r="B21" s="1" t="s">
        <v>82</v>
      </c>
      <c r="C21" s="1" t="s">
        <v>83</v>
      </c>
      <c r="D21" s="1" t="s">
        <v>84</v>
      </c>
      <c r="E21" s="1" t="s">
        <v>85</v>
      </c>
      <c r="F21" s="1" t="s">
        <v>120</v>
      </c>
      <c r="G21" s="1" t="s">
        <v>121</v>
      </c>
      <c r="H21" s="1" t="s">
        <v>122</v>
      </c>
      <c r="I21" s="1" t="s">
        <v>73</v>
      </c>
    </row>
    <row r="22" spans="1:12" ht="15" customHeight="1">
      <c r="A22" s="34">
        <v>30</v>
      </c>
      <c r="B22" s="8" t="s">
        <v>123</v>
      </c>
      <c r="C22" s="8">
        <v>130</v>
      </c>
      <c r="D22" s="8">
        <f>C22*0.7</f>
        <v>91</v>
      </c>
      <c r="E22" s="8" t="s">
        <v>124</v>
      </c>
      <c r="F22" s="8">
        <v>6</v>
      </c>
      <c r="G22" s="8">
        <v>4</v>
      </c>
      <c r="H22" s="8">
        <v>0.2</v>
      </c>
      <c r="I22" s="93" t="s">
        <v>125</v>
      </c>
    </row>
    <row r="23" spans="1:12">
      <c r="A23" s="34">
        <v>40</v>
      </c>
      <c r="B23" s="8" t="s">
        <v>126</v>
      </c>
      <c r="C23" s="8">
        <v>130</v>
      </c>
      <c r="D23" s="8">
        <f t="shared" ref="D23:D24" si="8">C23*0.7</f>
        <v>91</v>
      </c>
      <c r="E23" s="8" t="s">
        <v>127</v>
      </c>
      <c r="F23" s="8">
        <v>8</v>
      </c>
      <c r="G23" s="8">
        <v>5</v>
      </c>
      <c r="H23" s="8">
        <v>0.25</v>
      </c>
      <c r="I23" s="93"/>
    </row>
    <row r="24" spans="1:12">
      <c r="A24" s="34">
        <v>50</v>
      </c>
      <c r="B24" s="8" t="s">
        <v>128</v>
      </c>
      <c r="C24" s="8">
        <v>130</v>
      </c>
      <c r="D24" s="8">
        <f t="shared" si="8"/>
        <v>91</v>
      </c>
      <c r="E24" s="8" t="s">
        <v>127</v>
      </c>
      <c r="F24" s="8">
        <v>10</v>
      </c>
      <c r="G24" s="8">
        <v>5</v>
      </c>
      <c r="H24" s="8">
        <v>0.3</v>
      </c>
      <c r="I24" s="93"/>
    </row>
    <row r="26" spans="1:12">
      <c r="A26" s="39" t="s">
        <v>81</v>
      </c>
      <c r="B26" s="1" t="s">
        <v>82</v>
      </c>
      <c r="C26" s="1" t="s">
        <v>83</v>
      </c>
      <c r="D26" s="1" t="s">
        <v>84</v>
      </c>
      <c r="E26" s="1" t="s">
        <v>85</v>
      </c>
      <c r="F26" s="1" t="s">
        <v>88</v>
      </c>
      <c r="G26" s="1" t="s">
        <v>87</v>
      </c>
      <c r="H26" s="1" t="s">
        <v>129</v>
      </c>
      <c r="I26" s="1" t="s">
        <v>130</v>
      </c>
      <c r="J26" s="78" t="s">
        <v>73</v>
      </c>
      <c r="K26" s="85"/>
    </row>
    <row r="27" spans="1:12" ht="15" customHeight="1">
      <c r="A27" s="34" t="s">
        <v>75</v>
      </c>
      <c r="B27" s="8" t="s">
        <v>131</v>
      </c>
      <c r="C27" s="8">
        <v>50</v>
      </c>
      <c r="D27" s="8">
        <f>C27*0.7</f>
        <v>35</v>
      </c>
      <c r="E27" s="8" t="s">
        <v>132</v>
      </c>
      <c r="F27" s="8">
        <v>0.3</v>
      </c>
      <c r="G27" s="36">
        <f>1/F27</f>
        <v>3.3333333333333335</v>
      </c>
      <c r="H27" s="41">
        <v>0.4</v>
      </c>
      <c r="I27" s="8">
        <v>0.3</v>
      </c>
      <c r="J27" s="110" t="s">
        <v>133</v>
      </c>
      <c r="K27" s="105"/>
    </row>
    <row r="28" spans="1:12">
      <c r="A28" s="34" t="s">
        <v>75</v>
      </c>
      <c r="B28" s="8" t="s">
        <v>134</v>
      </c>
      <c r="C28" s="8">
        <v>50</v>
      </c>
      <c r="D28" s="8">
        <f t="shared" ref="D28:D29" si="9">C28*0.7</f>
        <v>35</v>
      </c>
      <c r="E28" s="8" t="s">
        <v>135</v>
      </c>
      <c r="F28" s="8">
        <v>0.4</v>
      </c>
      <c r="G28" s="36">
        <f t="shared" ref="G28:G29" si="10">1/F28</f>
        <v>2.5</v>
      </c>
      <c r="H28" s="41">
        <v>0.5</v>
      </c>
      <c r="I28" s="8">
        <v>0.4</v>
      </c>
      <c r="J28" s="106"/>
      <c r="K28" s="107"/>
    </row>
    <row r="29" spans="1:12">
      <c r="A29" s="34" t="s">
        <v>75</v>
      </c>
      <c r="B29" s="8" t="s">
        <v>136</v>
      </c>
      <c r="C29" s="8">
        <v>50</v>
      </c>
      <c r="D29" s="8">
        <f t="shared" si="9"/>
        <v>35</v>
      </c>
      <c r="E29" s="8" t="s">
        <v>124</v>
      </c>
      <c r="F29" s="8">
        <v>0.5</v>
      </c>
      <c r="G29" s="36">
        <f t="shared" si="10"/>
        <v>2</v>
      </c>
      <c r="H29" s="41">
        <v>0.6</v>
      </c>
      <c r="I29" s="8">
        <v>0.5</v>
      </c>
      <c r="J29" s="108"/>
      <c r="K29" s="109"/>
    </row>
    <row r="31" spans="1:12">
      <c r="A31" s="39" t="s">
        <v>137</v>
      </c>
      <c r="B31" s="1" t="s">
        <v>82</v>
      </c>
      <c r="C31" s="1" t="s">
        <v>83</v>
      </c>
      <c r="D31" s="1" t="s">
        <v>84</v>
      </c>
      <c r="E31" s="1" t="s">
        <v>85</v>
      </c>
      <c r="F31" s="17" t="s">
        <v>86</v>
      </c>
      <c r="G31" s="1" t="s">
        <v>87</v>
      </c>
      <c r="H31" s="1" t="s">
        <v>88</v>
      </c>
      <c r="I31" s="17" t="s">
        <v>89</v>
      </c>
      <c r="J31" s="17" t="s">
        <v>138</v>
      </c>
      <c r="K31" s="17" t="s">
        <v>139</v>
      </c>
      <c r="L31" s="1" t="s">
        <v>73</v>
      </c>
    </row>
    <row r="32" spans="1:12">
      <c r="A32" s="34">
        <v>24</v>
      </c>
      <c r="B32" s="8" t="s">
        <v>140</v>
      </c>
      <c r="C32" s="8">
        <v>80</v>
      </c>
      <c r="D32" s="8">
        <f>C32*0.7</f>
        <v>56</v>
      </c>
      <c r="E32" s="8" t="s">
        <v>114</v>
      </c>
      <c r="F32" s="35">
        <v>40</v>
      </c>
      <c r="G32" s="36">
        <f>1/H32</f>
        <v>2</v>
      </c>
      <c r="H32" s="8">
        <v>0.5</v>
      </c>
      <c r="I32" s="35">
        <v>15</v>
      </c>
      <c r="J32" s="44">
        <v>0.2</v>
      </c>
      <c r="K32" s="44">
        <v>2</v>
      </c>
      <c r="L32" s="94" t="s">
        <v>141</v>
      </c>
    </row>
    <row r="33" spans="1:12">
      <c r="A33" s="34">
        <v>48.75</v>
      </c>
      <c r="B33" s="8" t="s">
        <v>142</v>
      </c>
      <c r="C33" s="8">
        <v>80</v>
      </c>
      <c r="D33" s="8">
        <f t="shared" ref="D33:D34" si="11">C33*0.7</f>
        <v>56</v>
      </c>
      <c r="E33" s="8" t="s">
        <v>117</v>
      </c>
      <c r="F33" s="35">
        <v>50</v>
      </c>
      <c r="G33" s="36">
        <f t="shared" ref="G33:G34" si="12">1/H33</f>
        <v>1.3333333333333333</v>
      </c>
      <c r="H33" s="8">
        <v>0.75</v>
      </c>
      <c r="I33" s="35">
        <v>20</v>
      </c>
      <c r="J33" s="44">
        <v>0.3</v>
      </c>
      <c r="K33" s="44">
        <v>2</v>
      </c>
      <c r="L33" s="102"/>
    </row>
    <row r="34" spans="1:12">
      <c r="A34" s="34">
        <v>78</v>
      </c>
      <c r="B34" s="8" t="s">
        <v>143</v>
      </c>
      <c r="C34" s="8">
        <v>80</v>
      </c>
      <c r="D34" s="8">
        <f t="shared" si="11"/>
        <v>56</v>
      </c>
      <c r="E34" s="66" t="s">
        <v>119</v>
      </c>
      <c r="F34" s="35">
        <v>60</v>
      </c>
      <c r="G34" s="36">
        <f t="shared" si="12"/>
        <v>1</v>
      </c>
      <c r="H34" s="8">
        <v>1</v>
      </c>
      <c r="I34" s="35">
        <v>25</v>
      </c>
      <c r="J34" s="44">
        <v>0.3</v>
      </c>
      <c r="K34" s="44">
        <v>2</v>
      </c>
      <c r="L34" s="103"/>
    </row>
    <row r="36" spans="1:12">
      <c r="A36" s="42" t="s">
        <v>144</v>
      </c>
    </row>
  </sheetData>
  <mergeCells count="20">
    <mergeCell ref="L32:L34"/>
    <mergeCell ref="J2:K4"/>
    <mergeCell ref="J12:K14"/>
    <mergeCell ref="J27:K29"/>
    <mergeCell ref="J18:K18"/>
    <mergeCell ref="J19:K19"/>
    <mergeCell ref="J26:K26"/>
    <mergeCell ref="I22:I24"/>
    <mergeCell ref="L7:L9"/>
    <mergeCell ref="L17:L19"/>
    <mergeCell ref="J10:K10"/>
    <mergeCell ref="J11:K11"/>
    <mergeCell ref="J15:K15"/>
    <mergeCell ref="J16:K16"/>
    <mergeCell ref="J17:K17"/>
    <mergeCell ref="J1:K1"/>
    <mergeCell ref="J6:K6"/>
    <mergeCell ref="J7:K7"/>
    <mergeCell ref="J8:K8"/>
    <mergeCell ref="J9:K9"/>
  </mergeCells>
  <phoneticPr fontId="8" type="noConversion"/>
  <hyperlinks>
    <hyperlink ref="A36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zoomScale="130" zoomScaleNormal="130" workbookViewId="0">
      <selection activeCell="M13" sqref="M13"/>
    </sheetView>
  </sheetViews>
  <sheetFormatPr defaultColWidth="9" defaultRowHeight="15"/>
  <cols>
    <col min="3" max="3" width="17.42578125" customWidth="1"/>
    <col min="5" max="5" width="21.28515625" customWidth="1"/>
    <col min="6" max="6" width="26.140625" customWidth="1"/>
  </cols>
  <sheetData>
    <row r="1" spans="1:10">
      <c r="A1" s="1" t="s">
        <v>68</v>
      </c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111" t="s">
        <v>228</v>
      </c>
      <c r="H1" s="112"/>
      <c r="I1" s="112"/>
      <c r="J1" s="113"/>
    </row>
    <row r="2" spans="1:10">
      <c r="A2" s="8" t="s">
        <v>74</v>
      </c>
      <c r="B2" s="8">
        <v>60</v>
      </c>
      <c r="C2" s="8">
        <v>0.5</v>
      </c>
      <c r="D2" s="8">
        <v>6</v>
      </c>
      <c r="E2" s="45">
        <v>1</v>
      </c>
      <c r="F2" s="10" t="s">
        <v>75</v>
      </c>
      <c r="G2" s="114"/>
      <c r="H2" s="115"/>
      <c r="I2" s="115"/>
      <c r="J2" s="116"/>
    </row>
    <row r="3" spans="1:10">
      <c r="A3" s="8" t="s">
        <v>76</v>
      </c>
      <c r="B3" s="8">
        <v>150</v>
      </c>
      <c r="C3" s="8">
        <v>0.4</v>
      </c>
      <c r="D3" s="8">
        <v>10</v>
      </c>
      <c r="E3" s="45">
        <v>1</v>
      </c>
      <c r="F3" s="10" t="s">
        <v>75</v>
      </c>
      <c r="G3" s="114"/>
      <c r="H3" s="115"/>
      <c r="I3" s="115"/>
      <c r="J3" s="116"/>
    </row>
    <row r="4" spans="1:10">
      <c r="A4" s="10" t="s">
        <v>77</v>
      </c>
      <c r="B4" s="10">
        <v>30</v>
      </c>
      <c r="C4" s="10">
        <v>0.8</v>
      </c>
      <c r="D4" s="10">
        <v>3</v>
      </c>
      <c r="E4" s="45">
        <v>1</v>
      </c>
      <c r="F4" s="10" t="s">
        <v>75</v>
      </c>
      <c r="G4" s="114"/>
      <c r="H4" s="115"/>
      <c r="I4" s="115"/>
      <c r="J4" s="116"/>
    </row>
    <row r="5" spans="1:10">
      <c r="A5" s="10" t="s">
        <v>78</v>
      </c>
      <c r="B5" s="10">
        <v>1500</v>
      </c>
      <c r="C5" s="8">
        <v>0.3</v>
      </c>
      <c r="D5" s="10" t="s">
        <v>75</v>
      </c>
      <c r="E5" s="46" t="s">
        <v>79</v>
      </c>
      <c r="F5" s="10" t="s">
        <v>80</v>
      </c>
      <c r="G5" s="117"/>
      <c r="H5" s="118"/>
      <c r="I5" s="118"/>
      <c r="J5" s="119"/>
    </row>
    <row r="9" spans="1:10">
      <c r="A9" s="68" t="s">
        <v>68</v>
      </c>
      <c r="B9" s="68" t="s">
        <v>69</v>
      </c>
      <c r="C9" s="68" t="s">
        <v>70</v>
      </c>
      <c r="D9" s="68" t="s">
        <v>71</v>
      </c>
      <c r="E9" s="68" t="s">
        <v>72</v>
      </c>
      <c r="F9" s="68" t="s">
        <v>73</v>
      </c>
      <c r="G9" s="111" t="s">
        <v>229</v>
      </c>
      <c r="H9" s="112"/>
      <c r="I9" s="112"/>
      <c r="J9" s="113"/>
    </row>
    <row r="10" spans="1:10">
      <c r="A10" s="8" t="s">
        <v>74</v>
      </c>
      <c r="B10" s="8">
        <v>50</v>
      </c>
      <c r="C10" s="8">
        <v>0.5</v>
      </c>
      <c r="D10" s="8">
        <v>5</v>
      </c>
      <c r="E10" s="45">
        <v>1</v>
      </c>
      <c r="F10" s="10" t="s">
        <v>75</v>
      </c>
      <c r="G10" s="114"/>
      <c r="H10" s="115"/>
      <c r="I10" s="115"/>
      <c r="J10" s="116"/>
    </row>
    <row r="11" spans="1:10">
      <c r="A11" s="8" t="s">
        <v>76</v>
      </c>
      <c r="B11" s="8">
        <v>200</v>
      </c>
      <c r="C11" s="8">
        <v>0.4</v>
      </c>
      <c r="D11" s="8">
        <v>10</v>
      </c>
      <c r="E11" s="45">
        <v>1</v>
      </c>
      <c r="F11" s="10" t="s">
        <v>75</v>
      </c>
      <c r="G11" s="114"/>
      <c r="H11" s="115"/>
      <c r="I11" s="115"/>
      <c r="J11" s="116"/>
    </row>
    <row r="12" spans="1:10">
      <c r="A12" s="10" t="s">
        <v>77</v>
      </c>
      <c r="B12" s="10">
        <v>15</v>
      </c>
      <c r="C12" s="10">
        <v>1</v>
      </c>
      <c r="D12" s="10">
        <v>1</v>
      </c>
      <c r="E12" s="45">
        <v>1</v>
      </c>
      <c r="F12" s="10" t="s">
        <v>75</v>
      </c>
      <c r="G12" s="114"/>
      <c r="H12" s="115"/>
      <c r="I12" s="115"/>
      <c r="J12" s="116"/>
    </row>
    <row r="13" spans="1:10">
      <c r="A13" s="70" t="s">
        <v>230</v>
      </c>
      <c r="B13" s="10">
        <v>1500</v>
      </c>
      <c r="C13" s="8">
        <v>0.3</v>
      </c>
      <c r="D13" s="70">
        <v>20</v>
      </c>
      <c r="E13" s="46">
        <v>5</v>
      </c>
      <c r="F13" s="10" t="s">
        <v>75</v>
      </c>
      <c r="G13" s="117"/>
      <c r="H13" s="118"/>
      <c r="I13" s="118"/>
      <c r="J13" s="119"/>
    </row>
  </sheetData>
  <mergeCells count="2">
    <mergeCell ref="G1:J5"/>
    <mergeCell ref="G9:J13"/>
  </mergeCells>
  <phoneticPr fontId="8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O43"/>
  <sheetViews>
    <sheetView zoomScale="130" zoomScaleNormal="130" workbookViewId="0">
      <selection activeCell="O10" sqref="E10:O11"/>
    </sheetView>
  </sheetViews>
  <sheetFormatPr defaultRowHeight="15"/>
  <cols>
    <col min="5" max="5" width="6.42578125" customWidth="1"/>
    <col min="6" max="6" width="11.5703125" customWidth="1"/>
    <col min="7" max="7" width="7.42578125" customWidth="1"/>
    <col min="8" max="8" width="15.140625" customWidth="1"/>
    <col min="9" max="9" width="8.28515625" customWidth="1"/>
    <col min="10" max="10" width="13.5703125" customWidth="1"/>
    <col min="11" max="11" width="13.42578125" customWidth="1"/>
    <col min="12" max="12" width="11.28515625" style="71" customWidth="1"/>
    <col min="13" max="13" width="15.28515625" customWidth="1"/>
    <col min="14" max="14" width="8.7109375" customWidth="1"/>
    <col min="15" max="15" width="14.5703125" customWidth="1"/>
  </cols>
  <sheetData>
    <row r="1" spans="5:15">
      <c r="E1" s="120" t="s">
        <v>237</v>
      </c>
      <c r="F1" s="80"/>
      <c r="G1" s="80"/>
      <c r="H1" s="80" t="s">
        <v>146</v>
      </c>
      <c r="I1" s="80"/>
      <c r="J1" s="121" t="s">
        <v>232</v>
      </c>
      <c r="K1" s="122"/>
    </row>
    <row r="3" spans="5:15">
      <c r="E3" s="68" t="s">
        <v>147</v>
      </c>
      <c r="F3" s="68" t="s">
        <v>148</v>
      </c>
      <c r="G3" s="68" t="s">
        <v>68</v>
      </c>
      <c r="H3" s="16" t="s">
        <v>70</v>
      </c>
      <c r="I3" s="17" t="s">
        <v>151</v>
      </c>
      <c r="J3" s="67" t="s">
        <v>235</v>
      </c>
      <c r="K3" s="17" t="s">
        <v>154</v>
      </c>
      <c r="L3" s="72" t="s">
        <v>155</v>
      </c>
      <c r="M3" s="74" t="s">
        <v>242</v>
      </c>
      <c r="N3" s="67" t="s">
        <v>231</v>
      </c>
      <c r="O3" s="67" t="s">
        <v>236</v>
      </c>
    </row>
    <row r="4" spans="5:15">
      <c r="E4" s="69">
        <v>1</v>
      </c>
      <c r="F4" s="69">
        <v>40</v>
      </c>
      <c r="G4" s="69" t="s">
        <v>74</v>
      </c>
      <c r="H4" s="20">
        <v>0.5</v>
      </c>
      <c r="I4" s="14">
        <v>5</v>
      </c>
      <c r="J4" s="69">
        <v>0.8</v>
      </c>
      <c r="K4" s="26">
        <f>J4/H4</f>
        <v>1.6</v>
      </c>
      <c r="L4" s="73">
        <v>0</v>
      </c>
      <c r="M4" s="28">
        <f>I4*K4</f>
        <v>8</v>
      </c>
      <c r="N4" s="69">
        <v>25</v>
      </c>
      <c r="O4" s="69">
        <v>90</v>
      </c>
    </row>
    <row r="5" spans="5:15">
      <c r="E5" s="69">
        <v>2</v>
      </c>
      <c r="F5" s="69">
        <v>40</v>
      </c>
      <c r="G5" s="66" t="s">
        <v>77</v>
      </c>
      <c r="H5" s="20">
        <v>0.8</v>
      </c>
      <c r="I5" s="14">
        <v>10</v>
      </c>
      <c r="J5" s="69">
        <v>0.8</v>
      </c>
      <c r="K5" s="26">
        <f t="shared" ref="K5:K7" si="0">J5/H5</f>
        <v>1</v>
      </c>
      <c r="L5" s="73">
        <v>0</v>
      </c>
      <c r="M5" s="28">
        <f t="shared" ref="M5:M7" si="1">I5*K5</f>
        <v>10</v>
      </c>
      <c r="N5" s="69">
        <v>10</v>
      </c>
      <c r="O5" s="69">
        <f>O4+N4+F5</f>
        <v>155</v>
      </c>
    </row>
    <row r="6" spans="5:15">
      <c r="E6" s="69">
        <v>3</v>
      </c>
      <c r="F6" s="69">
        <v>40</v>
      </c>
      <c r="G6" s="66" t="s">
        <v>76</v>
      </c>
      <c r="H6" s="20">
        <v>0.4</v>
      </c>
      <c r="I6" s="14">
        <v>3</v>
      </c>
      <c r="J6" s="69">
        <v>2</v>
      </c>
      <c r="K6" s="26">
        <f t="shared" si="0"/>
        <v>5</v>
      </c>
      <c r="L6" s="73">
        <v>0</v>
      </c>
      <c r="M6" s="28">
        <f t="shared" si="1"/>
        <v>15</v>
      </c>
      <c r="N6" s="69">
        <v>30</v>
      </c>
      <c r="O6" s="69">
        <f>O5+N5+F6</f>
        <v>205</v>
      </c>
    </row>
    <row r="7" spans="5:15">
      <c r="E7" s="123">
        <v>4</v>
      </c>
      <c r="F7" s="123">
        <v>40</v>
      </c>
      <c r="G7" s="66" t="s">
        <v>74</v>
      </c>
      <c r="H7" s="20">
        <v>0.5</v>
      </c>
      <c r="I7" s="14">
        <v>10</v>
      </c>
      <c r="J7" s="69">
        <v>0.75</v>
      </c>
      <c r="K7" s="26">
        <f t="shared" si="0"/>
        <v>1.5</v>
      </c>
      <c r="L7" s="73">
        <v>0</v>
      </c>
      <c r="M7" s="28">
        <f t="shared" si="1"/>
        <v>15</v>
      </c>
      <c r="N7" s="69">
        <v>50</v>
      </c>
      <c r="O7" s="123">
        <f>O6+N6+F7</f>
        <v>275</v>
      </c>
    </row>
    <row r="8" spans="5:15">
      <c r="E8" s="124"/>
      <c r="F8" s="124"/>
      <c r="G8" s="66" t="s">
        <v>230</v>
      </c>
      <c r="H8" s="20">
        <v>0.3</v>
      </c>
      <c r="I8" s="14">
        <v>1</v>
      </c>
      <c r="J8" s="69"/>
      <c r="K8" s="26">
        <f>J8/H8</f>
        <v>0</v>
      </c>
      <c r="L8" s="73">
        <v>15</v>
      </c>
      <c r="M8" s="28">
        <f>I8*K8</f>
        <v>0</v>
      </c>
      <c r="N8" s="69"/>
      <c r="O8" s="124"/>
    </row>
    <row r="9" spans="5:15">
      <c r="E9" s="75"/>
      <c r="F9" s="75"/>
      <c r="G9" s="75"/>
      <c r="H9" s="75"/>
      <c r="I9" s="75"/>
      <c r="J9" s="75"/>
      <c r="K9" s="75"/>
      <c r="L9" s="75"/>
      <c r="M9" s="76"/>
      <c r="N9" s="75"/>
      <c r="O9" s="75"/>
    </row>
    <row r="10" spans="5:15">
      <c r="L10"/>
      <c r="N10" s="75"/>
      <c r="O10" s="75"/>
    </row>
    <row r="11" spans="5:15">
      <c r="L11"/>
    </row>
    <row r="13" spans="5:15">
      <c r="E13" s="120" t="s">
        <v>241</v>
      </c>
      <c r="F13" s="80"/>
      <c r="G13" s="80"/>
      <c r="H13" s="80" t="s">
        <v>146</v>
      </c>
      <c r="I13" s="80"/>
      <c r="J13" s="121" t="s">
        <v>232</v>
      </c>
      <c r="K13" s="122"/>
    </row>
    <row r="14" spans="5:15">
      <c r="E14" s="68" t="s">
        <v>147</v>
      </c>
      <c r="F14" s="68" t="s">
        <v>148</v>
      </c>
      <c r="G14" s="68" t="s">
        <v>68</v>
      </c>
      <c r="H14" s="16" t="s">
        <v>70</v>
      </c>
      <c r="I14" s="17" t="s">
        <v>151</v>
      </c>
      <c r="J14" s="67" t="s">
        <v>235</v>
      </c>
      <c r="K14" s="17" t="s">
        <v>154</v>
      </c>
      <c r="L14" s="72" t="s">
        <v>155</v>
      </c>
      <c r="M14" s="74" t="s">
        <v>242</v>
      </c>
      <c r="N14" s="67" t="s">
        <v>231</v>
      </c>
      <c r="O14" s="67" t="s">
        <v>236</v>
      </c>
    </row>
    <row r="15" spans="5:15">
      <c r="E15" s="69">
        <v>1</v>
      </c>
      <c r="F15" s="69">
        <v>20</v>
      </c>
      <c r="G15" s="69" t="s">
        <v>74</v>
      </c>
      <c r="H15" s="20">
        <v>0.5</v>
      </c>
      <c r="I15" s="14">
        <v>10</v>
      </c>
      <c r="J15" s="69">
        <v>0.8</v>
      </c>
      <c r="K15" s="26">
        <f>J15/H15</f>
        <v>1.6</v>
      </c>
      <c r="L15" s="73">
        <v>0</v>
      </c>
      <c r="M15" s="28">
        <f>I15*K15</f>
        <v>16</v>
      </c>
      <c r="N15" s="69">
        <v>50</v>
      </c>
      <c r="O15" s="69">
        <f>80+F15</f>
        <v>100</v>
      </c>
    </row>
    <row r="16" spans="5:15">
      <c r="E16" s="69">
        <v>2</v>
      </c>
      <c r="F16" s="69">
        <v>40</v>
      </c>
      <c r="G16" s="66" t="s">
        <v>77</v>
      </c>
      <c r="H16" s="20">
        <v>0.8</v>
      </c>
      <c r="I16" s="14">
        <v>30</v>
      </c>
      <c r="J16" s="69">
        <v>0.8</v>
      </c>
      <c r="K16" s="26">
        <f t="shared" ref="K16:K21" si="2">J16/H16</f>
        <v>1</v>
      </c>
      <c r="L16" s="73">
        <v>0</v>
      </c>
      <c r="M16" s="28">
        <f t="shared" ref="M16:M21" si="3">I16*K16</f>
        <v>30</v>
      </c>
      <c r="N16" s="69">
        <v>30</v>
      </c>
      <c r="O16" s="69">
        <f>O15+N15+F16</f>
        <v>190</v>
      </c>
    </row>
    <row r="17" spans="5:15">
      <c r="E17" s="123">
        <v>3</v>
      </c>
      <c r="F17" s="123">
        <v>40</v>
      </c>
      <c r="G17" s="66" t="s">
        <v>230</v>
      </c>
      <c r="H17" s="20">
        <v>0.3</v>
      </c>
      <c r="I17" s="14">
        <v>1</v>
      </c>
      <c r="J17" s="69">
        <v>0</v>
      </c>
      <c r="K17" s="26">
        <f t="shared" si="2"/>
        <v>0</v>
      </c>
      <c r="L17" s="73">
        <v>0</v>
      </c>
      <c r="M17" s="28">
        <f t="shared" si="3"/>
        <v>0</v>
      </c>
      <c r="N17" s="69">
        <v>20</v>
      </c>
      <c r="O17" s="123">
        <f>O16+N16+F17</f>
        <v>260</v>
      </c>
    </row>
    <row r="18" spans="5:15">
      <c r="E18" s="124"/>
      <c r="F18" s="124"/>
      <c r="G18" s="69" t="s">
        <v>74</v>
      </c>
      <c r="H18" s="20">
        <v>0.5</v>
      </c>
      <c r="I18" s="14">
        <v>30</v>
      </c>
      <c r="J18" s="69">
        <v>0.6</v>
      </c>
      <c r="K18" s="26">
        <f>J18/H18</f>
        <v>1.2</v>
      </c>
      <c r="L18" s="73">
        <v>14</v>
      </c>
      <c r="M18" s="28">
        <f t="shared" si="3"/>
        <v>36</v>
      </c>
      <c r="N18" s="69">
        <v>150</v>
      </c>
      <c r="O18" s="124"/>
    </row>
    <row r="19" spans="5:15">
      <c r="E19" s="69">
        <v>4</v>
      </c>
      <c r="F19" s="69">
        <v>60</v>
      </c>
      <c r="G19" s="66" t="s">
        <v>76</v>
      </c>
      <c r="H19" s="20">
        <v>0.4</v>
      </c>
      <c r="I19" s="14">
        <v>20</v>
      </c>
      <c r="J19" s="69">
        <v>1</v>
      </c>
      <c r="K19" s="26">
        <f t="shared" si="2"/>
        <v>2.5</v>
      </c>
      <c r="L19" s="73">
        <v>0</v>
      </c>
      <c r="M19" s="28">
        <f t="shared" si="3"/>
        <v>50</v>
      </c>
      <c r="N19" s="69">
        <v>200</v>
      </c>
      <c r="O19" s="69">
        <f>O17+F19+N17+N18</f>
        <v>490</v>
      </c>
    </row>
    <row r="20" spans="5:15">
      <c r="E20" s="123">
        <v>5</v>
      </c>
      <c r="F20" s="123">
        <v>60</v>
      </c>
      <c r="G20" s="66" t="s">
        <v>76</v>
      </c>
      <c r="H20" s="20">
        <v>0.4</v>
      </c>
      <c r="I20" s="14">
        <v>40</v>
      </c>
      <c r="J20" s="69">
        <v>0.5</v>
      </c>
      <c r="K20" s="26">
        <f t="shared" si="2"/>
        <v>1.25</v>
      </c>
      <c r="L20" s="73">
        <v>0</v>
      </c>
      <c r="M20" s="28">
        <f t="shared" si="3"/>
        <v>50</v>
      </c>
      <c r="N20" s="69">
        <v>400</v>
      </c>
      <c r="O20" s="123">
        <f>O19+N19+F20</f>
        <v>750</v>
      </c>
    </row>
    <row r="21" spans="5:15">
      <c r="E21" s="124"/>
      <c r="F21" s="124"/>
      <c r="G21" s="66" t="s">
        <v>230</v>
      </c>
      <c r="H21" s="20">
        <v>0.3</v>
      </c>
      <c r="I21" s="14">
        <v>5</v>
      </c>
      <c r="J21" s="69">
        <v>4.2</v>
      </c>
      <c r="K21" s="26">
        <f t="shared" si="2"/>
        <v>14.000000000000002</v>
      </c>
      <c r="L21" s="73">
        <v>0</v>
      </c>
      <c r="M21" s="28">
        <f t="shared" si="3"/>
        <v>70.000000000000014</v>
      </c>
      <c r="N21" s="69">
        <v>100</v>
      </c>
      <c r="O21" s="124"/>
    </row>
    <row r="24" spans="5:15">
      <c r="E24" s="120" t="s">
        <v>233</v>
      </c>
      <c r="F24" s="80"/>
      <c r="G24" s="80"/>
      <c r="H24" s="120" t="s">
        <v>243</v>
      </c>
      <c r="I24" s="80"/>
      <c r="J24" s="121" t="s">
        <v>240</v>
      </c>
      <c r="K24" s="122"/>
    </row>
    <row r="25" spans="5:15">
      <c r="E25" s="68" t="s">
        <v>147</v>
      </c>
      <c r="F25" s="68" t="s">
        <v>148</v>
      </c>
      <c r="G25" s="68" t="s">
        <v>68</v>
      </c>
      <c r="H25" s="16" t="s">
        <v>70</v>
      </c>
      <c r="I25" s="17" t="s">
        <v>151</v>
      </c>
      <c r="J25" s="67" t="s">
        <v>235</v>
      </c>
      <c r="K25" s="17" t="s">
        <v>154</v>
      </c>
      <c r="L25" s="72" t="s">
        <v>155</v>
      </c>
      <c r="M25" s="74" t="s">
        <v>242</v>
      </c>
      <c r="N25" s="67" t="s">
        <v>231</v>
      </c>
      <c r="O25" s="67" t="s">
        <v>236</v>
      </c>
    </row>
    <row r="26" spans="5:15">
      <c r="E26" s="69">
        <v>1</v>
      </c>
      <c r="F26" s="69">
        <v>10</v>
      </c>
      <c r="G26" s="66" t="s">
        <v>76</v>
      </c>
      <c r="H26" s="20">
        <v>0.4</v>
      </c>
      <c r="I26" s="14">
        <v>2</v>
      </c>
      <c r="J26" s="69">
        <v>6</v>
      </c>
      <c r="K26" s="26">
        <f>J26/H26</f>
        <v>15</v>
      </c>
      <c r="L26" s="73">
        <v>0</v>
      </c>
      <c r="M26" s="28">
        <f>I26*K26</f>
        <v>30</v>
      </c>
      <c r="N26" s="69">
        <v>20</v>
      </c>
      <c r="O26" s="69">
        <f>0+F26*2</f>
        <v>20</v>
      </c>
    </row>
    <row r="27" spans="5:15">
      <c r="E27" s="69">
        <v>2</v>
      </c>
      <c r="F27" s="69">
        <v>25</v>
      </c>
      <c r="G27" s="66" t="s">
        <v>77</v>
      </c>
      <c r="H27" s="20">
        <v>0.8</v>
      </c>
      <c r="I27" s="14">
        <v>50</v>
      </c>
      <c r="J27" s="69">
        <v>0.4</v>
      </c>
      <c r="K27" s="26">
        <f>J27/H27</f>
        <v>0.5</v>
      </c>
      <c r="L27" s="73">
        <v>0</v>
      </c>
      <c r="M27" s="28">
        <f t="shared" ref="M27:M31" si="4">I27*K27</f>
        <v>25</v>
      </c>
      <c r="N27" s="69">
        <v>50</v>
      </c>
      <c r="O27" s="69">
        <f>O26+F27*2+N26</f>
        <v>90</v>
      </c>
    </row>
    <row r="28" spans="5:15">
      <c r="E28" s="69">
        <v>3</v>
      </c>
      <c r="F28" s="69">
        <v>25</v>
      </c>
      <c r="G28" s="66" t="s">
        <v>230</v>
      </c>
      <c r="H28" s="20">
        <v>0.3</v>
      </c>
      <c r="I28" s="14">
        <v>1</v>
      </c>
      <c r="J28" s="69">
        <v>0</v>
      </c>
      <c r="K28" s="26">
        <f t="shared" ref="K28:K31" si="5">J28/H28</f>
        <v>0</v>
      </c>
      <c r="L28" s="73">
        <v>0</v>
      </c>
      <c r="M28" s="28">
        <f t="shared" si="4"/>
        <v>0</v>
      </c>
      <c r="N28" s="69">
        <v>20</v>
      </c>
      <c r="O28" s="69">
        <f>O27+F28*2+N27</f>
        <v>190</v>
      </c>
    </row>
    <row r="29" spans="5:15">
      <c r="E29" s="69">
        <v>4</v>
      </c>
      <c r="F29" s="69">
        <v>60</v>
      </c>
      <c r="G29" s="66" t="s">
        <v>76</v>
      </c>
      <c r="H29" s="20">
        <v>0.4</v>
      </c>
      <c r="I29" s="14">
        <v>10</v>
      </c>
      <c r="J29" s="69">
        <v>0.8</v>
      </c>
      <c r="K29" s="26">
        <f t="shared" si="5"/>
        <v>2</v>
      </c>
      <c r="L29" s="73">
        <v>0</v>
      </c>
      <c r="M29" s="28">
        <f t="shared" si="4"/>
        <v>20</v>
      </c>
      <c r="N29" s="69">
        <v>100</v>
      </c>
      <c r="O29" s="69">
        <f>O28+F29*2+N28</f>
        <v>330</v>
      </c>
    </row>
    <row r="30" spans="5:15">
      <c r="E30" s="123">
        <v>5</v>
      </c>
      <c r="F30" s="123">
        <v>30</v>
      </c>
      <c r="G30" s="66" t="s">
        <v>230</v>
      </c>
      <c r="H30" s="20">
        <v>0.3</v>
      </c>
      <c r="I30" s="14">
        <v>1</v>
      </c>
      <c r="J30" s="69">
        <v>0</v>
      </c>
      <c r="K30" s="26">
        <f t="shared" si="5"/>
        <v>0</v>
      </c>
      <c r="L30" s="73">
        <v>0</v>
      </c>
      <c r="M30" s="28">
        <f t="shared" si="4"/>
        <v>0</v>
      </c>
      <c r="N30" s="69">
        <v>20</v>
      </c>
      <c r="O30" s="123">
        <f>O29+F30*2+N29</f>
        <v>490</v>
      </c>
    </row>
    <row r="31" spans="5:15">
      <c r="E31" s="124"/>
      <c r="F31" s="124"/>
      <c r="G31" s="66" t="s">
        <v>230</v>
      </c>
      <c r="H31" s="20">
        <v>0.3</v>
      </c>
      <c r="I31" s="14">
        <v>2</v>
      </c>
      <c r="J31" s="69">
        <v>0.6</v>
      </c>
      <c r="K31" s="26">
        <f t="shared" si="5"/>
        <v>2</v>
      </c>
      <c r="L31" s="73">
        <v>5</v>
      </c>
      <c r="M31" s="28">
        <f t="shared" si="4"/>
        <v>4</v>
      </c>
      <c r="N31" s="69">
        <v>40</v>
      </c>
      <c r="O31" s="124"/>
    </row>
    <row r="32" spans="5:15">
      <c r="F32" s="71"/>
      <c r="H32" s="71"/>
      <c r="J32" s="71"/>
      <c r="N32" s="71"/>
    </row>
    <row r="33" spans="5:15">
      <c r="F33" s="71"/>
      <c r="H33" s="71"/>
      <c r="J33" s="71"/>
      <c r="N33" s="71"/>
    </row>
    <row r="38" spans="5:15">
      <c r="E38" s="120" t="s">
        <v>238</v>
      </c>
      <c r="F38" s="80"/>
      <c r="G38" s="80"/>
      <c r="H38" s="120" t="s">
        <v>239</v>
      </c>
      <c r="I38" s="80"/>
      <c r="J38" s="121" t="s">
        <v>232</v>
      </c>
      <c r="K38" s="122"/>
    </row>
    <row r="39" spans="5:15">
      <c r="E39" s="68" t="s">
        <v>147</v>
      </c>
      <c r="F39" s="68" t="s">
        <v>148</v>
      </c>
      <c r="G39" s="68" t="s">
        <v>68</v>
      </c>
      <c r="H39" s="16" t="s">
        <v>70</v>
      </c>
      <c r="I39" s="17" t="s">
        <v>151</v>
      </c>
      <c r="J39" s="67" t="s">
        <v>235</v>
      </c>
      <c r="K39" s="17" t="s">
        <v>154</v>
      </c>
      <c r="L39" s="72" t="s">
        <v>155</v>
      </c>
      <c r="M39" s="74" t="s">
        <v>242</v>
      </c>
      <c r="N39" s="67" t="s">
        <v>231</v>
      </c>
      <c r="O39" s="67" t="s">
        <v>236</v>
      </c>
    </row>
    <row r="40" spans="5:15">
      <c r="E40" s="69">
        <v>1</v>
      </c>
      <c r="F40" s="69">
        <v>20</v>
      </c>
      <c r="G40" s="66" t="s">
        <v>230</v>
      </c>
      <c r="H40" s="20">
        <v>0.3</v>
      </c>
      <c r="I40" s="14">
        <v>5</v>
      </c>
      <c r="J40" s="69">
        <v>1.5</v>
      </c>
      <c r="K40" s="26">
        <f>J40/H40</f>
        <v>5</v>
      </c>
      <c r="L40" s="73">
        <v>0</v>
      </c>
      <c r="M40" s="28">
        <f>I40*K40</f>
        <v>25</v>
      </c>
      <c r="N40" s="69">
        <v>100</v>
      </c>
      <c r="O40" s="69">
        <v>410</v>
      </c>
    </row>
    <row r="41" spans="5:15">
      <c r="E41" s="69">
        <v>2</v>
      </c>
      <c r="F41" s="69">
        <v>60</v>
      </c>
      <c r="G41" s="66" t="s">
        <v>77</v>
      </c>
      <c r="H41" s="20">
        <v>0.8</v>
      </c>
      <c r="I41" s="14">
        <v>100</v>
      </c>
      <c r="J41" s="69">
        <v>0.2</v>
      </c>
      <c r="K41" s="26">
        <f t="shared" ref="K41:K42" si="6">J41/H41</f>
        <v>0.25</v>
      </c>
      <c r="L41" s="73">
        <v>0</v>
      </c>
      <c r="M41" s="28">
        <f t="shared" ref="M41:M43" si="7">I41*K41</f>
        <v>25</v>
      </c>
      <c r="N41" s="69">
        <v>100</v>
      </c>
      <c r="O41" s="69">
        <f>O40+N40+F41*0.5</f>
        <v>540</v>
      </c>
    </row>
    <row r="42" spans="5:15">
      <c r="E42" s="123">
        <v>3</v>
      </c>
      <c r="F42" s="123">
        <v>60</v>
      </c>
      <c r="G42" s="66" t="s">
        <v>230</v>
      </c>
      <c r="H42" s="20">
        <v>0.3</v>
      </c>
      <c r="I42" s="14">
        <v>10</v>
      </c>
      <c r="J42" s="69">
        <v>2.1</v>
      </c>
      <c r="K42" s="26">
        <f t="shared" si="6"/>
        <v>7.0000000000000009</v>
      </c>
      <c r="L42" s="73">
        <v>0</v>
      </c>
      <c r="M42" s="28">
        <f t="shared" si="7"/>
        <v>70.000000000000014</v>
      </c>
      <c r="N42" s="69">
        <v>200</v>
      </c>
      <c r="O42" s="123">
        <f t="shared" ref="O42" si="8">O41+N41+F42*0.5</f>
        <v>670</v>
      </c>
    </row>
    <row r="43" spans="5:15">
      <c r="E43" s="124"/>
      <c r="F43" s="124"/>
      <c r="G43" s="66" t="s">
        <v>77</v>
      </c>
      <c r="H43" s="20">
        <v>0.8</v>
      </c>
      <c r="I43" s="14">
        <v>100</v>
      </c>
      <c r="J43" s="69">
        <v>0.4</v>
      </c>
      <c r="K43" s="26">
        <f>J43/H43</f>
        <v>0.5</v>
      </c>
      <c r="L43" s="73">
        <v>0</v>
      </c>
      <c r="M43" s="28">
        <f t="shared" si="7"/>
        <v>50</v>
      </c>
      <c r="N43" s="69">
        <v>100</v>
      </c>
      <c r="O43" s="124"/>
    </row>
  </sheetData>
  <mergeCells count="27">
    <mergeCell ref="F42:F43"/>
    <mergeCell ref="E42:E43"/>
    <mergeCell ref="O42:O43"/>
    <mergeCell ref="E17:E18"/>
    <mergeCell ref="F17:F18"/>
    <mergeCell ref="O17:O18"/>
    <mergeCell ref="E20:E21"/>
    <mergeCell ref="F20:F21"/>
    <mergeCell ref="O7:O8"/>
    <mergeCell ref="E13:G13"/>
    <mergeCell ref="H13:I13"/>
    <mergeCell ref="J13:K13"/>
    <mergeCell ref="E38:G38"/>
    <mergeCell ref="H38:I38"/>
    <mergeCell ref="J38:K38"/>
    <mergeCell ref="E24:G24"/>
    <mergeCell ref="H24:I24"/>
    <mergeCell ref="J24:K24"/>
    <mergeCell ref="E30:E31"/>
    <mergeCell ref="F30:F31"/>
    <mergeCell ref="O30:O31"/>
    <mergeCell ref="O20:O21"/>
    <mergeCell ref="E1:G1"/>
    <mergeCell ref="H1:I1"/>
    <mergeCell ref="J1:K1"/>
    <mergeCell ref="E7:E8"/>
    <mergeCell ref="F7:F8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"/>
  <sheetViews>
    <sheetView zoomScale="130" zoomScaleNormal="130" workbookViewId="0">
      <selection activeCell="E12" sqref="E12"/>
    </sheetView>
  </sheetViews>
  <sheetFormatPr defaultColWidth="9.140625" defaultRowHeight="15"/>
  <cols>
    <col min="1" max="1" width="7.28515625" style="6" customWidth="1"/>
    <col min="2" max="2" width="12.140625" style="6" customWidth="1"/>
    <col min="3" max="3" width="12" style="6" customWidth="1"/>
    <col min="4" max="4" width="19.85546875" style="6" customWidth="1"/>
    <col min="5" max="5" width="9.140625" style="6"/>
    <col min="6" max="6" width="16.7109375" style="6" customWidth="1"/>
    <col min="7" max="7" width="10" style="6" customWidth="1"/>
    <col min="8" max="8" width="14" style="6" customWidth="1"/>
    <col min="9" max="10" width="18.42578125" style="6" customWidth="1"/>
    <col min="11" max="11" width="12.5703125" style="6" customWidth="1"/>
    <col min="12" max="12" width="15.42578125" style="15" customWidth="1"/>
    <col min="13" max="13" width="17.42578125" style="6" customWidth="1"/>
    <col min="14" max="16384" width="9.140625" style="6"/>
  </cols>
  <sheetData>
    <row r="1" spans="1:17">
      <c r="A1" s="126" t="s">
        <v>145</v>
      </c>
      <c r="B1" s="127"/>
      <c r="C1" s="127"/>
      <c r="D1" s="127"/>
      <c r="E1" s="126" t="s">
        <v>146</v>
      </c>
      <c r="F1" s="127"/>
      <c r="G1" s="127"/>
    </row>
    <row r="3" spans="1:17">
      <c r="A3" s="1" t="s">
        <v>147</v>
      </c>
      <c r="B3" s="1" t="s">
        <v>148</v>
      </c>
      <c r="C3" s="1" t="s">
        <v>149</v>
      </c>
      <c r="D3" s="1" t="s">
        <v>150</v>
      </c>
      <c r="E3" s="1" t="s">
        <v>68</v>
      </c>
      <c r="F3" s="16" t="s">
        <v>70</v>
      </c>
      <c r="G3" s="17" t="s">
        <v>151</v>
      </c>
      <c r="H3" s="1" t="s">
        <v>152</v>
      </c>
      <c r="I3" s="1" t="s">
        <v>153</v>
      </c>
      <c r="J3" s="17" t="s">
        <v>154</v>
      </c>
      <c r="K3" s="17" t="s">
        <v>155</v>
      </c>
      <c r="L3" s="24" t="s">
        <v>156</v>
      </c>
      <c r="M3" s="1" t="s">
        <v>157</v>
      </c>
    </row>
    <row r="4" spans="1:17">
      <c r="A4" s="3">
        <v>1</v>
      </c>
      <c r="B4" s="18">
        <v>30</v>
      </c>
      <c r="C4" s="5">
        <v>30</v>
      </c>
      <c r="D4" s="19">
        <v>6.9444444444444397E-3</v>
      </c>
      <c r="E4" s="3" t="s">
        <v>74</v>
      </c>
      <c r="F4" s="20">
        <v>0.5</v>
      </c>
      <c r="G4" s="14">
        <v>5</v>
      </c>
      <c r="H4" s="3">
        <v>1</v>
      </c>
      <c r="I4" s="25">
        <f>1/H4</f>
        <v>1</v>
      </c>
      <c r="J4" s="26">
        <f>I4/F4</f>
        <v>2</v>
      </c>
      <c r="K4" s="27">
        <v>0</v>
      </c>
      <c r="L4" s="28">
        <f>G4*J4</f>
        <v>10</v>
      </c>
      <c r="M4" s="3">
        <v>25</v>
      </c>
      <c r="N4" s="129">
        <v>110</v>
      </c>
      <c r="O4" s="129">
        <v>257</v>
      </c>
    </row>
    <row r="5" spans="1:17">
      <c r="A5" s="3">
        <v>2</v>
      </c>
      <c r="B5" s="3">
        <v>40</v>
      </c>
      <c r="C5" s="3">
        <v>30</v>
      </c>
      <c r="D5" s="21">
        <v>3.125E-2</v>
      </c>
      <c r="E5" s="3" t="s">
        <v>76</v>
      </c>
      <c r="F5" s="20">
        <v>0.4</v>
      </c>
      <c r="G5" s="14">
        <v>6</v>
      </c>
      <c r="H5" s="3">
        <v>1</v>
      </c>
      <c r="I5" s="25">
        <f t="shared" ref="I5:I7" si="0">1/H5</f>
        <v>1</v>
      </c>
      <c r="J5" s="26">
        <f t="shared" ref="J5:J7" si="1">I5/F5</f>
        <v>2.5</v>
      </c>
      <c r="K5" s="27">
        <v>0</v>
      </c>
      <c r="L5" s="28">
        <f>G5*J5</f>
        <v>15</v>
      </c>
      <c r="M5" s="3">
        <v>55</v>
      </c>
      <c r="N5" s="129"/>
      <c r="O5" s="129"/>
    </row>
    <row r="6" spans="1:17">
      <c r="A6" s="5">
        <v>3</v>
      </c>
      <c r="B6" s="5">
        <v>75</v>
      </c>
      <c r="C6" s="5">
        <v>30</v>
      </c>
      <c r="D6" s="19">
        <v>2.7777777777777801E-2</v>
      </c>
      <c r="E6" s="3" t="s">
        <v>77</v>
      </c>
      <c r="F6" s="20">
        <v>0.8</v>
      </c>
      <c r="G6" s="14">
        <v>10</v>
      </c>
      <c r="H6" s="3">
        <v>1.5</v>
      </c>
      <c r="I6" s="25">
        <f t="shared" ref="I6" si="2">1/H6</f>
        <v>0.66666666666666663</v>
      </c>
      <c r="J6" s="26">
        <f t="shared" ref="J6" si="3">I6/F6</f>
        <v>0.83333333333333326</v>
      </c>
      <c r="K6" s="27">
        <v>0</v>
      </c>
      <c r="L6" s="28">
        <f>G6*J6</f>
        <v>8.3333333333333321</v>
      </c>
      <c r="M6" s="3">
        <v>20</v>
      </c>
      <c r="N6" s="129">
        <v>147</v>
      </c>
      <c r="O6" s="129"/>
    </row>
    <row r="7" spans="1:17">
      <c r="A7" s="129">
        <v>4</v>
      </c>
      <c r="B7" s="123">
        <v>90</v>
      </c>
      <c r="C7" s="129">
        <v>30</v>
      </c>
      <c r="D7" s="131" t="s">
        <v>207</v>
      </c>
      <c r="E7" s="3" t="s">
        <v>77</v>
      </c>
      <c r="F7" s="20">
        <v>0.8</v>
      </c>
      <c r="G7" s="14">
        <v>15</v>
      </c>
      <c r="H7" s="3">
        <v>2.5</v>
      </c>
      <c r="I7" s="25">
        <f t="shared" si="0"/>
        <v>0.4</v>
      </c>
      <c r="J7" s="26">
        <f t="shared" si="1"/>
        <v>0.5</v>
      </c>
      <c r="K7" s="27">
        <v>4.1666666666666701E-3</v>
      </c>
      <c r="L7" s="28">
        <f>G7*J7</f>
        <v>7.5</v>
      </c>
      <c r="M7" s="3">
        <v>75</v>
      </c>
      <c r="N7" s="129"/>
      <c r="O7" s="129"/>
    </row>
    <row r="8" spans="1:17">
      <c r="A8" s="129"/>
      <c r="B8" s="124"/>
      <c r="C8" s="129"/>
      <c r="D8" s="132"/>
      <c r="E8" s="3" t="s">
        <v>78</v>
      </c>
      <c r="F8" s="20">
        <v>0.3</v>
      </c>
      <c r="G8" s="14">
        <v>1</v>
      </c>
      <c r="H8" s="3" t="s">
        <v>75</v>
      </c>
      <c r="I8" s="3"/>
      <c r="J8" s="14"/>
      <c r="K8" s="27">
        <v>1.0416666666666701E-2</v>
      </c>
      <c r="L8" s="29"/>
    </row>
    <row r="9" spans="1:17">
      <c r="L9" s="6"/>
    </row>
    <row r="10" spans="1:17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</row>
    <row r="11" spans="1:17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Q11" s="6" t="s">
        <v>109</v>
      </c>
    </row>
    <row r="12" spans="1:17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</row>
    <row r="13" spans="1:17">
      <c r="L13" s="6"/>
    </row>
    <row r="14" spans="1:17">
      <c r="A14" s="128" t="s">
        <v>158</v>
      </c>
      <c r="B14" s="128"/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</row>
    <row r="15" spans="1:17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30"/>
    </row>
    <row r="16" spans="1:17">
      <c r="L16" s="6"/>
    </row>
    <row r="17" spans="1:15">
      <c r="A17" s="126" t="s">
        <v>159</v>
      </c>
      <c r="B17" s="127"/>
      <c r="C17" s="127"/>
      <c r="D17" s="127"/>
      <c r="E17" s="126" t="s">
        <v>146</v>
      </c>
      <c r="F17" s="127"/>
      <c r="G17" s="127"/>
    </row>
    <row r="19" spans="1:15">
      <c r="A19" s="1" t="s">
        <v>147</v>
      </c>
      <c r="B19" s="1" t="s">
        <v>148</v>
      </c>
      <c r="C19" s="1" t="s">
        <v>149</v>
      </c>
      <c r="D19" s="1" t="s">
        <v>150</v>
      </c>
      <c r="E19" s="1" t="s">
        <v>68</v>
      </c>
      <c r="F19" s="16" t="s">
        <v>70</v>
      </c>
      <c r="G19" s="17" t="s">
        <v>151</v>
      </c>
      <c r="H19" s="1" t="s">
        <v>152</v>
      </c>
      <c r="I19" s="1" t="s">
        <v>153</v>
      </c>
      <c r="J19" s="17" t="s">
        <v>154</v>
      </c>
      <c r="K19" s="17" t="s">
        <v>155</v>
      </c>
      <c r="L19" s="24" t="s">
        <v>156</v>
      </c>
      <c r="M19" s="1" t="s">
        <v>157</v>
      </c>
    </row>
    <row r="20" spans="1:15">
      <c r="A20" s="123">
        <v>1</v>
      </c>
      <c r="B20" s="123">
        <v>30</v>
      </c>
      <c r="C20" s="123">
        <v>30</v>
      </c>
      <c r="D20" s="130">
        <v>2.0833333333333301E-2</v>
      </c>
      <c r="E20" s="3" t="s">
        <v>74</v>
      </c>
      <c r="F20" s="3">
        <v>0.5</v>
      </c>
      <c r="G20" s="14">
        <v>12</v>
      </c>
      <c r="H20" s="3">
        <v>1</v>
      </c>
      <c r="I20" s="25">
        <f>1/H20</f>
        <v>1</v>
      </c>
      <c r="J20" s="26">
        <f>I20/F20</f>
        <v>2</v>
      </c>
      <c r="K20" s="27">
        <v>0</v>
      </c>
      <c r="L20" s="28">
        <f>G20*J20</f>
        <v>24</v>
      </c>
      <c r="M20" s="3">
        <v>60</v>
      </c>
      <c r="N20" s="123">
        <v>90</v>
      </c>
      <c r="O20" s="129">
        <v>402</v>
      </c>
    </row>
    <row r="21" spans="1:15">
      <c r="A21" s="124"/>
      <c r="B21" s="124"/>
      <c r="C21" s="124"/>
      <c r="D21" s="124"/>
      <c r="E21" s="3" t="s">
        <v>74</v>
      </c>
      <c r="F21" s="3">
        <v>0.5</v>
      </c>
      <c r="G21" s="14">
        <v>6</v>
      </c>
      <c r="H21" s="3">
        <v>2</v>
      </c>
      <c r="I21" s="25">
        <f t="shared" ref="I21:I26" si="4">1/H21</f>
        <v>0.5</v>
      </c>
      <c r="J21" s="26">
        <f t="shared" ref="J21:J26" si="5">I21/F21</f>
        <v>1</v>
      </c>
      <c r="K21" s="27">
        <v>2.0833333333333301E-2</v>
      </c>
      <c r="L21" s="28">
        <f t="shared" ref="L21:L26" si="6">G21*J21</f>
        <v>6</v>
      </c>
      <c r="M21" s="3">
        <v>30</v>
      </c>
      <c r="N21" s="125"/>
      <c r="O21" s="129"/>
    </row>
    <row r="22" spans="1:15">
      <c r="A22" s="123">
        <v>2</v>
      </c>
      <c r="B22" s="123">
        <v>60</v>
      </c>
      <c r="C22" s="123">
        <v>30</v>
      </c>
      <c r="D22" s="130">
        <v>1.38888888888889E-2</v>
      </c>
      <c r="E22" s="3" t="s">
        <v>76</v>
      </c>
      <c r="F22" s="3">
        <v>0.4</v>
      </c>
      <c r="G22" s="14">
        <v>8</v>
      </c>
      <c r="H22" s="3">
        <v>0.5</v>
      </c>
      <c r="I22" s="25">
        <f t="shared" si="4"/>
        <v>2</v>
      </c>
      <c r="J22" s="26">
        <f t="shared" si="5"/>
        <v>5</v>
      </c>
      <c r="K22" s="27">
        <v>0</v>
      </c>
      <c r="L22" s="28">
        <f t="shared" si="6"/>
        <v>40</v>
      </c>
      <c r="M22" s="3">
        <v>72</v>
      </c>
      <c r="N22" s="123">
        <v>202</v>
      </c>
      <c r="O22" s="129"/>
    </row>
    <row r="23" spans="1:15">
      <c r="A23" s="125"/>
      <c r="B23" s="125"/>
      <c r="C23" s="125"/>
      <c r="D23" s="125"/>
      <c r="E23" s="3" t="s">
        <v>77</v>
      </c>
      <c r="F23" s="3">
        <v>0.8</v>
      </c>
      <c r="G23" s="14">
        <v>20</v>
      </c>
      <c r="H23" s="3">
        <v>2.5</v>
      </c>
      <c r="I23" s="25">
        <f t="shared" si="4"/>
        <v>0.4</v>
      </c>
      <c r="J23" s="26">
        <f t="shared" si="5"/>
        <v>0.5</v>
      </c>
      <c r="K23" s="27">
        <v>1.38888888888889E-2</v>
      </c>
      <c r="L23" s="28">
        <f t="shared" si="6"/>
        <v>10</v>
      </c>
      <c r="M23" s="3">
        <v>40</v>
      </c>
      <c r="N23" s="125"/>
      <c r="O23" s="129"/>
    </row>
    <row r="24" spans="1:15">
      <c r="A24" s="124"/>
      <c r="B24" s="124"/>
      <c r="C24" s="124"/>
      <c r="D24" s="124"/>
      <c r="E24" s="3" t="s">
        <v>76</v>
      </c>
      <c r="F24" s="3">
        <v>0.4</v>
      </c>
      <c r="G24" s="14">
        <v>10</v>
      </c>
      <c r="H24" s="3">
        <v>1</v>
      </c>
      <c r="I24" s="25">
        <f t="shared" si="4"/>
        <v>1</v>
      </c>
      <c r="J24" s="26">
        <f t="shared" si="5"/>
        <v>2.5</v>
      </c>
      <c r="K24" s="27">
        <v>3.4722222222222203E-2</v>
      </c>
      <c r="L24" s="28">
        <f t="shared" si="6"/>
        <v>25</v>
      </c>
      <c r="M24" s="3">
        <v>90</v>
      </c>
      <c r="N24" s="124"/>
      <c r="O24" s="129"/>
    </row>
    <row r="25" spans="1:15">
      <c r="A25" s="123">
        <v>3</v>
      </c>
      <c r="B25" s="123">
        <v>50</v>
      </c>
      <c r="C25" s="123">
        <v>30</v>
      </c>
      <c r="D25" s="130">
        <v>2.7777777777777801E-2</v>
      </c>
      <c r="E25" s="3" t="s">
        <v>77</v>
      </c>
      <c r="F25" s="3">
        <v>0.8</v>
      </c>
      <c r="G25" s="14">
        <v>30</v>
      </c>
      <c r="H25" s="3">
        <v>3</v>
      </c>
      <c r="I25" s="25">
        <f t="shared" si="4"/>
        <v>0.33333333333333331</v>
      </c>
      <c r="J25" s="26">
        <f t="shared" si="5"/>
        <v>0.41666666666666663</v>
      </c>
      <c r="K25" s="27">
        <v>0</v>
      </c>
      <c r="L25" s="28">
        <f t="shared" si="6"/>
        <v>12.499999999999998</v>
      </c>
      <c r="M25" s="3">
        <v>60</v>
      </c>
      <c r="N25" s="123">
        <v>110</v>
      </c>
      <c r="O25" s="129"/>
    </row>
    <row r="26" spans="1:15">
      <c r="A26" s="125"/>
      <c r="B26" s="125"/>
      <c r="C26" s="125"/>
      <c r="D26" s="125"/>
      <c r="E26" s="3" t="s">
        <v>74</v>
      </c>
      <c r="F26" s="3">
        <v>0.5</v>
      </c>
      <c r="G26" s="14">
        <v>10</v>
      </c>
      <c r="H26" s="3">
        <v>1</v>
      </c>
      <c r="I26" s="25">
        <f t="shared" si="4"/>
        <v>1</v>
      </c>
      <c r="J26" s="26">
        <f t="shared" si="5"/>
        <v>2</v>
      </c>
      <c r="K26" s="27">
        <v>6.9444444444444397E-3</v>
      </c>
      <c r="L26" s="28">
        <f t="shared" si="6"/>
        <v>20</v>
      </c>
      <c r="M26" s="3">
        <v>50</v>
      </c>
      <c r="N26" s="124"/>
      <c r="O26" s="129"/>
    </row>
    <row r="27" spans="1:15">
      <c r="A27" s="124"/>
      <c r="B27" s="124"/>
      <c r="C27" s="124"/>
      <c r="D27" s="124"/>
      <c r="E27" s="3" t="s">
        <v>78</v>
      </c>
      <c r="F27" s="3">
        <v>0.3</v>
      </c>
      <c r="G27" s="14">
        <v>1</v>
      </c>
      <c r="H27" s="3" t="s">
        <v>75</v>
      </c>
      <c r="I27" s="3"/>
      <c r="J27" s="14"/>
      <c r="K27" s="27">
        <v>3.4722222222222203E-2</v>
      </c>
      <c r="L27" s="31"/>
      <c r="M27" s="3" t="s">
        <v>75</v>
      </c>
      <c r="N27" s="32"/>
    </row>
    <row r="31" spans="1:15">
      <c r="A31" s="126" t="s">
        <v>160</v>
      </c>
      <c r="B31" s="127"/>
      <c r="C31" s="127"/>
      <c r="D31" s="127"/>
      <c r="E31" s="126" t="s">
        <v>146</v>
      </c>
      <c r="F31" s="127"/>
      <c r="G31" s="127"/>
    </row>
    <row r="33" spans="1:21">
      <c r="A33" s="1" t="s">
        <v>147</v>
      </c>
      <c r="B33" s="1" t="s">
        <v>148</v>
      </c>
      <c r="C33" s="1" t="s">
        <v>149</v>
      </c>
      <c r="D33" s="1" t="s">
        <v>150</v>
      </c>
      <c r="E33" s="1" t="s">
        <v>68</v>
      </c>
      <c r="F33" s="16" t="s">
        <v>70</v>
      </c>
      <c r="G33" s="17" t="s">
        <v>151</v>
      </c>
      <c r="H33" s="1" t="s">
        <v>152</v>
      </c>
      <c r="I33" s="1" t="s">
        <v>153</v>
      </c>
      <c r="J33" s="17" t="s">
        <v>154</v>
      </c>
      <c r="K33" s="17" t="s">
        <v>155</v>
      </c>
      <c r="L33" s="24" t="s">
        <v>156</v>
      </c>
      <c r="M33" s="1" t="s">
        <v>157</v>
      </c>
    </row>
    <row r="34" spans="1:21">
      <c r="A34" s="123">
        <v>1</v>
      </c>
      <c r="B34" s="123">
        <v>20</v>
      </c>
      <c r="C34" s="123">
        <v>20</v>
      </c>
      <c r="D34" s="130">
        <v>1.38888888888889E-2</v>
      </c>
      <c r="E34" s="3" t="s">
        <v>77</v>
      </c>
      <c r="F34" s="3">
        <v>0.8</v>
      </c>
      <c r="G34" s="14">
        <v>30</v>
      </c>
      <c r="H34" s="3">
        <v>2</v>
      </c>
      <c r="I34" s="25">
        <f>1/H34</f>
        <v>0.5</v>
      </c>
      <c r="J34" s="26">
        <f>I34/F34</f>
        <v>0.625</v>
      </c>
      <c r="K34" s="27">
        <v>0</v>
      </c>
      <c r="L34" s="28">
        <f>G34*J34</f>
        <v>18.75</v>
      </c>
      <c r="M34" s="3">
        <v>60</v>
      </c>
      <c r="N34" s="123">
        <v>140</v>
      </c>
      <c r="O34" s="129">
        <v>680</v>
      </c>
    </row>
    <row r="35" spans="1:21">
      <c r="A35" s="124"/>
      <c r="B35" s="124"/>
      <c r="C35" s="124"/>
      <c r="D35" s="124"/>
      <c r="E35" s="3" t="s">
        <v>77</v>
      </c>
      <c r="F35" s="3">
        <v>0.8</v>
      </c>
      <c r="G35" s="14">
        <v>40</v>
      </c>
      <c r="H35" s="3">
        <v>2</v>
      </c>
      <c r="I35" s="25">
        <f t="shared" ref="I35:I41" si="7">1/H35</f>
        <v>0.5</v>
      </c>
      <c r="J35" s="26">
        <f t="shared" ref="J35:J40" si="8">I35/F35</f>
        <v>0.625</v>
      </c>
      <c r="K35" s="27">
        <v>1.38888888888889E-2</v>
      </c>
      <c r="L35" s="28">
        <f t="shared" ref="L35:L40" si="9">G35*J35</f>
        <v>25</v>
      </c>
      <c r="M35" s="3">
        <v>80</v>
      </c>
      <c r="N35" s="125"/>
      <c r="O35" s="129"/>
    </row>
    <row r="36" spans="1:21">
      <c r="A36" s="123">
        <v>2</v>
      </c>
      <c r="B36" s="123">
        <v>50</v>
      </c>
      <c r="C36" s="123">
        <v>30</v>
      </c>
      <c r="D36" s="130">
        <v>1.38888888888889E-2</v>
      </c>
      <c r="E36" s="3" t="s">
        <v>74</v>
      </c>
      <c r="F36" s="3">
        <v>0.5</v>
      </c>
      <c r="G36" s="14">
        <v>10</v>
      </c>
      <c r="H36" s="3">
        <v>1</v>
      </c>
      <c r="I36" s="25">
        <f t="shared" si="7"/>
        <v>1</v>
      </c>
      <c r="J36" s="26">
        <f t="shared" si="8"/>
        <v>2</v>
      </c>
      <c r="K36" s="27">
        <v>0</v>
      </c>
      <c r="L36" s="28">
        <f t="shared" si="9"/>
        <v>20</v>
      </c>
      <c r="M36" s="3">
        <v>50</v>
      </c>
      <c r="N36" s="123">
        <v>190</v>
      </c>
      <c r="O36" s="129"/>
    </row>
    <row r="37" spans="1:21">
      <c r="A37" s="125"/>
      <c r="B37" s="125"/>
      <c r="C37" s="125"/>
      <c r="D37" s="125"/>
      <c r="E37" s="3" t="s">
        <v>76</v>
      </c>
      <c r="F37" s="3">
        <v>0.4</v>
      </c>
      <c r="G37" s="14">
        <v>10</v>
      </c>
      <c r="H37" s="3">
        <v>1.5</v>
      </c>
      <c r="I37" s="25">
        <f t="shared" si="7"/>
        <v>0.66666666666666663</v>
      </c>
      <c r="J37" s="26">
        <f t="shared" si="8"/>
        <v>1.6666666666666665</v>
      </c>
      <c r="K37" s="27">
        <v>6.9444444444444397E-3</v>
      </c>
      <c r="L37" s="28">
        <f t="shared" si="9"/>
        <v>16.666666666666664</v>
      </c>
      <c r="M37" s="3">
        <v>90</v>
      </c>
      <c r="N37" s="125"/>
      <c r="O37" s="129"/>
    </row>
    <row r="38" spans="1:21">
      <c r="A38" s="124"/>
      <c r="B38" s="124"/>
      <c r="C38" s="124"/>
      <c r="D38" s="124"/>
      <c r="E38" s="3" t="s">
        <v>74</v>
      </c>
      <c r="F38" s="3">
        <v>0.5</v>
      </c>
      <c r="G38" s="14">
        <v>10</v>
      </c>
      <c r="H38" s="3">
        <v>1</v>
      </c>
      <c r="I38" s="25">
        <f t="shared" si="7"/>
        <v>1</v>
      </c>
      <c r="J38" s="26">
        <f t="shared" si="8"/>
        <v>2</v>
      </c>
      <c r="K38" s="27">
        <v>2.0833333333333301E-2</v>
      </c>
      <c r="L38" s="28">
        <f t="shared" si="9"/>
        <v>20</v>
      </c>
      <c r="M38" s="3">
        <v>50</v>
      </c>
      <c r="N38" s="124"/>
      <c r="O38" s="129"/>
    </row>
    <row r="39" spans="1:21">
      <c r="A39" s="129">
        <v>3</v>
      </c>
      <c r="B39" s="123">
        <v>60</v>
      </c>
      <c r="C39" s="129">
        <v>40</v>
      </c>
      <c r="D39" s="132">
        <v>2.0833333333333301E-2</v>
      </c>
      <c r="E39" s="3" t="s">
        <v>76</v>
      </c>
      <c r="F39" s="3">
        <v>0.4</v>
      </c>
      <c r="G39" s="14">
        <v>20</v>
      </c>
      <c r="H39" s="3">
        <v>0.5</v>
      </c>
      <c r="I39" s="25">
        <f t="shared" si="7"/>
        <v>2</v>
      </c>
      <c r="J39" s="26">
        <f t="shared" si="8"/>
        <v>5</v>
      </c>
      <c r="K39" s="27">
        <v>0</v>
      </c>
      <c r="L39" s="28">
        <f t="shared" si="9"/>
        <v>100</v>
      </c>
      <c r="M39" s="3">
        <v>180</v>
      </c>
      <c r="N39" s="129">
        <v>350</v>
      </c>
      <c r="O39" s="129"/>
    </row>
    <row r="40" spans="1:21">
      <c r="A40" s="129"/>
      <c r="B40" s="125"/>
      <c r="C40" s="129"/>
      <c r="D40" s="132"/>
      <c r="E40" s="3" t="s">
        <v>74</v>
      </c>
      <c r="F40" s="3">
        <v>0.5</v>
      </c>
      <c r="G40" s="14">
        <v>10</v>
      </c>
      <c r="H40" s="3">
        <v>1</v>
      </c>
      <c r="I40" s="25">
        <f t="shared" si="7"/>
        <v>1</v>
      </c>
      <c r="J40" s="26">
        <f t="shared" si="8"/>
        <v>2</v>
      </c>
      <c r="K40" s="27">
        <v>1.38888888888889E-2</v>
      </c>
      <c r="L40" s="28">
        <f t="shared" si="9"/>
        <v>20</v>
      </c>
      <c r="M40" s="3">
        <v>50</v>
      </c>
      <c r="N40" s="129"/>
      <c r="O40" s="129"/>
    </row>
    <row r="41" spans="1:21">
      <c r="A41" s="129"/>
      <c r="B41" s="125"/>
      <c r="C41" s="129"/>
      <c r="D41" s="132"/>
      <c r="E41" s="3" t="s">
        <v>74</v>
      </c>
      <c r="F41" s="3">
        <v>0.5</v>
      </c>
      <c r="G41" s="14">
        <v>30</v>
      </c>
      <c r="H41" s="3">
        <v>1</v>
      </c>
      <c r="I41" s="25">
        <f t="shared" si="7"/>
        <v>1</v>
      </c>
      <c r="J41" s="14"/>
      <c r="K41" s="27">
        <v>2.7777777777777801E-2</v>
      </c>
      <c r="L41" s="31"/>
      <c r="M41" s="3">
        <v>150</v>
      </c>
      <c r="N41" s="129"/>
      <c r="O41" s="129"/>
      <c r="Q41" s="32"/>
      <c r="R41" s="32"/>
      <c r="S41" s="32"/>
      <c r="T41" s="32"/>
      <c r="U41" s="32"/>
    </row>
    <row r="42" spans="1:21">
      <c r="A42" s="129"/>
      <c r="B42" s="124"/>
      <c r="C42" s="129"/>
      <c r="D42" s="132"/>
      <c r="E42" s="3" t="s">
        <v>78</v>
      </c>
      <c r="F42" s="3">
        <v>0.3</v>
      </c>
      <c r="G42" s="14">
        <v>1</v>
      </c>
      <c r="H42" s="21" t="s">
        <v>75</v>
      </c>
      <c r="I42" s="3" t="s">
        <v>75</v>
      </c>
    </row>
    <row r="45" spans="1:21">
      <c r="A45" s="126" t="s">
        <v>161</v>
      </c>
      <c r="B45" s="127"/>
      <c r="C45" s="127"/>
      <c r="D45" s="127"/>
      <c r="E45" s="126" t="s">
        <v>146</v>
      </c>
      <c r="F45" s="127"/>
      <c r="G45" s="127"/>
    </row>
    <row r="47" spans="1:21">
      <c r="A47" s="1" t="s">
        <v>147</v>
      </c>
      <c r="B47" s="1" t="s">
        <v>148</v>
      </c>
      <c r="C47" s="1" t="s">
        <v>149</v>
      </c>
      <c r="D47" s="1" t="s">
        <v>150</v>
      </c>
      <c r="E47" s="1" t="s">
        <v>68</v>
      </c>
      <c r="F47" s="16" t="s">
        <v>70</v>
      </c>
      <c r="G47" s="17" t="s">
        <v>151</v>
      </c>
      <c r="H47" s="1" t="s">
        <v>152</v>
      </c>
      <c r="I47" s="1" t="s">
        <v>153</v>
      </c>
      <c r="J47" s="17" t="s">
        <v>154</v>
      </c>
      <c r="K47" s="17" t="s">
        <v>155</v>
      </c>
      <c r="L47" s="24" t="s">
        <v>156</v>
      </c>
      <c r="M47" s="1" t="s">
        <v>157</v>
      </c>
    </row>
    <row r="48" spans="1:21">
      <c r="A48" s="129">
        <v>1</v>
      </c>
      <c r="B48" s="123">
        <v>20</v>
      </c>
      <c r="C48" s="129">
        <v>20</v>
      </c>
      <c r="D48" s="132">
        <v>2.4305555555555601E-2</v>
      </c>
      <c r="E48" s="3" t="s">
        <v>74</v>
      </c>
      <c r="F48" s="3">
        <v>0.5</v>
      </c>
      <c r="G48" s="14">
        <v>20</v>
      </c>
      <c r="H48" s="3">
        <v>0.5</v>
      </c>
      <c r="I48" s="25">
        <f>1/H48</f>
        <v>2</v>
      </c>
      <c r="J48" s="26">
        <f>I48/F48</f>
        <v>4</v>
      </c>
      <c r="K48" s="27">
        <v>0</v>
      </c>
      <c r="L48" s="28">
        <f>G48*J48</f>
        <v>80</v>
      </c>
      <c r="M48" s="3">
        <v>100</v>
      </c>
      <c r="N48" s="129">
        <v>325</v>
      </c>
      <c r="O48" s="123">
        <v>1225</v>
      </c>
    </row>
    <row r="49" spans="1:15">
      <c r="A49" s="129"/>
      <c r="B49" s="125"/>
      <c r="C49" s="129"/>
      <c r="D49" s="132"/>
      <c r="E49" s="3" t="s">
        <v>74</v>
      </c>
      <c r="F49" s="3">
        <v>0.5</v>
      </c>
      <c r="G49" s="14">
        <v>15</v>
      </c>
      <c r="H49" s="3">
        <v>1</v>
      </c>
      <c r="I49" s="25">
        <f t="shared" ref="I49:I60" si="10">1/H49</f>
        <v>1</v>
      </c>
      <c r="J49" s="26">
        <f t="shared" ref="J49:J60" si="11">I49/F49</f>
        <v>2</v>
      </c>
      <c r="K49" s="27"/>
      <c r="L49" s="28">
        <f t="shared" ref="L49:L60" si="12">G49*J49</f>
        <v>30</v>
      </c>
      <c r="M49" s="3">
        <v>75</v>
      </c>
      <c r="N49" s="129"/>
      <c r="O49" s="125"/>
    </row>
    <row r="50" spans="1:15">
      <c r="A50" s="129"/>
      <c r="B50" s="124"/>
      <c r="C50" s="129"/>
      <c r="D50" s="132"/>
      <c r="E50" s="3" t="s">
        <v>74</v>
      </c>
      <c r="F50" s="3">
        <v>0.5</v>
      </c>
      <c r="G50" s="14">
        <v>30</v>
      </c>
      <c r="H50" s="3">
        <v>0.5</v>
      </c>
      <c r="I50" s="25">
        <f t="shared" si="10"/>
        <v>2</v>
      </c>
      <c r="J50" s="26">
        <f t="shared" si="11"/>
        <v>4</v>
      </c>
      <c r="K50" s="27"/>
      <c r="L50" s="28">
        <f t="shared" si="12"/>
        <v>120</v>
      </c>
      <c r="M50" s="3">
        <v>150</v>
      </c>
      <c r="N50" s="129"/>
      <c r="O50" s="125"/>
    </row>
    <row r="51" spans="1:15">
      <c r="A51" s="129">
        <v>2</v>
      </c>
      <c r="B51" s="123">
        <v>75</v>
      </c>
      <c r="C51" s="129">
        <v>40</v>
      </c>
      <c r="D51" s="132">
        <v>2.7777777777777801E-2</v>
      </c>
      <c r="E51" s="3" t="s">
        <v>77</v>
      </c>
      <c r="F51" s="3">
        <v>0.8</v>
      </c>
      <c r="G51" s="14">
        <v>20</v>
      </c>
      <c r="H51" s="3">
        <v>0.5</v>
      </c>
      <c r="I51" s="25">
        <f t="shared" si="10"/>
        <v>2</v>
      </c>
      <c r="J51" s="26">
        <f t="shared" si="11"/>
        <v>2.5</v>
      </c>
      <c r="K51" s="27"/>
      <c r="L51" s="28">
        <f t="shared" si="12"/>
        <v>50</v>
      </c>
      <c r="M51" s="3">
        <v>40</v>
      </c>
      <c r="N51" s="129">
        <v>325</v>
      </c>
      <c r="O51" s="125"/>
    </row>
    <row r="52" spans="1:15">
      <c r="A52" s="129"/>
      <c r="B52" s="125"/>
      <c r="C52" s="129"/>
      <c r="D52" s="129"/>
      <c r="E52" s="3" t="s">
        <v>76</v>
      </c>
      <c r="F52" s="3">
        <v>0.4</v>
      </c>
      <c r="G52" s="14">
        <v>10</v>
      </c>
      <c r="H52" s="3">
        <v>2</v>
      </c>
      <c r="I52" s="25">
        <f t="shared" si="10"/>
        <v>0.5</v>
      </c>
      <c r="J52" s="26">
        <f t="shared" si="11"/>
        <v>1.25</v>
      </c>
      <c r="K52" s="27"/>
      <c r="L52" s="28">
        <f t="shared" si="12"/>
        <v>12.5</v>
      </c>
      <c r="M52" s="3">
        <v>90</v>
      </c>
      <c r="N52" s="129"/>
      <c r="O52" s="125"/>
    </row>
    <row r="53" spans="1:15">
      <c r="A53" s="129"/>
      <c r="B53" s="125"/>
      <c r="C53" s="129"/>
      <c r="D53" s="129"/>
      <c r="E53" s="3" t="s">
        <v>76</v>
      </c>
      <c r="F53" s="3">
        <v>0.4</v>
      </c>
      <c r="G53" s="14">
        <v>15</v>
      </c>
      <c r="H53" s="3">
        <v>1</v>
      </c>
      <c r="I53" s="25">
        <f t="shared" si="10"/>
        <v>1</v>
      </c>
      <c r="J53" s="26">
        <f t="shared" si="11"/>
        <v>2.5</v>
      </c>
      <c r="K53" s="27"/>
      <c r="L53" s="28">
        <f t="shared" si="12"/>
        <v>37.5</v>
      </c>
      <c r="M53" s="3">
        <v>135</v>
      </c>
      <c r="N53" s="129"/>
      <c r="O53" s="125"/>
    </row>
    <row r="54" spans="1:15">
      <c r="A54" s="129"/>
      <c r="B54" s="124"/>
      <c r="C54" s="129"/>
      <c r="D54" s="129"/>
      <c r="E54" s="3" t="s">
        <v>77</v>
      </c>
      <c r="F54" s="3">
        <v>0.8</v>
      </c>
      <c r="G54" s="14">
        <v>30</v>
      </c>
      <c r="H54" s="3">
        <v>0.5</v>
      </c>
      <c r="I54" s="25">
        <f t="shared" si="10"/>
        <v>2</v>
      </c>
      <c r="J54" s="26">
        <f t="shared" si="11"/>
        <v>2.5</v>
      </c>
      <c r="K54" s="27"/>
      <c r="L54" s="28">
        <f t="shared" si="12"/>
        <v>75</v>
      </c>
      <c r="M54" s="3">
        <v>60</v>
      </c>
      <c r="N54" s="129"/>
      <c r="O54" s="125"/>
    </row>
    <row r="55" spans="1:15">
      <c r="A55" s="123">
        <v>3</v>
      </c>
      <c r="B55" s="123">
        <v>90</v>
      </c>
      <c r="C55" s="123">
        <v>50</v>
      </c>
      <c r="D55" s="130">
        <v>2.7777777777777801E-2</v>
      </c>
      <c r="E55" s="3" t="s">
        <v>76</v>
      </c>
      <c r="F55" s="3">
        <v>0.4</v>
      </c>
      <c r="G55" s="14">
        <v>10</v>
      </c>
      <c r="H55" s="3">
        <v>2</v>
      </c>
      <c r="I55" s="25">
        <f t="shared" si="10"/>
        <v>0.5</v>
      </c>
      <c r="J55" s="14">
        <f t="shared" si="11"/>
        <v>1.25</v>
      </c>
      <c r="K55" s="27"/>
      <c r="L55" s="31">
        <f t="shared" si="12"/>
        <v>12.5</v>
      </c>
      <c r="M55" s="3">
        <v>90</v>
      </c>
      <c r="N55" s="123">
        <f>M57+M55+M56</f>
        <v>405</v>
      </c>
      <c r="O55" s="125"/>
    </row>
    <row r="56" spans="1:15">
      <c r="A56" s="125"/>
      <c r="B56" s="125"/>
      <c r="C56" s="125"/>
      <c r="D56" s="125"/>
      <c r="E56" s="3" t="s">
        <v>76</v>
      </c>
      <c r="F56" s="3">
        <v>0.4</v>
      </c>
      <c r="G56" s="14">
        <v>15</v>
      </c>
      <c r="H56" s="3">
        <v>0.5</v>
      </c>
      <c r="I56" s="3">
        <f t="shared" si="10"/>
        <v>2</v>
      </c>
      <c r="J56" s="14">
        <f t="shared" si="11"/>
        <v>5</v>
      </c>
      <c r="K56" s="14"/>
      <c r="L56" s="20">
        <f t="shared" si="12"/>
        <v>75</v>
      </c>
      <c r="M56" s="3">
        <v>135</v>
      </c>
      <c r="N56" s="125"/>
      <c r="O56" s="125"/>
    </row>
    <row r="57" spans="1:15">
      <c r="A57" s="124"/>
      <c r="B57" s="124"/>
      <c r="C57" s="124"/>
      <c r="D57" s="124"/>
      <c r="E57" s="3" t="s">
        <v>76</v>
      </c>
      <c r="F57" s="3">
        <v>0.4</v>
      </c>
      <c r="G57" s="14">
        <v>20</v>
      </c>
      <c r="H57" s="3">
        <v>1</v>
      </c>
      <c r="I57" s="3">
        <f t="shared" si="10"/>
        <v>1</v>
      </c>
      <c r="J57" s="14">
        <f t="shared" si="11"/>
        <v>2.5</v>
      </c>
      <c r="K57" s="14"/>
      <c r="L57" s="20">
        <f t="shared" si="12"/>
        <v>50</v>
      </c>
      <c r="M57" s="3">
        <v>180</v>
      </c>
      <c r="N57" s="124"/>
      <c r="O57" s="125"/>
    </row>
    <row r="58" spans="1:15">
      <c r="A58" s="129">
        <v>4</v>
      </c>
      <c r="B58" s="123">
        <v>80</v>
      </c>
      <c r="C58" s="129">
        <v>40</v>
      </c>
      <c r="D58" s="132">
        <v>2.7777777777777801E-2</v>
      </c>
      <c r="E58" s="3" t="s">
        <v>74</v>
      </c>
      <c r="F58" s="3">
        <v>0.5</v>
      </c>
      <c r="G58" s="14">
        <v>10</v>
      </c>
      <c r="H58" s="3">
        <v>1</v>
      </c>
      <c r="I58" s="3">
        <f t="shared" si="10"/>
        <v>1</v>
      </c>
      <c r="J58" s="14">
        <f t="shared" si="11"/>
        <v>2</v>
      </c>
      <c r="K58" s="14"/>
      <c r="L58" s="20">
        <f t="shared" si="12"/>
        <v>20</v>
      </c>
      <c r="M58" s="3">
        <v>50</v>
      </c>
      <c r="N58" s="123">
        <f>M60+M58+M59</f>
        <v>170</v>
      </c>
      <c r="O58" s="125"/>
    </row>
    <row r="59" spans="1:15">
      <c r="A59" s="129"/>
      <c r="B59" s="125"/>
      <c r="C59" s="129"/>
      <c r="D59" s="129"/>
      <c r="E59" s="3" t="s">
        <v>77</v>
      </c>
      <c r="F59" s="3">
        <v>0.8</v>
      </c>
      <c r="G59" s="14">
        <v>30</v>
      </c>
      <c r="H59" s="3">
        <v>0.5</v>
      </c>
      <c r="I59" s="3">
        <f t="shared" si="10"/>
        <v>2</v>
      </c>
      <c r="J59" s="14">
        <f t="shared" si="11"/>
        <v>2.5</v>
      </c>
      <c r="K59" s="14"/>
      <c r="L59" s="20">
        <f t="shared" si="12"/>
        <v>75</v>
      </c>
      <c r="M59" s="3">
        <v>60</v>
      </c>
      <c r="N59" s="125"/>
      <c r="O59" s="125"/>
    </row>
    <row r="60" spans="1:15">
      <c r="A60" s="129"/>
      <c r="B60" s="125"/>
      <c r="C60" s="129"/>
      <c r="D60" s="129"/>
      <c r="E60" s="3" t="s">
        <v>74</v>
      </c>
      <c r="F60" s="3">
        <v>0.5</v>
      </c>
      <c r="G60" s="14">
        <v>15</v>
      </c>
      <c r="H60" s="3">
        <v>2</v>
      </c>
      <c r="I60" s="3">
        <f t="shared" si="10"/>
        <v>0.5</v>
      </c>
      <c r="J60" s="14">
        <f t="shared" si="11"/>
        <v>1</v>
      </c>
      <c r="K60" s="14"/>
      <c r="L60" s="20">
        <f t="shared" si="12"/>
        <v>15</v>
      </c>
      <c r="M60" s="3">
        <v>60</v>
      </c>
      <c r="N60" s="124"/>
      <c r="O60" s="124"/>
    </row>
    <row r="61" spans="1:15">
      <c r="A61" s="129"/>
      <c r="B61" s="124"/>
      <c r="C61" s="129"/>
      <c r="D61" s="129"/>
      <c r="E61" s="3" t="s">
        <v>78</v>
      </c>
      <c r="F61" s="3">
        <v>0.3</v>
      </c>
      <c r="G61" s="14">
        <v>1</v>
      </c>
      <c r="H61" s="21" t="s">
        <v>75</v>
      </c>
      <c r="I61" s="3" t="s">
        <v>75</v>
      </c>
    </row>
  </sheetData>
  <mergeCells count="69">
    <mergeCell ref="O48:O60"/>
    <mergeCell ref="B20:B21"/>
    <mergeCell ref="B22:B24"/>
    <mergeCell ref="B25:B27"/>
    <mergeCell ref="B34:B35"/>
    <mergeCell ref="B36:B38"/>
    <mergeCell ref="B39:B42"/>
    <mergeCell ref="B48:B50"/>
    <mergeCell ref="B51:B54"/>
    <mergeCell ref="B55:B57"/>
    <mergeCell ref="B58:B61"/>
    <mergeCell ref="N39:N41"/>
    <mergeCell ref="N48:N50"/>
    <mergeCell ref="N51:N54"/>
    <mergeCell ref="N55:N57"/>
    <mergeCell ref="N58:N60"/>
    <mergeCell ref="D58:D61"/>
    <mergeCell ref="C36:C38"/>
    <mergeCell ref="C39:C42"/>
    <mergeCell ref="C48:C50"/>
    <mergeCell ref="C51:C54"/>
    <mergeCell ref="D36:D38"/>
    <mergeCell ref="D39:D42"/>
    <mergeCell ref="D48:D50"/>
    <mergeCell ref="D51:D54"/>
    <mergeCell ref="D55:D57"/>
    <mergeCell ref="C55:C57"/>
    <mergeCell ref="A45:D45"/>
    <mergeCell ref="A48:A50"/>
    <mergeCell ref="A51:A54"/>
    <mergeCell ref="A55:A57"/>
    <mergeCell ref="A58:A61"/>
    <mergeCell ref="C58:C61"/>
    <mergeCell ref="E45:G45"/>
    <mergeCell ref="A7:A8"/>
    <mergeCell ref="A20:A21"/>
    <mergeCell ref="A22:A24"/>
    <mergeCell ref="A25:A27"/>
    <mergeCell ref="A34:A35"/>
    <mergeCell ref="A36:A38"/>
    <mergeCell ref="A39:A42"/>
    <mergeCell ref="C7:C8"/>
    <mergeCell ref="C20:C21"/>
    <mergeCell ref="C22:C24"/>
    <mergeCell ref="C25:C27"/>
    <mergeCell ref="D7:D8"/>
    <mergeCell ref="D20:D21"/>
    <mergeCell ref="D22:D24"/>
    <mergeCell ref="C34:C35"/>
    <mergeCell ref="A1:D1"/>
    <mergeCell ref="E1:G1"/>
    <mergeCell ref="A14:O14"/>
    <mergeCell ref="A17:D17"/>
    <mergeCell ref="E17:G17"/>
    <mergeCell ref="N4:N5"/>
    <mergeCell ref="N6:N7"/>
    <mergeCell ref="O4:O7"/>
    <mergeCell ref="B7:B8"/>
    <mergeCell ref="A31:D31"/>
    <mergeCell ref="E31:G31"/>
    <mergeCell ref="D25:D27"/>
    <mergeCell ref="D34:D35"/>
    <mergeCell ref="O20:O26"/>
    <mergeCell ref="O34:O41"/>
    <mergeCell ref="N20:N21"/>
    <mergeCell ref="N22:N24"/>
    <mergeCell ref="N25:N26"/>
    <mergeCell ref="N34:N35"/>
    <mergeCell ref="N36:N38"/>
  </mergeCells>
  <phoneticPr fontId="8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16" workbookViewId="0">
      <selection activeCell="G4" sqref="G4:G13"/>
    </sheetView>
  </sheetViews>
  <sheetFormatPr defaultColWidth="9.140625" defaultRowHeight="15"/>
  <cols>
    <col min="1" max="2" width="9.140625" style="6"/>
    <col min="3" max="3" width="10.5703125" style="6" customWidth="1"/>
    <col min="4" max="4" width="16.7109375" style="6" customWidth="1"/>
    <col min="5" max="5" width="19.140625" style="6" customWidth="1"/>
    <col min="6" max="6" width="29.28515625" style="6" customWidth="1"/>
    <col min="7" max="7" width="17.42578125" style="6" customWidth="1"/>
    <col min="8" max="16384" width="9.140625" style="6"/>
  </cols>
  <sheetData>
    <row r="1" spans="1:7">
      <c r="A1" s="129" t="s">
        <v>162</v>
      </c>
      <c r="B1" s="129" t="s">
        <v>163</v>
      </c>
      <c r="C1" s="129" t="s">
        <v>164</v>
      </c>
      <c r="D1" s="129" t="s">
        <v>165</v>
      </c>
      <c r="E1" s="123" t="s">
        <v>166</v>
      </c>
      <c r="F1" s="7"/>
      <c r="G1" s="3" t="s">
        <v>167</v>
      </c>
    </row>
    <row r="2" spans="1:7">
      <c r="A2" s="129"/>
      <c r="B2" s="129"/>
      <c r="C2" s="129"/>
      <c r="D2" s="129"/>
      <c r="E2" s="125"/>
      <c r="F2" s="8" t="s">
        <v>74</v>
      </c>
      <c r="G2" s="9"/>
    </row>
    <row r="3" spans="1:7">
      <c r="A3" s="129"/>
      <c r="B3" s="129"/>
      <c r="C3" s="129"/>
      <c r="D3" s="129"/>
      <c r="E3" s="125"/>
      <c r="F3" s="8" t="s">
        <v>76</v>
      </c>
      <c r="G3" s="9"/>
    </row>
    <row r="4" spans="1:7">
      <c r="A4" s="129"/>
      <c r="B4" s="129"/>
      <c r="C4" s="129"/>
      <c r="D4" s="129"/>
      <c r="E4" s="125"/>
      <c r="F4" s="10" t="s">
        <v>77</v>
      </c>
      <c r="G4" s="9"/>
    </row>
    <row r="5" spans="1:7">
      <c r="A5" s="129"/>
      <c r="B5" s="129"/>
      <c r="C5" s="129"/>
      <c r="D5" s="129"/>
      <c r="E5" s="124"/>
      <c r="F5" s="10" t="s">
        <v>78</v>
      </c>
      <c r="G5" s="9"/>
    </row>
    <row r="6" spans="1:7">
      <c r="A6" s="129"/>
      <c r="B6" s="129"/>
      <c r="C6" s="129"/>
      <c r="D6" s="129"/>
      <c r="E6" s="123" t="s">
        <v>168</v>
      </c>
      <c r="F6" s="3" t="s">
        <v>169</v>
      </c>
      <c r="G6" s="9"/>
    </row>
    <row r="7" spans="1:7">
      <c r="A7" s="129"/>
      <c r="B7" s="129"/>
      <c r="C7" s="129"/>
      <c r="D7" s="129"/>
      <c r="E7" s="125"/>
      <c r="F7" s="3" t="s">
        <v>170</v>
      </c>
      <c r="G7" s="9"/>
    </row>
    <row r="8" spans="1:7">
      <c r="A8" s="129"/>
      <c r="B8" s="129"/>
      <c r="C8" s="129"/>
      <c r="D8" s="129"/>
      <c r="E8" s="125"/>
      <c r="F8" s="3" t="s">
        <v>171</v>
      </c>
      <c r="G8" s="9"/>
    </row>
    <row r="9" spans="1:7">
      <c r="A9" s="129"/>
      <c r="B9" s="129"/>
      <c r="C9" s="129"/>
      <c r="D9" s="129"/>
      <c r="E9" s="124"/>
      <c r="F9" s="3" t="s">
        <v>172</v>
      </c>
      <c r="G9" s="9"/>
    </row>
    <row r="10" spans="1:7">
      <c r="A10" s="129"/>
      <c r="B10" s="129"/>
      <c r="C10" s="129"/>
      <c r="D10" s="129"/>
      <c r="E10" s="123" t="s">
        <v>173</v>
      </c>
      <c r="F10" s="3"/>
      <c r="G10" s="3"/>
    </row>
    <row r="11" spans="1:7">
      <c r="A11" s="129"/>
      <c r="B11" s="129"/>
      <c r="C11" s="129"/>
      <c r="D11" s="129"/>
      <c r="E11" s="125"/>
      <c r="F11" s="3" t="s">
        <v>174</v>
      </c>
      <c r="G11" s="11"/>
    </row>
    <row r="12" spans="1:7">
      <c r="A12" s="129"/>
      <c r="B12" s="129"/>
      <c r="C12" s="129"/>
      <c r="D12" s="129"/>
      <c r="E12" s="125"/>
      <c r="F12" s="3" t="s">
        <v>175</v>
      </c>
      <c r="G12" s="11"/>
    </row>
    <row r="13" spans="1:7">
      <c r="A13" s="129"/>
      <c r="B13" s="129"/>
      <c r="C13" s="129"/>
      <c r="D13" s="129"/>
      <c r="E13" s="124"/>
      <c r="F13" s="3" t="s">
        <v>176</v>
      </c>
      <c r="G13" s="11"/>
    </row>
    <row r="14" spans="1:7">
      <c r="A14" s="129"/>
      <c r="B14" s="129"/>
      <c r="C14" s="129"/>
      <c r="D14" s="129" t="s">
        <v>44</v>
      </c>
      <c r="E14" s="3" t="s">
        <v>177</v>
      </c>
      <c r="F14" s="3"/>
      <c r="G14" s="3"/>
    </row>
    <row r="15" spans="1:7">
      <c r="A15" s="129"/>
      <c r="B15" s="129"/>
      <c r="C15" s="129"/>
      <c r="D15" s="129"/>
      <c r="E15" s="3" t="s">
        <v>178</v>
      </c>
      <c r="F15" s="3"/>
      <c r="G15" s="11"/>
    </row>
    <row r="16" spans="1:7">
      <c r="A16" s="129"/>
      <c r="B16" s="129"/>
      <c r="C16" s="123" t="s">
        <v>179</v>
      </c>
      <c r="D16" s="123" t="s">
        <v>25</v>
      </c>
      <c r="E16" s="3" t="s">
        <v>84</v>
      </c>
      <c r="F16" s="12"/>
    </row>
    <row r="17" spans="1:7">
      <c r="A17" s="129"/>
      <c r="B17" s="129"/>
      <c r="C17" s="125"/>
      <c r="D17" s="125"/>
      <c r="E17" s="3" t="s">
        <v>180</v>
      </c>
      <c r="F17" s="12"/>
      <c r="G17" s="123" t="s">
        <v>181</v>
      </c>
    </row>
    <row r="18" spans="1:7">
      <c r="A18" s="129"/>
      <c r="B18" s="129"/>
      <c r="C18" s="125"/>
      <c r="D18" s="124"/>
      <c r="E18" s="3" t="s">
        <v>182</v>
      </c>
      <c r="F18" s="12"/>
      <c r="G18" s="124"/>
    </row>
    <row r="19" spans="1:7">
      <c r="A19" s="129"/>
      <c r="B19" s="129"/>
      <c r="C19" s="125"/>
      <c r="D19" s="129" t="s">
        <v>183</v>
      </c>
      <c r="E19" s="3" t="s">
        <v>184</v>
      </c>
      <c r="F19" s="13"/>
      <c r="G19" s="123" t="s">
        <v>181</v>
      </c>
    </row>
    <row r="20" spans="1:7">
      <c r="A20" s="129"/>
      <c r="B20" s="129"/>
      <c r="C20" s="125"/>
      <c r="D20" s="129"/>
      <c r="E20" s="3" t="s">
        <v>185</v>
      </c>
      <c r="F20" s="13"/>
      <c r="G20" s="125"/>
    </row>
    <row r="21" spans="1:7">
      <c r="A21" s="129"/>
      <c r="B21" s="129"/>
      <c r="C21" s="125"/>
      <c r="D21" s="129"/>
      <c r="E21" s="3" t="s">
        <v>186</v>
      </c>
      <c r="F21" s="13"/>
      <c r="G21" s="124"/>
    </row>
    <row r="22" spans="1:7">
      <c r="A22" s="129"/>
      <c r="B22" s="129"/>
      <c r="C22" s="125"/>
      <c r="D22" s="123" t="s">
        <v>26</v>
      </c>
      <c r="F22" s="3"/>
    </row>
    <row r="23" spans="1:7">
      <c r="A23" s="129"/>
      <c r="B23" s="129"/>
      <c r="C23" s="125"/>
      <c r="D23" s="125"/>
      <c r="E23" s="3" t="s">
        <v>187</v>
      </c>
      <c r="F23" s="14"/>
    </row>
    <row r="24" spans="1:7">
      <c r="A24" s="129"/>
      <c r="B24" s="129"/>
      <c r="C24" s="124"/>
      <c r="D24" s="124"/>
      <c r="E24" s="3" t="s">
        <v>188</v>
      </c>
      <c r="F24" s="11"/>
    </row>
    <row r="25" spans="1:7">
      <c r="A25" s="129"/>
      <c r="B25" s="129" t="s">
        <v>189</v>
      </c>
      <c r="C25" s="129" t="s">
        <v>190</v>
      </c>
      <c r="D25" s="123" t="s">
        <v>173</v>
      </c>
      <c r="E25" s="3"/>
    </row>
    <row r="26" spans="1:7">
      <c r="A26" s="129"/>
      <c r="B26" s="129"/>
      <c r="C26" s="129"/>
      <c r="D26" s="125"/>
      <c r="E26" s="3"/>
      <c r="F26" s="3"/>
    </row>
    <row r="27" spans="1:7">
      <c r="A27" s="129"/>
      <c r="B27" s="129"/>
      <c r="C27" s="129"/>
      <c r="D27" s="125"/>
      <c r="E27" s="3"/>
      <c r="F27" s="3"/>
    </row>
    <row r="28" spans="1:7">
      <c r="A28" s="129"/>
      <c r="B28" s="129"/>
      <c r="C28" s="129"/>
      <c r="D28" s="125"/>
      <c r="E28" s="3" t="s">
        <v>184</v>
      </c>
      <c r="F28" s="13"/>
    </row>
    <row r="29" spans="1:7">
      <c r="A29" s="129"/>
      <c r="B29" s="129"/>
      <c r="C29" s="129"/>
      <c r="D29" s="125"/>
      <c r="E29" s="3" t="s">
        <v>185</v>
      </c>
      <c r="F29" s="13"/>
    </row>
    <row r="30" spans="1:7">
      <c r="A30" s="129"/>
      <c r="B30" s="129"/>
      <c r="C30" s="129"/>
      <c r="D30" s="124"/>
      <c r="E30" s="3" t="s">
        <v>186</v>
      </c>
      <c r="F30" s="13"/>
    </row>
    <row r="31" spans="1:7">
      <c r="A31" s="129"/>
      <c r="B31" s="129"/>
      <c r="C31" s="129"/>
      <c r="D31" s="123" t="s">
        <v>168</v>
      </c>
      <c r="E31" s="3"/>
      <c r="F31" s="3"/>
    </row>
    <row r="32" spans="1:7">
      <c r="A32" s="129"/>
      <c r="B32" s="129"/>
      <c r="C32" s="129"/>
      <c r="D32" s="125"/>
      <c r="E32" s="3" t="s">
        <v>191</v>
      </c>
      <c r="F32" s="11"/>
      <c r="G32" s="123" t="s">
        <v>181</v>
      </c>
    </row>
    <row r="33" spans="1:7">
      <c r="A33" s="129"/>
      <c r="B33" s="129"/>
      <c r="C33" s="129"/>
      <c r="D33" s="125"/>
      <c r="E33" s="3" t="s">
        <v>192</v>
      </c>
      <c r="F33" s="11"/>
      <c r="G33" s="125"/>
    </row>
    <row r="34" spans="1:7">
      <c r="A34" s="129"/>
      <c r="B34" s="129"/>
      <c r="C34" s="129"/>
      <c r="D34" s="124"/>
      <c r="E34" s="3" t="s">
        <v>193</v>
      </c>
      <c r="F34" s="11"/>
      <c r="G34" s="124"/>
    </row>
    <row r="35" spans="1:7">
      <c r="A35" s="129"/>
      <c r="B35" s="129"/>
      <c r="C35" s="129"/>
      <c r="D35" s="123" t="s">
        <v>66</v>
      </c>
      <c r="E35" s="3"/>
      <c r="F35" s="3"/>
    </row>
    <row r="36" spans="1:7">
      <c r="A36" s="129"/>
      <c r="B36" s="129"/>
      <c r="C36" s="129"/>
      <c r="D36" s="125"/>
      <c r="E36" s="3" t="s">
        <v>194</v>
      </c>
      <c r="F36" s="13"/>
      <c r="G36" s="123" t="s">
        <v>181</v>
      </c>
    </row>
    <row r="37" spans="1:7">
      <c r="A37" s="129"/>
      <c r="B37" s="129"/>
      <c r="C37" s="129"/>
      <c r="D37" s="125"/>
      <c r="E37" s="3" t="s">
        <v>195</v>
      </c>
      <c r="F37" s="13"/>
      <c r="G37" s="125"/>
    </row>
    <row r="38" spans="1:7">
      <c r="A38" s="129"/>
      <c r="B38" s="129"/>
      <c r="C38" s="129"/>
      <c r="D38" s="124"/>
      <c r="E38" s="3" t="s">
        <v>196</v>
      </c>
      <c r="F38" s="13"/>
      <c r="G38" s="124"/>
    </row>
    <row r="39" spans="1:7">
      <c r="A39" s="129"/>
      <c r="B39" s="129"/>
      <c r="C39" s="129" t="s">
        <v>197</v>
      </c>
      <c r="D39" s="3"/>
      <c r="E39" s="3"/>
      <c r="F39" s="3"/>
    </row>
    <row r="40" spans="1:7">
      <c r="A40" s="129"/>
      <c r="B40" s="129"/>
      <c r="C40" s="129"/>
      <c r="D40" s="3" t="s">
        <v>198</v>
      </c>
      <c r="E40" s="3"/>
      <c r="F40" s="14"/>
    </row>
    <row r="41" spans="1:7">
      <c r="A41" s="129"/>
      <c r="B41" s="129"/>
      <c r="C41" s="129"/>
      <c r="D41" s="3" t="s">
        <v>199</v>
      </c>
      <c r="E41" s="3"/>
      <c r="F41" s="13"/>
    </row>
  </sheetData>
  <mergeCells count="22">
    <mergeCell ref="G17:G18"/>
    <mergeCell ref="G19:G21"/>
    <mergeCell ref="G32:G34"/>
    <mergeCell ref="G36:G38"/>
    <mergeCell ref="D25:D30"/>
    <mergeCell ref="D31:D34"/>
    <mergeCell ref="D35:D38"/>
    <mergeCell ref="D16:D18"/>
    <mergeCell ref="D19:D21"/>
    <mergeCell ref="D22:D24"/>
    <mergeCell ref="E1:E5"/>
    <mergeCell ref="E6:E9"/>
    <mergeCell ref="E10:E13"/>
    <mergeCell ref="D1:D13"/>
    <mergeCell ref="D14:D15"/>
    <mergeCell ref="A1:A41"/>
    <mergeCell ref="B1:B24"/>
    <mergeCell ref="B25:B41"/>
    <mergeCell ref="C1:C15"/>
    <mergeCell ref="C16:C24"/>
    <mergeCell ref="C25:C38"/>
    <mergeCell ref="C39:C41"/>
  </mergeCells>
  <phoneticPr fontId="8" type="noConversion"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L28" sqref="L28"/>
    </sheetView>
  </sheetViews>
  <sheetFormatPr defaultRowHeight="15"/>
  <cols>
    <col min="1" max="1" width="33.85546875" customWidth="1"/>
    <col min="2" max="3" width="12.5703125" customWidth="1"/>
    <col min="4" max="4" width="12.7109375" customWidth="1"/>
    <col min="5" max="5" width="12.28515625" customWidth="1"/>
    <col min="6" max="6" width="13.85546875" customWidth="1"/>
  </cols>
  <sheetData>
    <row r="1" spans="1:6">
      <c r="A1" s="62" t="s">
        <v>208</v>
      </c>
      <c r="B1" s="62" t="s">
        <v>190</v>
      </c>
      <c r="C1" s="67" t="s">
        <v>179</v>
      </c>
      <c r="D1" s="62" t="s">
        <v>209</v>
      </c>
      <c r="E1" s="62" t="s">
        <v>66</v>
      </c>
      <c r="F1" s="62" t="s">
        <v>44</v>
      </c>
    </row>
    <row r="2" spans="1:6">
      <c r="A2" s="64" t="s">
        <v>210</v>
      </c>
      <c r="B2" s="66" t="s">
        <v>221</v>
      </c>
      <c r="C2" s="66"/>
      <c r="D2" s="63"/>
      <c r="E2" s="63"/>
      <c r="F2" s="63"/>
    </row>
    <row r="3" spans="1:6">
      <c r="A3" s="64" t="s">
        <v>211</v>
      </c>
      <c r="B3" s="66" t="s">
        <v>221</v>
      </c>
      <c r="C3" s="66"/>
      <c r="D3" s="63"/>
      <c r="E3" s="63"/>
      <c r="F3" s="63"/>
    </row>
    <row r="4" spans="1:6">
      <c r="A4" s="64" t="s">
        <v>226</v>
      </c>
      <c r="B4" s="66" t="s">
        <v>221</v>
      </c>
      <c r="C4" s="63"/>
      <c r="D4" s="63"/>
      <c r="E4" s="63"/>
      <c r="F4" s="63"/>
    </row>
    <row r="5" spans="1:6">
      <c r="A5" s="64" t="s">
        <v>212</v>
      </c>
      <c r="B5" s="66" t="s">
        <v>221</v>
      </c>
      <c r="C5" s="66"/>
      <c r="D5" s="63"/>
      <c r="E5" s="63"/>
      <c r="F5" s="63"/>
    </row>
    <row r="6" spans="1:6">
      <c r="A6" s="64" t="s">
        <v>213</v>
      </c>
      <c r="B6" s="66" t="s">
        <v>221</v>
      </c>
      <c r="C6" s="66"/>
      <c r="D6" s="63"/>
      <c r="E6" s="63"/>
      <c r="F6" s="63"/>
    </row>
    <row r="7" spans="1:6">
      <c r="A7" s="64" t="s">
        <v>214</v>
      </c>
      <c r="B7" s="66" t="s">
        <v>221</v>
      </c>
      <c r="C7" s="66"/>
      <c r="D7" s="63"/>
      <c r="E7" s="63"/>
      <c r="F7" s="63"/>
    </row>
    <row r="8" spans="1:6">
      <c r="A8" s="64" t="s">
        <v>215</v>
      </c>
      <c r="B8" s="66" t="s">
        <v>221</v>
      </c>
      <c r="C8" s="66"/>
      <c r="D8" s="63"/>
      <c r="E8" s="63"/>
      <c r="F8" s="63"/>
    </row>
    <row r="9" spans="1:6">
      <c r="A9" s="64" t="s">
        <v>216</v>
      </c>
      <c r="B9" s="66" t="s">
        <v>221</v>
      </c>
      <c r="C9" s="66"/>
      <c r="D9" s="63"/>
      <c r="E9" s="63"/>
      <c r="F9" s="63"/>
    </row>
    <row r="10" spans="1:6">
      <c r="A10" s="64" t="s">
        <v>30</v>
      </c>
      <c r="B10" s="66" t="s">
        <v>221</v>
      </c>
      <c r="C10" s="66"/>
      <c r="D10" s="63"/>
      <c r="E10" s="63"/>
      <c r="F10" s="63"/>
    </row>
    <row r="11" spans="1:6">
      <c r="A11" s="64" t="s">
        <v>31</v>
      </c>
      <c r="B11" s="66" t="s">
        <v>221</v>
      </c>
      <c r="C11" s="66"/>
      <c r="D11" s="63"/>
      <c r="E11" s="63"/>
      <c r="F11" s="63"/>
    </row>
    <row r="12" spans="1:6">
      <c r="A12" s="64" t="s">
        <v>32</v>
      </c>
      <c r="B12" s="66" t="s">
        <v>221</v>
      </c>
      <c r="C12" s="66"/>
      <c r="D12" s="63"/>
      <c r="E12" s="63"/>
      <c r="F12" s="63"/>
    </row>
    <row r="13" spans="1:6">
      <c r="A13" s="64" t="s">
        <v>220</v>
      </c>
      <c r="B13" s="66" t="s">
        <v>221</v>
      </c>
      <c r="C13" s="66"/>
      <c r="D13" s="63"/>
      <c r="E13" s="63"/>
      <c r="F13" s="63"/>
    </row>
    <row r="14" spans="1:6">
      <c r="A14" s="64" t="s">
        <v>219</v>
      </c>
      <c r="B14" s="66" t="s">
        <v>221</v>
      </c>
      <c r="C14" s="66"/>
      <c r="D14" s="63"/>
      <c r="E14" s="63"/>
      <c r="F14" s="63"/>
    </row>
    <row r="15" spans="1:6">
      <c r="A15" s="64" t="s">
        <v>217</v>
      </c>
      <c r="B15" s="66" t="s">
        <v>221</v>
      </c>
      <c r="C15" s="66"/>
      <c r="D15" s="66" t="s">
        <v>221</v>
      </c>
      <c r="E15" s="63"/>
      <c r="F15" s="63"/>
    </row>
    <row r="16" spans="1:6">
      <c r="A16" s="64" t="s">
        <v>218</v>
      </c>
      <c r="B16" s="66" t="s">
        <v>221</v>
      </c>
      <c r="C16" s="66"/>
      <c r="D16" s="63"/>
      <c r="E16" s="63"/>
      <c r="F16" s="63"/>
    </row>
    <row r="17" spans="1:6">
      <c r="A17" s="64" t="s">
        <v>227</v>
      </c>
      <c r="B17" s="66" t="s">
        <v>221</v>
      </c>
      <c r="C17" s="66"/>
      <c r="D17" s="63"/>
      <c r="E17" s="66" t="s">
        <v>221</v>
      </c>
      <c r="F17" s="63"/>
    </row>
    <row r="18" spans="1:6">
      <c r="A18" s="64" t="s">
        <v>222</v>
      </c>
      <c r="B18" s="66" t="s">
        <v>221</v>
      </c>
      <c r="C18" s="63"/>
      <c r="D18" s="63"/>
      <c r="E18" s="66" t="s">
        <v>221</v>
      </c>
      <c r="F18" s="63"/>
    </row>
    <row r="19" spans="1:6">
      <c r="A19" s="64" t="s">
        <v>204</v>
      </c>
      <c r="B19" s="66" t="s">
        <v>221</v>
      </c>
      <c r="C19" s="66" t="s">
        <v>221</v>
      </c>
      <c r="D19" s="63"/>
      <c r="E19" s="63"/>
      <c r="F19" s="63"/>
    </row>
    <row r="20" spans="1:6">
      <c r="A20" s="64" t="s">
        <v>223</v>
      </c>
      <c r="B20" s="66" t="s">
        <v>221</v>
      </c>
      <c r="C20" s="66" t="s">
        <v>221</v>
      </c>
      <c r="D20" s="63"/>
      <c r="E20" s="63"/>
      <c r="F20" s="63"/>
    </row>
    <row r="21" spans="1:6">
      <c r="A21" s="64" t="s">
        <v>225</v>
      </c>
      <c r="B21" s="66" t="s">
        <v>221</v>
      </c>
      <c r="C21" s="63"/>
      <c r="D21" s="63"/>
      <c r="E21" s="63"/>
      <c r="F21" s="63"/>
    </row>
    <row r="22" spans="1:6">
      <c r="A22" s="64" t="s">
        <v>224</v>
      </c>
      <c r="B22" s="66" t="s">
        <v>221</v>
      </c>
      <c r="C22" s="63"/>
      <c r="D22" s="63"/>
      <c r="E22" s="63"/>
      <c r="F22" s="63"/>
    </row>
    <row r="23" spans="1:6">
      <c r="A23" s="65"/>
      <c r="B23" s="63"/>
      <c r="C23" s="63"/>
      <c r="D23" s="63"/>
      <c r="E23" s="63"/>
      <c r="F23" s="63"/>
    </row>
    <row r="24" spans="1:6">
      <c r="A24" s="65"/>
      <c r="B24" s="63"/>
      <c r="C24" s="63"/>
      <c r="D24" s="63"/>
      <c r="E24" s="63"/>
      <c r="F24" s="63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zoomScale="145" zoomScaleNormal="145" workbookViewId="0">
      <selection activeCell="C9" sqref="C9:D9"/>
    </sheetView>
  </sheetViews>
  <sheetFormatPr defaultColWidth="9" defaultRowHeight="15"/>
  <cols>
    <col min="1" max="1" width="23" customWidth="1"/>
    <col min="2" max="2" width="11.140625" customWidth="1"/>
    <col min="3" max="3" width="18" customWidth="1"/>
    <col min="4" max="4" width="13.7109375" customWidth="1"/>
    <col min="5" max="5" width="14.140625" customWidth="1"/>
    <col min="6" max="6" width="36.7109375" customWidth="1"/>
  </cols>
  <sheetData>
    <row r="1" spans="1:13">
      <c r="A1" s="1" t="s">
        <v>200</v>
      </c>
      <c r="B1" s="1" t="s">
        <v>201</v>
      </c>
      <c r="C1" s="1" t="s">
        <v>202</v>
      </c>
      <c r="D1" s="1" t="s">
        <v>203</v>
      </c>
      <c r="E1" s="67" t="s">
        <v>234</v>
      </c>
      <c r="F1" s="1" t="s">
        <v>73</v>
      </c>
      <c r="G1" s="2"/>
      <c r="H1" s="2"/>
      <c r="I1" s="2"/>
      <c r="J1" s="2"/>
      <c r="K1" s="2"/>
      <c r="L1" s="2"/>
      <c r="M1" s="2"/>
    </row>
    <row r="2" spans="1:13">
      <c r="A2" s="3" t="s">
        <v>204</v>
      </c>
      <c r="B2" s="3">
        <v>0</v>
      </c>
      <c r="C2" s="4">
        <v>0.5</v>
      </c>
      <c r="D2" s="66" t="s">
        <v>205</v>
      </c>
      <c r="E2" s="3">
        <v>1</v>
      </c>
      <c r="F2" s="123" t="s">
        <v>92</v>
      </c>
      <c r="G2" s="2"/>
      <c r="H2" s="2"/>
      <c r="I2" s="2"/>
      <c r="J2" s="2"/>
      <c r="K2" s="2"/>
      <c r="L2" s="2"/>
      <c r="M2" s="2"/>
    </row>
    <row r="3" spans="1:13">
      <c r="A3" s="3" t="s">
        <v>206</v>
      </c>
      <c r="B3" s="3">
        <v>20</v>
      </c>
      <c r="C3" s="3" t="s">
        <v>75</v>
      </c>
      <c r="D3" s="3" t="s">
        <v>75</v>
      </c>
      <c r="E3" s="66">
        <v>1</v>
      </c>
      <c r="F3" s="124"/>
      <c r="G3" s="2"/>
      <c r="H3" s="2"/>
      <c r="I3" s="2"/>
      <c r="J3" s="2"/>
      <c r="K3" s="2"/>
      <c r="L3" s="2"/>
      <c r="M3" s="2"/>
    </row>
  </sheetData>
  <mergeCells count="1">
    <mergeCell ref="F2:F3"/>
  </mergeCells>
  <phoneticPr fontId="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Programer Scheduling</vt:lpstr>
      <vt:lpstr>Tower</vt:lpstr>
      <vt:lpstr>Enemy</vt:lpstr>
      <vt:lpstr>New Level</vt:lpstr>
      <vt:lpstr>Old Level</vt:lpstr>
      <vt:lpstr>Assets Priority</vt:lpstr>
      <vt:lpstr>Feedback</vt:lpstr>
      <vt:lpstr>Ball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 Student</dc:creator>
  <cp:lastModifiedBy>GD Student</cp:lastModifiedBy>
  <dcterms:created xsi:type="dcterms:W3CDTF">2015-06-05T18:17:00Z</dcterms:created>
  <dcterms:modified xsi:type="dcterms:W3CDTF">2023-04-28T09:52:40Z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2D4E4C32659D43D8AF640145FBE4083F_12</vt:lpwstr>
  </property>
  <property fmtid="{D5CDD505-2E9C-101B-9397-08002B2CF9AE}" pid="3" name="KSOProductBuildVer">
    <vt:lpwstr>2052-11.1.0.14036</vt:lpwstr>
  </property>
</Properties>
</file>