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8755" windowHeight="12330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48" i="2"/>
  <c r="B48"/>
  <c r="C43" s="1"/>
  <c r="G13"/>
  <c r="C12" i="3"/>
  <c r="C11"/>
  <c r="C10"/>
  <c r="C9"/>
  <c r="C8"/>
  <c r="C7"/>
  <c r="C6"/>
  <c r="C5"/>
  <c r="C4"/>
  <c r="C3"/>
  <c r="F10" i="1"/>
  <c r="C32"/>
  <c r="E39"/>
  <c r="E34"/>
  <c r="E38"/>
  <c r="C31"/>
  <c r="C30"/>
  <c r="C29"/>
  <c r="C28"/>
  <c r="C27"/>
  <c r="C25"/>
  <c r="C23"/>
  <c r="C22"/>
  <c r="C21"/>
  <c r="C12"/>
  <c r="C13"/>
  <c r="C14"/>
  <c r="C15"/>
  <c r="C16"/>
  <c r="C17"/>
  <c r="C18"/>
  <c r="C19"/>
  <c r="C20"/>
  <c r="C24"/>
  <c r="C26"/>
  <c r="C9"/>
  <c r="C8"/>
  <c r="C7"/>
  <c r="C6"/>
  <c r="C11"/>
  <c r="B32"/>
  <c r="B40"/>
  <c r="B35"/>
  <c r="C42" i="2" l="1"/>
  <c r="C44"/>
  <c r="C47"/>
  <c r="C45"/>
  <c r="C46"/>
  <c r="C10" i="1"/>
  <c r="C5"/>
  <c r="C4"/>
  <c r="C3"/>
  <c r="C36" i="2"/>
  <c r="C40"/>
  <c r="C33"/>
  <c r="C29"/>
  <c r="C41"/>
  <c r="C30"/>
  <c r="C26"/>
  <c r="C18"/>
  <c r="C23"/>
  <c r="C4"/>
  <c r="C8"/>
  <c r="C31"/>
  <c r="C24"/>
  <c r="C21"/>
  <c r="C37"/>
  <c r="C14"/>
  <c r="C32"/>
  <c r="C39"/>
  <c r="C16"/>
  <c r="C6"/>
  <c r="C28"/>
  <c r="C13"/>
  <c r="C10"/>
  <c r="C15"/>
  <c r="C34"/>
  <c r="C12"/>
  <c r="C3"/>
  <c r="C22"/>
  <c r="C5"/>
  <c r="C17"/>
  <c r="C20"/>
  <c r="C19"/>
  <c r="C7"/>
  <c r="C9"/>
  <c r="C38"/>
  <c r="C11"/>
  <c r="C27"/>
  <c r="C35"/>
  <c r="C25"/>
  <c r="G15"/>
  <c r="G16" s="1"/>
  <c r="G17" l="1"/>
</calcChain>
</file>

<file path=xl/sharedStrings.xml><?xml version="1.0" encoding="utf-8"?>
<sst xmlns="http://schemas.openxmlformats.org/spreadsheetml/2006/main" count="45" uniqueCount="23">
  <si>
    <t>№ п/п</t>
  </si>
  <si>
    <t>Показания С.И. Xi</t>
  </si>
  <si>
    <t>Квадрат отклонения от X</t>
  </si>
  <si>
    <t>в предверии серии</t>
  </si>
  <si>
    <t>в основной серии</t>
  </si>
  <si>
    <t>Среднее</t>
  </si>
  <si>
    <t>C</t>
  </si>
  <si>
    <t>D</t>
  </si>
  <si>
    <t>t</t>
  </si>
  <si>
    <t>∆</t>
  </si>
  <si>
    <t>Ϭси</t>
  </si>
  <si>
    <t>Ϭв</t>
  </si>
  <si>
    <t>Xср</t>
  </si>
  <si>
    <t>∂</t>
  </si>
  <si>
    <t>∂з</t>
  </si>
  <si>
    <t>n</t>
  </si>
  <si>
    <t>Xcр</t>
  </si>
  <si>
    <t>avg</t>
  </si>
  <si>
    <t>c</t>
  </si>
  <si>
    <t>кол-во чисел</t>
  </si>
  <si>
    <t>цена деления</t>
  </si>
  <si>
    <t>предельная отн. Погрешность</t>
  </si>
  <si>
    <t>стандартное отклонение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</si>
</sst>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workbookViewId="0">
      <selection activeCell="E35" sqref="E35"/>
    </sheetView>
  </sheetViews>
  <sheetFormatPr defaultRowHeight="15"/>
  <cols>
    <col min="2" max="2" width="19" customWidth="1"/>
    <col min="3" max="3" width="23.5703125" customWidth="1"/>
    <col min="4" max="4" width="18.7109375" customWidth="1"/>
  </cols>
  <sheetData>
    <row r="1" spans="1:6">
      <c r="A1" s="4" t="s">
        <v>0</v>
      </c>
      <c r="B1" s="4" t="s">
        <v>1</v>
      </c>
      <c r="C1" s="4" t="s">
        <v>2</v>
      </c>
      <c r="D1" s="4"/>
      <c r="E1" s="1"/>
    </row>
    <row r="2" spans="1:6">
      <c r="A2" s="4"/>
      <c r="B2" s="4"/>
      <c r="C2" s="2" t="s">
        <v>3</v>
      </c>
      <c r="D2" s="2" t="s">
        <v>4</v>
      </c>
      <c r="E2" s="2"/>
    </row>
    <row r="3" spans="1:6">
      <c r="A3" s="2">
        <v>1</v>
      </c>
      <c r="B3" s="2">
        <v>21.72</v>
      </c>
      <c r="C3" s="2">
        <f>(B3-B32)^2</f>
        <v>0.81248466111772011</v>
      </c>
      <c r="D3" s="2"/>
      <c r="E3" s="2"/>
    </row>
    <row r="4" spans="1:6">
      <c r="A4" s="2">
        <v>2</v>
      </c>
      <c r="B4" s="2">
        <v>20.84</v>
      </c>
      <c r="C4" s="2">
        <f>(B4-B32)^2</f>
        <v>4.5707491082056857E-4</v>
      </c>
      <c r="D4" s="2"/>
      <c r="E4" s="2"/>
    </row>
    <row r="5" spans="1:6">
      <c r="A5" s="2">
        <v>3</v>
      </c>
      <c r="B5" s="2">
        <v>22.46</v>
      </c>
      <c r="C5" s="2">
        <f>(B5-B32)^2</f>
        <v>2.694126040428074</v>
      </c>
      <c r="D5" s="2"/>
      <c r="E5" s="2"/>
    </row>
    <row r="6" spans="1:6">
      <c r="A6" s="2">
        <v>4</v>
      </c>
      <c r="B6" s="2">
        <v>26.88</v>
      </c>
      <c r="C6" s="2">
        <f>(B6-B32)^2</f>
        <v>36.740319143876363</v>
      </c>
      <c r="D6" s="2"/>
      <c r="E6" s="2"/>
    </row>
    <row r="7" spans="1:6">
      <c r="A7" s="2">
        <v>5</v>
      </c>
      <c r="B7" s="2">
        <v>17.28</v>
      </c>
      <c r="C7" s="2">
        <f>(B7-B32)^2</f>
        <v>12.52183638525562</v>
      </c>
      <c r="D7" s="2"/>
      <c r="E7" s="2"/>
    </row>
    <row r="8" spans="1:6">
      <c r="A8" s="2">
        <v>6</v>
      </c>
      <c r="B8" s="3">
        <v>20.07</v>
      </c>
      <c r="C8" s="2">
        <f>(B8-B32)^2</f>
        <v>0.56043293697978125</v>
      </c>
      <c r="D8" s="2"/>
      <c r="E8" s="2"/>
    </row>
    <row r="9" spans="1:6">
      <c r="A9" s="2">
        <v>7</v>
      </c>
      <c r="B9" s="2">
        <v>22.33</v>
      </c>
      <c r="C9" s="2">
        <f>(B9-B32)^2</f>
        <v>2.2842674197384101</v>
      </c>
      <c r="D9" s="2"/>
      <c r="E9" s="2"/>
    </row>
    <row r="10" spans="1:6">
      <c r="A10" s="2">
        <v>8</v>
      </c>
      <c r="B10" s="2">
        <v>21.14</v>
      </c>
      <c r="C10" s="2">
        <f>(B10-B32)^2</f>
        <v>0.10328466111771921</v>
      </c>
      <c r="D10" s="2"/>
      <c r="E10" s="2"/>
      <c r="F10">
        <f>SQRT(SUM(C3:C31)/29)</f>
        <v>1.8866897194565331</v>
      </c>
    </row>
    <row r="11" spans="1:6">
      <c r="A11" s="2">
        <v>9</v>
      </c>
      <c r="B11" s="2">
        <v>18.48</v>
      </c>
      <c r="C11" s="2">
        <f>(B11-B32)^2</f>
        <v>5.4691467300832191</v>
      </c>
      <c r="D11" s="2"/>
      <c r="E11" s="2"/>
    </row>
    <row r="12" spans="1:6">
      <c r="A12" s="2">
        <v>10</v>
      </c>
      <c r="B12" s="2">
        <v>19.23</v>
      </c>
      <c r="C12" s="2">
        <f>(B12-B32)^2</f>
        <v>2.5237156956004649</v>
      </c>
      <c r="D12" s="2"/>
      <c r="E12" s="2"/>
    </row>
    <row r="13" spans="1:6">
      <c r="A13" s="2">
        <v>11</v>
      </c>
      <c r="B13" s="2">
        <v>21.06</v>
      </c>
      <c r="C13">
        <f>(B13-B32)^2</f>
        <v>5.8263971462545361E-2</v>
      </c>
      <c r="D13" s="2"/>
      <c r="E13" s="2"/>
    </row>
    <row r="14" spans="1:6">
      <c r="A14" s="2">
        <v>12</v>
      </c>
      <c r="B14" s="2">
        <v>23.27</v>
      </c>
      <c r="C14">
        <f>(B14-B32)^2</f>
        <v>6.0092605231866942</v>
      </c>
      <c r="D14" s="2"/>
      <c r="E14" s="2"/>
    </row>
    <row r="15" spans="1:6">
      <c r="A15" s="2">
        <v>13</v>
      </c>
      <c r="B15" s="2">
        <v>18.23</v>
      </c>
      <c r="C15">
        <f>(B15-B32)^2</f>
        <v>6.7009570749108036</v>
      </c>
      <c r="D15" s="2"/>
      <c r="E15" s="2"/>
    </row>
    <row r="16" spans="1:6">
      <c r="A16" s="2">
        <v>14</v>
      </c>
      <c r="B16" s="2">
        <v>20.72</v>
      </c>
      <c r="C16">
        <f>(B16-B32)^2</f>
        <v>9.7260404280614891E-3</v>
      </c>
      <c r="D16" s="2"/>
      <c r="E16" s="2"/>
    </row>
    <row r="17" spans="1:5">
      <c r="A17" s="2">
        <v>15</v>
      </c>
      <c r="B17" s="2">
        <v>19.690000000000001</v>
      </c>
      <c r="C17">
        <f>(B17-B32)^2</f>
        <v>1.2737846611177077</v>
      </c>
      <c r="D17" s="2"/>
      <c r="E17" s="2"/>
    </row>
    <row r="18" spans="1:5">
      <c r="A18" s="2">
        <v>16</v>
      </c>
      <c r="B18" s="2">
        <v>19.82</v>
      </c>
      <c r="C18">
        <f>(B18-B32)^2</f>
        <v>0.99724328180736588</v>
      </c>
    </row>
    <row r="19" spans="1:5">
      <c r="A19" s="2">
        <v>17</v>
      </c>
      <c r="B19" s="2">
        <v>19.829999999999998</v>
      </c>
      <c r="C19">
        <f>(B19-B32)^2</f>
        <v>0.97737086801426643</v>
      </c>
    </row>
    <row r="20" spans="1:5">
      <c r="A20" s="2">
        <v>18</v>
      </c>
      <c r="B20" s="2">
        <v>20.350000000000001</v>
      </c>
      <c r="C20">
        <f>(B20-B32)^2</f>
        <v>0.2196053507728854</v>
      </c>
    </row>
    <row r="21" spans="1:5">
      <c r="A21" s="2">
        <v>19</v>
      </c>
      <c r="B21" s="2">
        <v>21.57</v>
      </c>
      <c r="C21">
        <f>(B21-B32)^2</f>
        <v>0.56457086801427347</v>
      </c>
    </row>
    <row r="22" spans="1:5">
      <c r="A22" s="2">
        <v>20</v>
      </c>
      <c r="B22" s="2">
        <v>21.74</v>
      </c>
      <c r="C22">
        <f>(B22-B32)^2</f>
        <v>0.84893983353151248</v>
      </c>
    </row>
    <row r="23" spans="1:5">
      <c r="A23" s="2">
        <v>21</v>
      </c>
      <c r="B23" s="2">
        <v>20.079999999999998</v>
      </c>
      <c r="C23">
        <f>(B23-B32)^2</f>
        <v>0.5455605231866808</v>
      </c>
    </row>
    <row r="24" spans="1:5">
      <c r="A24" s="2">
        <v>22</v>
      </c>
      <c r="B24" s="2">
        <v>22.34</v>
      </c>
      <c r="C24">
        <f>(B24-B32)^2</f>
        <v>2.3145950059453115</v>
      </c>
    </row>
    <row r="25" spans="1:5">
      <c r="A25" s="2">
        <v>23</v>
      </c>
      <c r="B25" s="2">
        <v>21.24</v>
      </c>
      <c r="C25">
        <f>(B25-B32)^2</f>
        <v>0.17756052318668361</v>
      </c>
    </row>
    <row r="26" spans="1:5">
      <c r="A26" s="2">
        <v>24</v>
      </c>
      <c r="B26" s="2">
        <v>18.37</v>
      </c>
      <c r="C26">
        <f>(B26-B32)^2</f>
        <v>5.9957432818073535</v>
      </c>
    </row>
    <row r="27" spans="1:5">
      <c r="A27" s="2">
        <v>25</v>
      </c>
      <c r="B27" s="2">
        <v>20.78</v>
      </c>
      <c r="C27">
        <f>(B27-B32)^2</f>
        <v>1.4915576694408319E-3</v>
      </c>
    </row>
    <row r="28" spans="1:5">
      <c r="A28" s="2">
        <v>26</v>
      </c>
      <c r="B28" s="2">
        <v>23.28</v>
      </c>
      <c r="C28">
        <f>(B28-B32)^2</f>
        <v>6.058388109393599</v>
      </c>
    </row>
    <row r="29" spans="1:5">
      <c r="A29" s="2">
        <v>27</v>
      </c>
      <c r="B29" s="2">
        <v>21.45</v>
      </c>
      <c r="C29">
        <f>(B29-B32)^2</f>
        <v>0.39863983353151283</v>
      </c>
    </row>
    <row r="30" spans="1:5">
      <c r="A30" s="2">
        <v>28</v>
      </c>
      <c r="B30" s="2">
        <v>21.17</v>
      </c>
      <c r="C30">
        <f>(B30-B32)^2</f>
        <v>0.12346741973840987</v>
      </c>
    </row>
    <row r="31" spans="1:5">
      <c r="A31" s="2">
        <v>29</v>
      </c>
      <c r="B31" s="2">
        <v>18.32</v>
      </c>
      <c r="C31">
        <f>(B31-B32)^2</f>
        <v>6.2431053507728738</v>
      </c>
    </row>
    <row r="32" spans="1:5">
      <c r="A32" s="2" t="s">
        <v>5</v>
      </c>
      <c r="B32" s="2">
        <f>AVERAGE(B3:B31)</f>
        <v>20.81862068965517</v>
      </c>
      <c r="C32" s="2">
        <f>STDEVP(B3:B31)</f>
        <v>1.8866897194565619</v>
      </c>
    </row>
    <row r="33" spans="1:5">
      <c r="A33" s="2" t="s">
        <v>6</v>
      </c>
      <c r="B33" s="2">
        <v>0.01</v>
      </c>
      <c r="C33" s="2"/>
    </row>
    <row r="34" spans="1:5">
      <c r="A34" s="2" t="s">
        <v>7</v>
      </c>
      <c r="B34" s="2">
        <v>5.4690000000000003</v>
      </c>
      <c r="C34" s="2"/>
      <c r="D34" t="s">
        <v>16</v>
      </c>
      <c r="E34">
        <f>B32</f>
        <v>20.81862068965517</v>
      </c>
    </row>
    <row r="35" spans="1:5">
      <c r="A35" s="2" t="s">
        <v>10</v>
      </c>
      <c r="B35" s="2">
        <f>2*B33/B34</f>
        <v>3.6569756811117207E-3</v>
      </c>
      <c r="C35" s="2"/>
      <c r="D35" s="2" t="s">
        <v>15</v>
      </c>
      <c r="E35" s="2">
        <v>29</v>
      </c>
    </row>
    <row r="36" spans="1:5">
      <c r="A36" s="2" t="s">
        <v>8</v>
      </c>
      <c r="B36" s="2">
        <v>2.2280000000000002</v>
      </c>
      <c r="C36" s="2"/>
      <c r="D36" t="s">
        <v>11</v>
      </c>
      <c r="E36">
        <v>1.8866000000000001</v>
      </c>
    </row>
    <row r="37" spans="1:5">
      <c r="A37" s="2" t="s">
        <v>9</v>
      </c>
      <c r="B37" s="2">
        <v>1.7709999999999999</v>
      </c>
      <c r="D37" t="s">
        <v>8</v>
      </c>
      <c r="E37">
        <v>2.0449999999999999</v>
      </c>
    </row>
    <row r="38" spans="1:5">
      <c r="A38" s="2" t="s">
        <v>11</v>
      </c>
      <c r="B38" s="2">
        <v>2.5139999999999998</v>
      </c>
      <c r="D38" t="s">
        <v>9</v>
      </c>
      <c r="E38">
        <f>SQRT(((E36)^2)/(B42)+((B35)^2)/(B42))*E37</f>
        <v>0.71643197308269191</v>
      </c>
    </row>
    <row r="39" spans="1:5">
      <c r="A39" s="2" t="s">
        <v>12</v>
      </c>
      <c r="B39" s="2">
        <v>21.042999999999999</v>
      </c>
      <c r="D39" t="s">
        <v>13</v>
      </c>
      <c r="E39">
        <f>(E38/E34)*100</f>
        <v>3.4413037432335223</v>
      </c>
    </row>
    <row r="40" spans="1:5">
      <c r="A40" s="2" t="s">
        <v>13</v>
      </c>
      <c r="B40">
        <f>B37/B39</f>
        <v>8.4161003659174075E-2</v>
      </c>
    </row>
    <row r="41" spans="1:5">
      <c r="A41" t="s">
        <v>14</v>
      </c>
      <c r="B41" s="2">
        <v>5</v>
      </c>
    </row>
    <row r="42" spans="1:5">
      <c r="A42" s="2" t="s">
        <v>15</v>
      </c>
      <c r="B42" s="2">
        <v>29</v>
      </c>
    </row>
  </sheetData>
  <mergeCells count="3">
    <mergeCell ref="A1:A2"/>
    <mergeCell ref="B1:B2"/>
    <mergeCell ref="C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tabSelected="1" workbookViewId="0">
      <selection activeCell="I14" sqref="I14"/>
    </sheetView>
  </sheetViews>
  <sheetFormatPr defaultRowHeight="15"/>
  <cols>
    <col min="2" max="2" width="17.85546875" bestFit="1" customWidth="1"/>
    <col min="3" max="3" width="20.5703125" customWidth="1"/>
    <col min="4" max="4" width="19.42578125" customWidth="1"/>
    <col min="9" max="9" width="29.140625" bestFit="1" customWidth="1"/>
  </cols>
  <sheetData>
    <row r="1" spans="1:9">
      <c r="A1" s="4" t="s">
        <v>0</v>
      </c>
      <c r="B1" s="4" t="s">
        <v>1</v>
      </c>
      <c r="C1" s="4" t="s">
        <v>2</v>
      </c>
      <c r="D1" s="4"/>
    </row>
    <row r="2" spans="1:9">
      <c r="A2" s="4"/>
      <c r="B2" s="4"/>
      <c r="C2" s="2" t="s">
        <v>3</v>
      </c>
      <c r="D2" s="2" t="s">
        <v>4</v>
      </c>
    </row>
    <row r="3" spans="1:9">
      <c r="A3">
        <v>1</v>
      </c>
      <c r="B3" s="2">
        <v>22.26</v>
      </c>
      <c r="C3">
        <f>(B3-$B$48)^2</f>
        <v>1.3715012345679141</v>
      </c>
    </row>
    <row r="4" spans="1:9">
      <c r="A4">
        <v>2</v>
      </c>
      <c r="B4">
        <v>17.690000000000001</v>
      </c>
      <c r="C4">
        <f>(B4-$B$48)^2</f>
        <v>11.55244567901231</v>
      </c>
    </row>
    <row r="5" spans="1:9">
      <c r="A5">
        <v>3</v>
      </c>
      <c r="B5">
        <v>22.97</v>
      </c>
      <c r="C5">
        <f>(B5-$B$48)^2</f>
        <v>3.5385790123456893</v>
      </c>
    </row>
    <row r="6" spans="1:9">
      <c r="A6">
        <v>4</v>
      </c>
      <c r="B6">
        <v>24.62</v>
      </c>
      <c r="C6">
        <f>(B6-$B$48)^2</f>
        <v>12.468745679012381</v>
      </c>
    </row>
    <row r="7" spans="1:9">
      <c r="A7">
        <v>5</v>
      </c>
      <c r="B7">
        <v>26.44</v>
      </c>
      <c r="C7">
        <f>(B7-$B$48)^2</f>
        <v>28.634390123456846</v>
      </c>
    </row>
    <row r="8" spans="1:9">
      <c r="A8">
        <v>6</v>
      </c>
      <c r="B8">
        <v>18.329999999999998</v>
      </c>
      <c r="C8">
        <f>(B8-$B$48)^2</f>
        <v>7.6114679012345556</v>
      </c>
    </row>
    <row r="9" spans="1:9">
      <c r="A9">
        <v>7</v>
      </c>
      <c r="B9">
        <v>21.16</v>
      </c>
      <c r="C9">
        <f>(B9-$B$48)^2</f>
        <v>5.0567901234573609E-3</v>
      </c>
    </row>
    <row r="10" spans="1:9">
      <c r="A10">
        <v>8</v>
      </c>
      <c r="B10">
        <v>21.45</v>
      </c>
      <c r="C10">
        <f>(B10-$B$48)^2</f>
        <v>0.13040123456790351</v>
      </c>
      <c r="F10" t="s">
        <v>15</v>
      </c>
      <c r="G10">
        <v>45</v>
      </c>
      <c r="I10" t="s">
        <v>19</v>
      </c>
    </row>
    <row r="11" spans="1:9">
      <c r="A11">
        <v>9</v>
      </c>
      <c r="B11">
        <v>21.24</v>
      </c>
      <c r="C11">
        <f>(B11-$B$48)^2</f>
        <v>2.2834567901235264E-2</v>
      </c>
      <c r="F11" t="s">
        <v>18</v>
      </c>
      <c r="G11">
        <v>0.01</v>
      </c>
      <c r="I11" t="s">
        <v>20</v>
      </c>
    </row>
    <row r="12" spans="1:9">
      <c r="A12">
        <v>10</v>
      </c>
      <c r="B12">
        <v>19.28</v>
      </c>
      <c r="C12">
        <f>(B12-$B$48)^2</f>
        <v>3.2720790123456611</v>
      </c>
      <c r="F12" t="s">
        <v>14</v>
      </c>
      <c r="G12">
        <v>0.03</v>
      </c>
      <c r="I12" t="s">
        <v>21</v>
      </c>
    </row>
    <row r="13" spans="1:9">
      <c r="A13">
        <v>11</v>
      </c>
      <c r="B13">
        <v>21.06</v>
      </c>
      <c r="C13">
        <f>(B13-$B$48)^2</f>
        <v>8.3456790123441829E-4</v>
      </c>
      <c r="F13" t="s">
        <v>10</v>
      </c>
      <c r="G13">
        <f>2*G11/6.056</f>
        <v>3.3025099075297227E-3</v>
      </c>
      <c r="I13" t="s">
        <v>22</v>
      </c>
    </row>
    <row r="14" spans="1:9">
      <c r="A14">
        <v>12</v>
      </c>
      <c r="B14">
        <v>23.27</v>
      </c>
      <c r="C14">
        <f>(B14-$B$48)^2</f>
        <v>4.7572456790123603</v>
      </c>
      <c r="F14" t="s">
        <v>8</v>
      </c>
      <c r="G14">
        <v>2.0209999999999999</v>
      </c>
    </row>
    <row r="15" spans="1:9">
      <c r="A15">
        <v>13</v>
      </c>
      <c r="B15">
        <v>18.23</v>
      </c>
      <c r="C15">
        <f>(B15-$B$48)^2</f>
        <v>8.1732456790123216</v>
      </c>
      <c r="F15" t="s">
        <v>11</v>
      </c>
      <c r="G15">
        <f>C48</f>
        <v>2.0757747921329046</v>
      </c>
    </row>
    <row r="16" spans="1:9">
      <c r="A16">
        <v>14</v>
      </c>
      <c r="B16">
        <v>20.72</v>
      </c>
      <c r="C16">
        <f>(B16-$B$48)^2</f>
        <v>0.13607901234567699</v>
      </c>
      <c r="F16" t="s">
        <v>9</v>
      </c>
      <c r="G16">
        <f>SQRT(G15^2/G10+G13^2/G10)*G14</f>
        <v>0.62537546659239873</v>
      </c>
    </row>
    <row r="17" spans="1:7">
      <c r="A17">
        <v>15</v>
      </c>
      <c r="B17">
        <v>19.690000000000001</v>
      </c>
      <c r="C17">
        <f>(B17-$B$48)^2</f>
        <v>1.9568901234567757</v>
      </c>
      <c r="F17" t="s">
        <v>13</v>
      </c>
      <c r="G17">
        <f>G16/B48</f>
        <v>2.9654263431673284E-2</v>
      </c>
    </row>
    <row r="18" spans="1:7">
      <c r="A18">
        <v>16</v>
      </c>
      <c r="B18">
        <v>19.82</v>
      </c>
      <c r="C18">
        <f>(B18-$B$48)^2</f>
        <v>1.6100790123456685</v>
      </c>
    </row>
    <row r="19" spans="1:7">
      <c r="A19">
        <v>17</v>
      </c>
      <c r="B19">
        <v>19.829999999999998</v>
      </c>
      <c r="C19">
        <f>(B19-$B$48)^2</f>
        <v>1.5848012345678957</v>
      </c>
    </row>
    <row r="20" spans="1:7">
      <c r="A20">
        <v>18</v>
      </c>
      <c r="B20">
        <v>20.350000000000001</v>
      </c>
      <c r="C20">
        <f>(B20-$B$48)^2</f>
        <v>0.545956790123449</v>
      </c>
    </row>
    <row r="21" spans="1:7">
      <c r="A21">
        <v>19</v>
      </c>
      <c r="B21">
        <v>21.57</v>
      </c>
      <c r="C21">
        <f>(B21-$B$48)^2</f>
        <v>0.23146790123457189</v>
      </c>
    </row>
    <row r="22" spans="1:7">
      <c r="A22">
        <v>20</v>
      </c>
      <c r="B22">
        <v>21.74</v>
      </c>
      <c r="C22">
        <f>(B22-$B$48)^2</f>
        <v>0.4239456790123487</v>
      </c>
    </row>
    <row r="23" spans="1:7">
      <c r="A23">
        <v>21</v>
      </c>
      <c r="B23">
        <v>29.91</v>
      </c>
      <c r="C23">
        <f>(B23-$B$48)^2</f>
        <v>77.812001234567973</v>
      </c>
    </row>
    <row r="24" spans="1:7">
      <c r="A24">
        <v>22</v>
      </c>
      <c r="B24">
        <v>20.09</v>
      </c>
      <c r="C24">
        <f>(B24-$B$48)^2</f>
        <v>0.99777901234567157</v>
      </c>
    </row>
    <row r="25" spans="1:7">
      <c r="A25">
        <v>23</v>
      </c>
      <c r="B25">
        <v>20.27</v>
      </c>
      <c r="C25">
        <f>(B25-$B$48)^2</f>
        <v>0.67057901234567341</v>
      </c>
    </row>
    <row r="26" spans="1:7">
      <c r="A26">
        <v>24</v>
      </c>
      <c r="B26">
        <v>21.2</v>
      </c>
      <c r="C26">
        <f>(B26-$B$48)^2</f>
        <v>1.2345679012346381E-2</v>
      </c>
    </row>
    <row r="27" spans="1:7">
      <c r="A27">
        <v>25</v>
      </c>
      <c r="B27">
        <v>20.65</v>
      </c>
      <c r="C27">
        <f>(B27-$B$48)^2</f>
        <v>0.1926234567901213</v>
      </c>
    </row>
    <row r="28" spans="1:7">
      <c r="A28">
        <v>26</v>
      </c>
      <c r="B28">
        <v>22.13</v>
      </c>
      <c r="C28">
        <f>(B28-$B$48)^2</f>
        <v>1.0839123456790183</v>
      </c>
    </row>
    <row r="29" spans="1:7">
      <c r="A29">
        <v>27</v>
      </c>
      <c r="B29">
        <v>21.36</v>
      </c>
      <c r="C29">
        <f>(B29-$B$48)^2</f>
        <v>7.3501234567903029E-2</v>
      </c>
    </row>
    <row r="30" spans="1:7">
      <c r="A30">
        <v>28</v>
      </c>
      <c r="B30">
        <v>19.27</v>
      </c>
      <c r="C30">
        <f>(B30-$B$48)^2</f>
        <v>3.3083567901234443</v>
      </c>
    </row>
    <row r="31" spans="1:7">
      <c r="A31">
        <v>29</v>
      </c>
      <c r="B31">
        <v>20.8</v>
      </c>
      <c r="C31">
        <f>(B31-$B$48)^2</f>
        <v>8.3456790123454139E-2</v>
      </c>
    </row>
    <row r="32" spans="1:7">
      <c r="A32">
        <v>30</v>
      </c>
      <c r="B32">
        <v>21.31</v>
      </c>
      <c r="C32">
        <f>(B32-$B$48)^2</f>
        <v>4.8890123456791265E-2</v>
      </c>
    </row>
    <row r="33" spans="1:3">
      <c r="A33">
        <v>31</v>
      </c>
      <c r="B33">
        <v>22.36</v>
      </c>
      <c r="C33">
        <f>(B33-$B$48)^2</f>
        <v>1.6157234567901317</v>
      </c>
    </row>
    <row r="34" spans="1:3">
      <c r="A34">
        <v>32</v>
      </c>
      <c r="B34">
        <v>18.09</v>
      </c>
      <c r="C34">
        <f>(B34-$B$48)^2</f>
        <v>8.9933345679012113</v>
      </c>
    </row>
    <row r="35" spans="1:3">
      <c r="A35">
        <v>33</v>
      </c>
      <c r="B35">
        <v>19.100000000000001</v>
      </c>
      <c r="C35">
        <f>(B35-$B$48)^2</f>
        <v>3.9556790123456578</v>
      </c>
    </row>
    <row r="36" spans="1:3">
      <c r="A36">
        <v>34</v>
      </c>
      <c r="B36">
        <v>20.64</v>
      </c>
      <c r="C36">
        <f>(B36-$B$48)^2</f>
        <v>0.20150123456789726</v>
      </c>
    </row>
    <row r="37" spans="1:3">
      <c r="A37">
        <v>35</v>
      </c>
      <c r="B37">
        <v>19.809999999999999</v>
      </c>
      <c r="C37">
        <f>(B37-$B$48)^2</f>
        <v>1.6355567901234502</v>
      </c>
    </row>
    <row r="38" spans="1:3">
      <c r="A38">
        <v>36</v>
      </c>
      <c r="B38">
        <v>22.51</v>
      </c>
      <c r="C38">
        <f>(B38-$B$48)^2</f>
        <v>2.0195567901234721</v>
      </c>
    </row>
    <row r="39" spans="1:3">
      <c r="A39">
        <v>37</v>
      </c>
      <c r="B39">
        <v>20.6</v>
      </c>
      <c r="C39">
        <f>(B39-$B$48)^2</f>
        <v>0.23901234567900717</v>
      </c>
    </row>
    <row r="40" spans="1:3">
      <c r="A40">
        <v>38</v>
      </c>
      <c r="B40">
        <v>20.67</v>
      </c>
      <c r="C40">
        <f>(B40-$B$48)^2</f>
        <v>0.17546790123456324</v>
      </c>
    </row>
    <row r="41" spans="1:3">
      <c r="A41">
        <v>39</v>
      </c>
      <c r="B41">
        <v>21.46</v>
      </c>
      <c r="C41">
        <f>(B41-$B$48)^2</f>
        <v>0.13772345679012696</v>
      </c>
    </row>
    <row r="42" spans="1:3">
      <c r="A42">
        <v>40</v>
      </c>
      <c r="B42">
        <v>21.93</v>
      </c>
      <c r="C42">
        <f>(B42-$B$48)^2</f>
        <v>0.70746790123457393</v>
      </c>
    </row>
    <row r="43" spans="1:3">
      <c r="A43">
        <v>41</v>
      </c>
      <c r="B43">
        <v>20.91</v>
      </c>
      <c r="C43">
        <f>(B43-$B$48)^2</f>
        <v>3.20012345678998E-2</v>
      </c>
    </row>
    <row r="44" spans="1:3">
      <c r="A44">
        <v>42</v>
      </c>
      <c r="B44">
        <v>20.09</v>
      </c>
      <c r="C44">
        <f>(B44-$B$48)^2</f>
        <v>0.99777901234567157</v>
      </c>
    </row>
    <row r="45" spans="1:3">
      <c r="A45">
        <v>43</v>
      </c>
      <c r="B45">
        <v>20.27</v>
      </c>
      <c r="C45">
        <f>(B45-$B$48)^2</f>
        <v>0.67057901234567341</v>
      </c>
    </row>
    <row r="46" spans="1:3">
      <c r="A46">
        <v>44</v>
      </c>
      <c r="B46">
        <v>21.2</v>
      </c>
      <c r="C46">
        <f>(B46-$B$48)^2</f>
        <v>1.2345679012346381E-2</v>
      </c>
    </row>
    <row r="47" spans="1:3">
      <c r="A47">
        <v>45</v>
      </c>
      <c r="B47">
        <v>20.65</v>
      </c>
      <c r="C47">
        <f>(B47-$B$48)^2</f>
        <v>0.1926234567901213</v>
      </c>
    </row>
    <row r="48" spans="1:3">
      <c r="A48" t="s">
        <v>17</v>
      </c>
      <c r="B48">
        <f>AVERAGE(B3:B47)</f>
        <v>21.088888888888885</v>
      </c>
      <c r="C48">
        <f>STDEVP(B3:B47)</f>
        <v>2.0757747921329046</v>
      </c>
    </row>
  </sheetData>
  <mergeCells count="3">
    <mergeCell ref="A1:A2"/>
    <mergeCell ref="B1:B2"/>
    <mergeCell ref="C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13" sqref="A13"/>
    </sheetView>
  </sheetViews>
  <sheetFormatPr defaultRowHeight="15"/>
  <cols>
    <col min="1" max="1" width="6.140625" bestFit="1" customWidth="1"/>
    <col min="2" max="2" width="17.85546875" bestFit="1" customWidth="1"/>
    <col min="3" max="3" width="19.7109375" customWidth="1"/>
    <col min="4" max="4" width="17.5703125" customWidth="1"/>
  </cols>
  <sheetData>
    <row r="1" spans="1:4">
      <c r="A1" s="4" t="s">
        <v>0</v>
      </c>
      <c r="B1" s="4" t="s">
        <v>1</v>
      </c>
      <c r="C1" s="4" t="s">
        <v>2</v>
      </c>
      <c r="D1" s="4"/>
    </row>
    <row r="2" spans="1:4">
      <c r="A2" s="4"/>
      <c r="B2" s="4"/>
      <c r="C2" s="2" t="s">
        <v>3</v>
      </c>
      <c r="D2" s="2" t="s">
        <v>4</v>
      </c>
    </row>
    <row r="3" spans="1:4">
      <c r="A3">
        <v>1</v>
      </c>
      <c r="B3" s="2">
        <v>22.26</v>
      </c>
      <c r="C3">
        <f>(B3-B13)^2</f>
        <v>495.50760000000008</v>
      </c>
    </row>
    <row r="4" spans="1:4">
      <c r="A4">
        <v>2</v>
      </c>
      <c r="B4">
        <v>17.690000000000001</v>
      </c>
      <c r="C4">
        <f>(B4-$B$13)^2</f>
        <v>312.93610000000007</v>
      </c>
    </row>
    <row r="5" spans="1:4">
      <c r="A5">
        <v>3</v>
      </c>
      <c r="B5">
        <v>22.97</v>
      </c>
      <c r="C5">
        <f t="shared" ref="C5:C12" si="0">(B5-$B$13)^2</f>
        <v>527.62089999999989</v>
      </c>
    </row>
    <row r="6" spans="1:4">
      <c r="A6">
        <v>4</v>
      </c>
      <c r="B6">
        <v>24.62</v>
      </c>
      <c r="C6">
        <f t="shared" si="0"/>
        <v>606.14440000000002</v>
      </c>
    </row>
    <row r="7" spans="1:4">
      <c r="A7">
        <v>5</v>
      </c>
      <c r="B7">
        <v>26.44</v>
      </c>
      <c r="C7">
        <f t="shared" si="0"/>
        <v>699.07360000000006</v>
      </c>
    </row>
    <row r="8" spans="1:4">
      <c r="A8">
        <v>6</v>
      </c>
      <c r="B8">
        <v>18.329999999999998</v>
      </c>
      <c r="C8">
        <f t="shared" si="0"/>
        <v>335.98889999999994</v>
      </c>
    </row>
    <row r="9" spans="1:4">
      <c r="A9">
        <v>7</v>
      </c>
      <c r="B9">
        <v>21.16</v>
      </c>
      <c r="C9">
        <f t="shared" si="0"/>
        <v>447.74560000000002</v>
      </c>
    </row>
    <row r="10" spans="1:4">
      <c r="A10">
        <v>8</v>
      </c>
      <c r="B10">
        <v>21.45</v>
      </c>
      <c r="C10">
        <f t="shared" si="0"/>
        <v>460.10249999999996</v>
      </c>
    </row>
    <row r="11" spans="1:4">
      <c r="A11">
        <v>9</v>
      </c>
      <c r="B11">
        <v>21.24</v>
      </c>
      <c r="C11">
        <f t="shared" si="0"/>
        <v>451.13759999999991</v>
      </c>
    </row>
    <row r="12" spans="1:4">
      <c r="A12">
        <v>10</v>
      </c>
      <c r="B12">
        <v>19.28</v>
      </c>
      <c r="C12">
        <f t="shared" si="0"/>
        <v>371.71840000000003</v>
      </c>
    </row>
  </sheetData>
  <mergeCells count="3"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2017-09-09T06:29:20Z</dcterms:created>
  <dcterms:modified xsi:type="dcterms:W3CDTF">2017-10-07T06:57:02Z</dcterms:modified>
</cp:coreProperties>
</file>