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29" i="1"/>
  <c r="B14"/>
  <c r="C4" s="1"/>
  <c r="E14"/>
  <c r="K48"/>
  <c r="J9"/>
  <c r="I29"/>
  <c r="P33"/>
  <c r="C7" l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17"/>
  <c r="A6"/>
  <c r="A7" s="1"/>
  <c r="A8" s="1"/>
  <c r="A9" s="1"/>
  <c r="A10" s="1"/>
  <c r="A11" s="1"/>
  <c r="A12" s="1"/>
  <c r="A13" s="1"/>
  <c r="A5"/>
  <c r="R33" l="1"/>
  <c r="C10"/>
  <c r="C12"/>
  <c r="C8"/>
  <c r="C13"/>
  <c r="C9"/>
  <c r="C5"/>
  <c r="C6"/>
  <c r="C11"/>
  <c r="C14" l="1"/>
  <c r="J10" s="1"/>
  <c r="J11" s="1"/>
  <c r="D53"/>
  <c r="D50"/>
  <c r="D30"/>
  <c r="D38"/>
  <c r="D49"/>
  <c r="D57"/>
  <c r="D22"/>
  <c r="D23"/>
  <c r="D41"/>
  <c r="D35"/>
  <c r="D37"/>
  <c r="D54"/>
  <c r="D19"/>
  <c r="D55"/>
  <c r="D33"/>
  <c r="D60"/>
  <c r="D16"/>
  <c r="D31"/>
  <c r="D62"/>
  <c r="D42"/>
  <c r="D39"/>
  <c r="D63"/>
  <c r="D45"/>
  <c r="D28"/>
  <c r="D34"/>
  <c r="D61"/>
  <c r="D26"/>
  <c r="D51"/>
  <c r="D46"/>
  <c r="D40"/>
  <c r="D24"/>
  <c r="D18"/>
  <c r="D66"/>
  <c r="D43"/>
  <c r="D65"/>
  <c r="D47"/>
  <c r="D32"/>
  <c r="D56"/>
  <c r="D59"/>
  <c r="D58"/>
  <c r="I39"/>
  <c r="D36"/>
  <c r="D44"/>
  <c r="D29"/>
  <c r="D25"/>
  <c r="D52"/>
  <c r="D20"/>
  <c r="D17"/>
  <c r="D27"/>
  <c r="K34"/>
  <c r="D64"/>
  <c r="I33"/>
  <c r="D21"/>
  <c r="D48"/>
  <c r="K29"/>
  <c r="B67"/>
  <c r="D67"/>
  <c r="K49"/>
  <c r="K50"/>
</calcChain>
</file>

<file path=xl/sharedStrings.xml><?xml version="1.0" encoding="utf-8"?>
<sst xmlns="http://schemas.openxmlformats.org/spreadsheetml/2006/main" count="41" uniqueCount="36">
  <si>
    <t>№ п/п</t>
  </si>
  <si>
    <t>Показания С.И. Xi</t>
  </si>
  <si>
    <r>
      <t>Квадрат отклонения от</t>
    </r>
    <r>
      <rPr>
        <u/>
        <sz val="11"/>
        <color theme="1"/>
        <rFont val="Calibri"/>
        <family val="2"/>
        <charset val="204"/>
        <scheme val="minor"/>
      </rPr>
      <t xml:space="preserve"> X</t>
    </r>
  </si>
  <si>
    <t>В предварительной серии</t>
  </si>
  <si>
    <t>В основной серии</t>
  </si>
  <si>
    <t>Предварительная серия</t>
  </si>
  <si>
    <t>Среднее</t>
  </si>
  <si>
    <t>Основная серия</t>
  </si>
  <si>
    <r>
      <t>X</t>
    </r>
    <r>
      <rPr>
        <sz val="11"/>
        <color theme="1"/>
        <rFont val="Calibri"/>
        <family val="2"/>
        <charset val="204"/>
        <scheme val="minor"/>
      </rPr>
      <t>=(</t>
    </r>
    <r>
      <rPr>
        <u/>
        <sz val="11"/>
        <color theme="1"/>
        <rFont val="Calibri"/>
        <family val="2"/>
        <charset val="204"/>
        <scheme val="minor"/>
      </rPr>
      <t>z</t>
    </r>
    <r>
      <rPr>
        <sz val="11"/>
        <color theme="1"/>
        <rFont val="Calibri"/>
        <family val="2"/>
        <charset val="204"/>
        <scheme val="minor"/>
      </rPr>
      <t>Xi)/n</t>
    </r>
  </si>
  <si>
    <r>
      <t>Ϭв=(E(Xi-</t>
    </r>
    <r>
      <rPr>
        <u/>
        <sz val="11"/>
        <color theme="1"/>
        <rFont val="Calibri"/>
        <family val="2"/>
        <charset val="204"/>
        <scheme val="minor"/>
      </rPr>
      <t>X)</t>
    </r>
    <r>
      <rPr>
        <sz val="11"/>
        <color theme="1"/>
        <rFont val="Calibri"/>
        <family val="2"/>
        <charset val="204"/>
        <scheme val="minor"/>
      </rPr>
      <t>^2)/n</t>
    </r>
  </si>
  <si>
    <t>D</t>
  </si>
  <si>
    <t>дел</t>
  </si>
  <si>
    <t>д</t>
  </si>
  <si>
    <t>погрешность в процентах</t>
  </si>
  <si>
    <t>δв</t>
  </si>
  <si>
    <t>δси</t>
  </si>
  <si>
    <t>Xср</t>
  </si>
  <si>
    <t>C</t>
  </si>
  <si>
    <t>D2</t>
  </si>
  <si>
    <t>t</t>
  </si>
  <si>
    <t>d</t>
  </si>
  <si>
    <t>δ</t>
  </si>
  <si>
    <t>&lt;= 5</t>
  </si>
  <si>
    <t>минимальный объем выборки</t>
  </si>
  <si>
    <t>t*sqrt((δв^2)/n + (δси^2)/n)</t>
  </si>
  <si>
    <t>δ2 - окончательный объем выборки</t>
  </si>
  <si>
    <t xml:space="preserve">δси </t>
  </si>
  <si>
    <t>дельта</t>
  </si>
  <si>
    <t>n &gt;=  (t/0,01*δз * Xср)^2 * (δси^2 + δв^2)</t>
  </si>
  <si>
    <t>примерно равно   δз=4,5%</t>
  </si>
  <si>
    <t>Предварительной проверки хвататает т.е. погрешность меньше заданной δз=4,5%</t>
  </si>
  <si>
    <t>D2=50779-42-99 при 20</t>
  </si>
  <si>
    <t>C=из задания</t>
  </si>
  <si>
    <t>Необходимо 61 повтор для получения заданной погрешности</t>
  </si>
  <si>
    <t>t=50779-42-21 при 40</t>
  </si>
  <si>
    <t>Вывод: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</si>
</sst>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1" fillId="0" borderId="0" xfId="0" applyFont="1"/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Fill="1" applyBorder="1"/>
    <xf numFmtId="0" fontId="0" fillId="2" borderId="3" xfId="0" applyFill="1" applyBorder="1"/>
    <xf numFmtId="0" fontId="0" fillId="0" borderId="4" xfId="0" applyBorder="1"/>
    <xf numFmtId="0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5"/>
  <sheetViews>
    <sheetView tabSelected="1" topLeftCell="A19" workbookViewId="0">
      <selection activeCell="M11" sqref="K11:M11"/>
    </sheetView>
  </sheetViews>
  <sheetFormatPr defaultRowHeight="15"/>
  <cols>
    <col min="2" max="2" width="24.28515625" customWidth="1"/>
    <col min="3" max="3" width="26.85546875" customWidth="1"/>
    <col min="4" max="4" width="28.5703125" customWidth="1"/>
    <col min="11" max="11" width="10" bestFit="1" customWidth="1"/>
  </cols>
  <sheetData>
    <row r="1" spans="1:16">
      <c r="A1" s="11" t="s">
        <v>0</v>
      </c>
      <c r="B1" s="11" t="s">
        <v>1</v>
      </c>
      <c r="C1" s="12" t="s">
        <v>2</v>
      </c>
      <c r="D1" s="12"/>
    </row>
    <row r="2" spans="1:16">
      <c r="A2" s="11"/>
      <c r="B2" s="11"/>
      <c r="C2" s="1" t="s">
        <v>3</v>
      </c>
      <c r="D2" s="1" t="s">
        <v>4</v>
      </c>
    </row>
    <row r="3" spans="1:16">
      <c r="A3" s="2"/>
      <c r="B3" s="2" t="s">
        <v>5</v>
      </c>
      <c r="C3" s="2"/>
      <c r="D3" s="2"/>
    </row>
    <row r="4" spans="1:16">
      <c r="A4" s="2">
        <v>1</v>
      </c>
      <c r="B4" s="2">
        <v>20.91</v>
      </c>
      <c r="C4" s="2">
        <f>(B4-B$14)^2</f>
        <v>1.2320999999999357E-2</v>
      </c>
      <c r="D4" s="7"/>
    </row>
    <row r="5" spans="1:16">
      <c r="A5" s="2">
        <f>A4+1</f>
        <v>2</v>
      </c>
      <c r="B5" s="2">
        <v>20.09</v>
      </c>
      <c r="C5" s="2">
        <f t="shared" ref="C5:C13" si="0">(B5-B$14)^2</f>
        <v>0.50268100000000449</v>
      </c>
      <c r="D5" s="7"/>
    </row>
    <row r="6" spans="1:16">
      <c r="A6" s="2">
        <f t="shared" ref="A6:A12" si="1">A5+1</f>
        <v>3</v>
      </c>
      <c r="B6" s="2">
        <v>20.27</v>
      </c>
      <c r="C6" s="2">
        <f t="shared" si="0"/>
        <v>0.27984100000000367</v>
      </c>
      <c r="D6" s="7"/>
    </row>
    <row r="7" spans="1:16">
      <c r="A7" s="2">
        <f t="shared" si="1"/>
        <v>4</v>
      </c>
      <c r="B7" s="2">
        <v>21.2</v>
      </c>
      <c r="C7" s="2">
        <f t="shared" si="0"/>
        <v>0.160800999999997</v>
      </c>
      <c r="D7" s="7"/>
      <c r="I7" s="4" t="s">
        <v>8</v>
      </c>
    </row>
    <row r="8" spans="1:16">
      <c r="A8" s="2">
        <f t="shared" si="1"/>
        <v>5</v>
      </c>
      <c r="B8" s="2">
        <v>20.65</v>
      </c>
      <c r="C8" s="2">
        <f t="shared" si="0"/>
        <v>2.2201000000001331E-2</v>
      </c>
      <c r="D8" s="7"/>
    </row>
    <row r="9" spans="1:16">
      <c r="A9" s="2">
        <f t="shared" si="1"/>
        <v>6</v>
      </c>
      <c r="B9" s="2">
        <v>22.13</v>
      </c>
      <c r="C9" s="2">
        <f t="shared" si="0"/>
        <v>1.7715609999999893</v>
      </c>
      <c r="D9" s="7"/>
      <c r="I9" s="2" t="s">
        <v>10</v>
      </c>
      <c r="J9" s="2">
        <f>2*0.01/5.0469</f>
        <v>3.9628286671025779E-3</v>
      </c>
    </row>
    <row r="10" spans="1:16">
      <c r="A10" s="2">
        <f t="shared" si="1"/>
        <v>7</v>
      </c>
      <c r="B10" s="2">
        <v>21.36</v>
      </c>
      <c r="C10" s="2">
        <f t="shared" si="0"/>
        <v>0.31472099999999598</v>
      </c>
      <c r="D10" s="7"/>
      <c r="I10" s="2" t="s">
        <v>11</v>
      </c>
      <c r="J10" s="2">
        <f>SQRT(J9^2+C14^2)*(1.812/SQRT(10))</f>
        <v>0.43121210778066504</v>
      </c>
    </row>
    <row r="11" spans="1:16">
      <c r="A11" s="2">
        <f t="shared" si="1"/>
        <v>8</v>
      </c>
      <c r="B11" s="2">
        <v>19.27</v>
      </c>
      <c r="C11" s="2">
        <f t="shared" si="0"/>
        <v>2.3378410000000107</v>
      </c>
      <c r="D11" s="7"/>
      <c r="I11" s="2" t="s">
        <v>12</v>
      </c>
      <c r="J11" s="2">
        <f>J10/B14*100</f>
        <v>2.0732348083112888</v>
      </c>
      <c r="K11" s="2" t="s">
        <v>13</v>
      </c>
      <c r="L11" s="2"/>
      <c r="M11" s="2"/>
    </row>
    <row r="12" spans="1:16">
      <c r="A12" s="2">
        <f t="shared" si="1"/>
        <v>9</v>
      </c>
      <c r="B12" s="2">
        <v>20.8</v>
      </c>
      <c r="C12" s="2">
        <f t="shared" si="0"/>
        <v>9.9999999999533894E-7</v>
      </c>
      <c r="D12" s="7"/>
      <c r="J12" s="6"/>
    </row>
    <row r="13" spans="1:16">
      <c r="A13" s="2">
        <f>A12+1</f>
        <v>10</v>
      </c>
      <c r="B13" s="2">
        <v>21.31</v>
      </c>
      <c r="C13" s="2">
        <f t="shared" si="0"/>
        <v>0.26112099999999561</v>
      </c>
      <c r="D13" s="7"/>
    </row>
    <row r="14" spans="1:16" ht="42.75" customHeight="1">
      <c r="A14" s="2" t="s">
        <v>6</v>
      </c>
      <c r="B14" s="5">
        <f>AVERAGE(B4:B13)</f>
        <v>20.799000000000003</v>
      </c>
      <c r="C14" s="3">
        <f>SQRT(SUM(C4:C13)/10)</f>
        <v>0.75253504901765189</v>
      </c>
      <c r="D14" s="2"/>
      <c r="E14">
        <f>STDEVP(B4:B13)</f>
        <v>0.75253504901758028</v>
      </c>
      <c r="G14" s="2" t="s">
        <v>35</v>
      </c>
      <c r="H14" s="2" t="s">
        <v>30</v>
      </c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 t="s">
        <v>7</v>
      </c>
      <c r="C15" s="7"/>
      <c r="D15" s="2"/>
    </row>
    <row r="16" spans="1:16">
      <c r="A16" s="2">
        <v>11</v>
      </c>
      <c r="B16" s="2">
        <v>21.06</v>
      </c>
      <c r="C16" s="7"/>
      <c r="D16" s="2">
        <f ca="1">(B16-K$29)^2</f>
        <v>2.5851595540175527E-2</v>
      </c>
    </row>
    <row r="17" spans="1:21">
      <c r="A17" s="2">
        <f>A16+1</f>
        <v>12</v>
      </c>
      <c r="B17" s="2">
        <v>23.27</v>
      </c>
      <c r="C17" s="7"/>
      <c r="D17" s="2">
        <f t="shared" ref="D17:D33" ca="1" si="2">(B17-K$29)^2</f>
        <v>5.6206182622068281</v>
      </c>
    </row>
    <row r="18" spans="1:21">
      <c r="A18" s="2">
        <f t="shared" ref="A18:A66" si="3">A17+1</f>
        <v>13</v>
      </c>
      <c r="B18" s="2">
        <v>18.23</v>
      </c>
      <c r="C18" s="7"/>
      <c r="D18" s="2">
        <f t="shared" ca="1" si="2"/>
        <v>7.1247123798539151</v>
      </c>
    </row>
    <row r="19" spans="1:21">
      <c r="A19" s="2">
        <f t="shared" si="3"/>
        <v>14</v>
      </c>
      <c r="B19" s="2">
        <v>20.72</v>
      </c>
      <c r="C19" s="7"/>
      <c r="D19" s="2">
        <f ca="1">(B19-K$29)^2</f>
        <v>3.2118262206844946E-2</v>
      </c>
    </row>
    <row r="20" spans="1:21">
      <c r="A20" s="2">
        <f t="shared" si="3"/>
        <v>15</v>
      </c>
      <c r="B20" s="2">
        <v>19.690000000000001</v>
      </c>
      <c r="C20" s="7"/>
      <c r="D20" s="2">
        <f t="shared" ca="1" si="2"/>
        <v>1.4622025759323376</v>
      </c>
    </row>
    <row r="21" spans="1:21">
      <c r="A21" s="2">
        <f t="shared" si="3"/>
        <v>16</v>
      </c>
      <c r="B21" s="2">
        <v>19.82</v>
      </c>
      <c r="C21" s="7"/>
      <c r="D21" s="2">
        <f t="shared" ca="1" si="2"/>
        <v>1.1647064975009667</v>
      </c>
    </row>
    <row r="22" spans="1:21">
      <c r="A22" s="2">
        <f t="shared" si="3"/>
        <v>17</v>
      </c>
      <c r="B22" s="2">
        <v>19.829999999999998</v>
      </c>
      <c r="C22" s="7"/>
      <c r="D22" s="2">
        <f t="shared" ca="1" si="2"/>
        <v>1.1432221837754808</v>
      </c>
    </row>
    <row r="23" spans="1:21">
      <c r="A23" s="2">
        <f t="shared" si="3"/>
        <v>18</v>
      </c>
      <c r="B23" s="2">
        <v>20.350000000000001</v>
      </c>
      <c r="C23" s="7"/>
      <c r="D23" s="2">
        <f t="shared" ca="1" si="2"/>
        <v>0.30163787004998233</v>
      </c>
    </row>
    <row r="24" spans="1:21">
      <c r="A24" s="2">
        <f t="shared" si="3"/>
        <v>19</v>
      </c>
      <c r="B24" s="2">
        <v>21.57</v>
      </c>
      <c r="C24" s="7"/>
      <c r="D24" s="2">
        <f t="shared" ca="1" si="2"/>
        <v>0.44995159554017344</v>
      </c>
      <c r="I24" t="s">
        <v>9</v>
      </c>
      <c r="S24" s="2" t="s">
        <v>31</v>
      </c>
      <c r="T24" s="2"/>
      <c r="U24" s="2"/>
    </row>
    <row r="25" spans="1:21">
      <c r="A25" s="2">
        <f t="shared" si="3"/>
        <v>20</v>
      </c>
      <c r="B25" s="2">
        <v>21.74</v>
      </c>
      <c r="C25" s="7"/>
      <c r="D25" s="2">
        <f t="shared" ca="1" si="2"/>
        <v>0.70691826220683607</v>
      </c>
      <c r="S25" s="2" t="s">
        <v>32</v>
      </c>
      <c r="T25" s="2"/>
      <c r="U25" s="2"/>
    </row>
    <row r="26" spans="1:21">
      <c r="A26" s="2">
        <f t="shared" si="3"/>
        <v>21</v>
      </c>
      <c r="B26" s="2">
        <v>20.079999999999998</v>
      </c>
      <c r="C26" s="7"/>
      <c r="D26" s="2">
        <f t="shared" ca="1" si="2"/>
        <v>0.67111434063822351</v>
      </c>
      <c r="S26" s="2" t="s">
        <v>34</v>
      </c>
      <c r="T26" s="2"/>
      <c r="U26" s="2"/>
    </row>
    <row r="27" spans="1:21">
      <c r="A27" s="2">
        <f t="shared" si="3"/>
        <v>22</v>
      </c>
      <c r="B27" s="2">
        <v>22.34</v>
      </c>
      <c r="C27" s="7"/>
      <c r="D27" s="2">
        <f t="shared" ca="1" si="2"/>
        <v>2.0758594386774232</v>
      </c>
    </row>
    <row r="28" spans="1:21">
      <c r="A28" s="2">
        <f t="shared" si="3"/>
        <v>23</v>
      </c>
      <c r="B28" s="2">
        <v>21.24</v>
      </c>
      <c r="C28" s="7"/>
      <c r="D28" s="2">
        <f t="shared" ca="1" si="2"/>
        <v>0.11613394848135032</v>
      </c>
      <c r="I28" s="8" t="s">
        <v>14</v>
      </c>
      <c r="J28" s="8" t="s">
        <v>15</v>
      </c>
      <c r="K28" s="8" t="s">
        <v>16</v>
      </c>
      <c r="N28" s="8" t="s">
        <v>17</v>
      </c>
      <c r="O28" s="8" t="s">
        <v>18</v>
      </c>
      <c r="P28" s="8" t="s">
        <v>19</v>
      </c>
      <c r="Q28" s="8" t="s">
        <v>20</v>
      </c>
    </row>
    <row r="29" spans="1:21">
      <c r="A29" s="2">
        <f t="shared" si="3"/>
        <v>24</v>
      </c>
      <c r="B29" s="2">
        <v>18.37</v>
      </c>
      <c r="C29" s="7"/>
      <c r="D29" s="2">
        <f t="shared" ca="1" si="2"/>
        <v>6.396931987697049</v>
      </c>
      <c r="I29" s="17">
        <f>STDEVP(B16:B65)</f>
        <v>1.6463596690880828</v>
      </c>
      <c r="J29" s="17">
        <f>2*N29/O29</f>
        <v>3.3025099075297227E-3</v>
      </c>
      <c r="K29" s="2">
        <f ca="1">AVERAGE(B16:B85)</f>
        <v>20.899215686274513</v>
      </c>
      <c r="N29" s="17">
        <v>0.01</v>
      </c>
      <c r="O29" s="17">
        <v>6.056</v>
      </c>
      <c r="P29" s="17">
        <v>1.6839999999999999</v>
      </c>
      <c r="Q29" s="17">
        <v>1.7709999999999999</v>
      </c>
    </row>
    <row r="30" spans="1:21">
      <c r="A30" s="2">
        <f t="shared" si="3"/>
        <v>25</v>
      </c>
      <c r="B30" s="2">
        <v>20.78</v>
      </c>
      <c r="C30" s="7"/>
      <c r="D30" s="2">
        <f t="shared" ca="1" si="2"/>
        <v>1.4212379853902753E-2</v>
      </c>
    </row>
    <row r="31" spans="1:21">
      <c r="A31" s="2">
        <f t="shared" si="3"/>
        <v>26</v>
      </c>
      <c r="B31" s="2">
        <v>23.28</v>
      </c>
      <c r="C31" s="7"/>
      <c r="D31" s="2">
        <f t="shared" ca="1" si="2"/>
        <v>5.6681339484813451</v>
      </c>
    </row>
    <row r="32" spans="1:21">
      <c r="A32" s="2">
        <f t="shared" si="3"/>
        <v>27</v>
      </c>
      <c r="B32" s="2">
        <v>21.45</v>
      </c>
      <c r="C32" s="7"/>
      <c r="D32" s="2">
        <f t="shared" ca="1" si="2"/>
        <v>0.30336336024605531</v>
      </c>
      <c r="I32" s="8" t="s">
        <v>21</v>
      </c>
      <c r="J32" s="8" t="s">
        <v>14</v>
      </c>
      <c r="K32" s="8" t="s">
        <v>23</v>
      </c>
      <c r="P32" s="8" t="s">
        <v>26</v>
      </c>
      <c r="R32" s="8" t="s">
        <v>24</v>
      </c>
    </row>
    <row r="33" spans="1:19">
      <c r="A33" s="2">
        <f t="shared" si="3"/>
        <v>28</v>
      </c>
      <c r="B33" s="2">
        <v>21.17</v>
      </c>
      <c r="C33" s="7"/>
      <c r="D33" s="2">
        <f t="shared" ca="1" si="2"/>
        <v>7.3324144559784074E-2</v>
      </c>
      <c r="I33" s="8">
        <f ca="1">Q29/K29*100</f>
        <v>8.4740022141744689</v>
      </c>
      <c r="J33" s="8" t="s">
        <v>22</v>
      </c>
      <c r="K33" s="8" t="s">
        <v>28</v>
      </c>
      <c r="P33" s="8">
        <f>2*N29/O29</f>
        <v>3.3025099075297227E-3</v>
      </c>
      <c r="R33" s="8">
        <f>P29*SQRT((I29^2)/A65+(P33/A65))</f>
        <v>0.35814228048530244</v>
      </c>
      <c r="S33" t="s">
        <v>27</v>
      </c>
    </row>
    <row r="34" spans="1:19">
      <c r="A34" s="2">
        <f t="shared" si="3"/>
        <v>29</v>
      </c>
      <c r="B34" s="2">
        <v>18.32</v>
      </c>
      <c r="C34" s="7"/>
      <c r="D34" s="2">
        <f t="shared" ref="D34:D66" ca="1" si="4">(B34-K$29)^2</f>
        <v>6.6523535563245035</v>
      </c>
      <c r="K34">
        <f ca="1">(P29/0.01*0.045*K29)^2*(J29^2+I29^2)</f>
        <v>67986.136633963732</v>
      </c>
    </row>
    <row r="35" spans="1:19">
      <c r="A35" s="2">
        <f t="shared" si="3"/>
        <v>30</v>
      </c>
      <c r="B35" s="2">
        <v>19.28</v>
      </c>
      <c r="C35" s="7"/>
      <c r="D35" s="2">
        <f t="shared" ca="1" si="4"/>
        <v>2.6218594386774372</v>
      </c>
    </row>
    <row r="36" spans="1:19">
      <c r="A36" s="13">
        <f t="shared" si="3"/>
        <v>31</v>
      </c>
      <c r="B36" s="14">
        <v>22.36</v>
      </c>
      <c r="C36" s="15"/>
      <c r="D36" s="14">
        <f t="shared" ca="1" si="4"/>
        <v>2.1338908112264412</v>
      </c>
    </row>
    <row r="37" spans="1:19">
      <c r="A37" s="13">
        <f t="shared" si="3"/>
        <v>32</v>
      </c>
      <c r="B37" s="14">
        <v>18.09</v>
      </c>
      <c r="C37" s="15"/>
      <c r="D37" s="14">
        <f t="shared" ca="1" si="4"/>
        <v>7.8916927720107815</v>
      </c>
    </row>
    <row r="38" spans="1:19">
      <c r="A38" s="13">
        <f t="shared" si="3"/>
        <v>33</v>
      </c>
      <c r="B38" s="14">
        <v>19.100000000000001</v>
      </c>
      <c r="C38" s="15"/>
      <c r="D38" s="14">
        <f t="shared" ca="1" si="4"/>
        <v>3.2371770857362603</v>
      </c>
      <c r="I38" s="8" t="s">
        <v>25</v>
      </c>
    </row>
    <row r="39" spans="1:19">
      <c r="A39" s="13">
        <f t="shared" si="3"/>
        <v>34</v>
      </c>
      <c r="B39" s="14">
        <v>20.64</v>
      </c>
      <c r="C39" s="15"/>
      <c r="D39" s="14">
        <f t="shared" ca="1" si="4"/>
        <v>6.7192772010766275E-2</v>
      </c>
      <c r="I39">
        <f ca="1">R33/K29*100</f>
        <v>1.7136637367712853</v>
      </c>
    </row>
    <row r="40" spans="1:19">
      <c r="A40" s="13">
        <f t="shared" si="3"/>
        <v>35</v>
      </c>
      <c r="B40" s="14">
        <v>19.809999999999999</v>
      </c>
      <c r="C40" s="15"/>
      <c r="D40" s="14">
        <f t="shared" ca="1" si="4"/>
        <v>1.1863908112264603</v>
      </c>
    </row>
    <row r="41" spans="1:19">
      <c r="A41" s="13">
        <f t="shared" si="3"/>
        <v>36</v>
      </c>
      <c r="B41" s="14">
        <v>22.51</v>
      </c>
      <c r="C41" s="15"/>
      <c r="D41" s="14">
        <f t="shared" ca="1" si="4"/>
        <v>2.5946261053440942</v>
      </c>
    </row>
    <row r="42" spans="1:19">
      <c r="A42" s="13">
        <f t="shared" si="3"/>
        <v>37</v>
      </c>
      <c r="B42" s="14">
        <v>20.6</v>
      </c>
      <c r="C42" s="15"/>
      <c r="D42" s="14">
        <f t="shared" ca="1" si="4"/>
        <v>8.9530026912726726E-2</v>
      </c>
    </row>
    <row r="43" spans="1:19">
      <c r="A43" s="13">
        <f t="shared" si="3"/>
        <v>38</v>
      </c>
      <c r="B43" s="14">
        <v>20.67</v>
      </c>
      <c r="C43" s="15"/>
      <c r="D43" s="14">
        <f t="shared" ca="1" si="4"/>
        <v>5.2539830834295025E-2</v>
      </c>
    </row>
    <row r="44" spans="1:19">
      <c r="A44" s="13">
        <f t="shared" si="3"/>
        <v>39</v>
      </c>
      <c r="B44" s="14">
        <v>21.46</v>
      </c>
      <c r="C44" s="15"/>
      <c r="D44" s="14">
        <f t="shared" ca="1" si="4"/>
        <v>0.3144790465205668</v>
      </c>
    </row>
    <row r="45" spans="1:19">
      <c r="A45" s="13">
        <f t="shared" si="3"/>
        <v>40</v>
      </c>
      <c r="B45" s="14">
        <v>21.93</v>
      </c>
      <c r="C45" s="15"/>
      <c r="D45" s="14">
        <f t="shared" ca="1" si="4"/>
        <v>1.0625163014225234</v>
      </c>
    </row>
    <row r="46" spans="1:19">
      <c r="A46" s="13">
        <f t="shared" si="3"/>
        <v>41</v>
      </c>
      <c r="B46" s="14">
        <v>20.91</v>
      </c>
      <c r="C46" s="15"/>
      <c r="D46" s="14">
        <f t="shared" ca="1" si="4"/>
        <v>1.1630142252973793E-4</v>
      </c>
    </row>
    <row r="47" spans="1:19">
      <c r="A47" s="13">
        <f t="shared" si="3"/>
        <v>42</v>
      </c>
      <c r="B47" s="14">
        <v>20.09</v>
      </c>
      <c r="C47" s="15"/>
      <c r="D47" s="14">
        <f t="shared" ca="1" si="4"/>
        <v>0.65483002691273073</v>
      </c>
    </row>
    <row r="48" spans="1:19">
      <c r="A48" s="13">
        <f t="shared" si="3"/>
        <v>43</v>
      </c>
      <c r="B48" s="14">
        <v>20.27</v>
      </c>
      <c r="C48" s="15"/>
      <c r="D48" s="14">
        <f t="shared" ca="1" si="4"/>
        <v>0.39591237985390648</v>
      </c>
      <c r="J48" s="2" t="s">
        <v>10</v>
      </c>
      <c r="K48" s="2">
        <f>2*0.01/6.056</f>
        <v>3.3025099075297227E-3</v>
      </c>
      <c r="L48" s="2"/>
      <c r="M48" s="2"/>
      <c r="N48" s="2"/>
    </row>
    <row r="49" spans="1:14">
      <c r="A49" s="13">
        <f t="shared" si="3"/>
        <v>44</v>
      </c>
      <c r="B49" s="14">
        <v>21.2</v>
      </c>
      <c r="C49" s="15"/>
      <c r="D49" s="14">
        <f t="shared" ca="1" si="4"/>
        <v>9.0471203383311966E-2</v>
      </c>
      <c r="J49" s="2" t="s">
        <v>11</v>
      </c>
      <c r="K49" s="2">
        <f ca="1">SQRT(K48^2+D67^2)*(P29/SQRT(61))</f>
        <v>0</v>
      </c>
      <c r="L49" s="2"/>
      <c r="M49" s="2"/>
      <c r="N49" s="2"/>
    </row>
    <row r="50" spans="1:14">
      <c r="A50" s="13">
        <f t="shared" si="3"/>
        <v>45</v>
      </c>
      <c r="B50" s="14">
        <v>20.65</v>
      </c>
      <c r="C50" s="15"/>
      <c r="D50" s="14">
        <f t="shared" ca="1" si="4"/>
        <v>6.2108458285277023E-2</v>
      </c>
      <c r="J50" s="2" t="s">
        <v>12</v>
      </c>
      <c r="K50" s="2">
        <f ca="1">K49/B67*100</f>
        <v>4.4807628368646961</v>
      </c>
      <c r="L50" s="2" t="s">
        <v>29</v>
      </c>
      <c r="M50" s="2"/>
      <c r="N50" s="2"/>
    </row>
    <row r="51" spans="1:14">
      <c r="A51" s="13">
        <f t="shared" si="3"/>
        <v>46</v>
      </c>
      <c r="B51" s="14">
        <v>22.13</v>
      </c>
      <c r="C51" s="15"/>
      <c r="D51" s="14">
        <f t="shared" ca="1" si="4"/>
        <v>1.5148300269127164</v>
      </c>
    </row>
    <row r="52" spans="1:14">
      <c r="A52" s="13">
        <f t="shared" si="3"/>
        <v>47</v>
      </c>
      <c r="B52" s="14">
        <v>21.36</v>
      </c>
      <c r="C52" s="15"/>
      <c r="D52" s="14">
        <f t="shared" ca="1" si="4"/>
        <v>0.21232218377546783</v>
      </c>
    </row>
    <row r="53" spans="1:14">
      <c r="A53" s="13">
        <f t="shared" si="3"/>
        <v>48</v>
      </c>
      <c r="B53" s="14">
        <v>19.27</v>
      </c>
      <c r="C53" s="15"/>
      <c r="D53" s="14">
        <f t="shared" ca="1" si="4"/>
        <v>2.6543437524029327</v>
      </c>
    </row>
    <row r="54" spans="1:14">
      <c r="A54" s="13">
        <f t="shared" si="3"/>
        <v>49</v>
      </c>
      <c r="B54" s="14">
        <v>20.8</v>
      </c>
      <c r="C54" s="15"/>
      <c r="D54" s="14">
        <f t="shared" ca="1" si="4"/>
        <v>9.8437524029223768E-3</v>
      </c>
    </row>
    <row r="55" spans="1:14">
      <c r="A55" s="13">
        <f t="shared" si="3"/>
        <v>50</v>
      </c>
      <c r="B55" s="14">
        <v>21.31</v>
      </c>
      <c r="C55" s="15"/>
      <c r="D55" s="14">
        <f t="shared" ca="1" si="4"/>
        <v>0.16874375240291856</v>
      </c>
    </row>
    <row r="56" spans="1:14">
      <c r="A56" s="13">
        <f t="shared" si="3"/>
        <v>51</v>
      </c>
      <c r="B56" s="14">
        <v>20.23</v>
      </c>
      <c r="C56" s="15"/>
      <c r="D56" s="14">
        <f t="shared" ca="1" si="4"/>
        <v>0.44784963475586637</v>
      </c>
    </row>
    <row r="57" spans="1:14">
      <c r="A57" s="13">
        <f t="shared" si="3"/>
        <v>52</v>
      </c>
      <c r="B57" s="14">
        <v>22.26</v>
      </c>
      <c r="C57" s="15"/>
      <c r="D57" s="14">
        <f t="shared" ca="1" si="4"/>
        <v>1.8517339484813498</v>
      </c>
    </row>
    <row r="58" spans="1:14">
      <c r="A58" s="13">
        <f t="shared" si="3"/>
        <v>53</v>
      </c>
      <c r="B58" s="14">
        <v>17.690000000000001</v>
      </c>
      <c r="C58" s="15"/>
      <c r="D58" s="14">
        <f t="shared" ca="1" si="4"/>
        <v>10.299065321030383</v>
      </c>
    </row>
    <row r="59" spans="1:14">
      <c r="A59" s="13">
        <f t="shared" si="3"/>
        <v>54</v>
      </c>
      <c r="B59" s="14">
        <v>22.97</v>
      </c>
      <c r="C59" s="15"/>
      <c r="D59" s="14">
        <f t="shared" ca="1" si="4"/>
        <v>4.2881476739715332</v>
      </c>
    </row>
    <row r="60" spans="1:14">
      <c r="A60" s="13">
        <f t="shared" si="3"/>
        <v>55</v>
      </c>
      <c r="B60" s="14">
        <v>24.62</v>
      </c>
      <c r="C60" s="15"/>
      <c r="D60" s="14">
        <f t="shared" ca="1" si="4"/>
        <v>13.844235909265652</v>
      </c>
    </row>
    <row r="61" spans="1:14">
      <c r="A61" s="13">
        <f t="shared" si="3"/>
        <v>56</v>
      </c>
      <c r="B61" s="14">
        <v>26.44</v>
      </c>
      <c r="C61" s="15"/>
      <c r="D61" s="14">
        <f t="shared" ca="1" si="4"/>
        <v>30.700290811226434</v>
      </c>
    </row>
    <row r="62" spans="1:14">
      <c r="A62" s="13">
        <f t="shared" si="3"/>
        <v>57</v>
      </c>
      <c r="B62" s="14">
        <v>18.329999999999998</v>
      </c>
      <c r="C62" s="15"/>
      <c r="D62" s="14">
        <f t="shared" ca="1" si="4"/>
        <v>6.6008692425990239</v>
      </c>
    </row>
    <row r="63" spans="1:14">
      <c r="A63" s="13">
        <f t="shared" si="3"/>
        <v>58</v>
      </c>
      <c r="B63" s="14">
        <v>21.16</v>
      </c>
      <c r="C63" s="15"/>
      <c r="D63" s="14">
        <f t="shared" ca="1" si="4"/>
        <v>6.8008458285273479E-2</v>
      </c>
    </row>
    <row r="64" spans="1:14">
      <c r="A64" s="13">
        <f t="shared" si="3"/>
        <v>59</v>
      </c>
      <c r="B64" s="14">
        <v>21.45</v>
      </c>
      <c r="C64" s="15"/>
      <c r="D64" s="14">
        <f t="shared" ca="1" si="4"/>
        <v>0.30336336024605531</v>
      </c>
    </row>
    <row r="65" spans="1:4">
      <c r="A65" s="13">
        <f t="shared" si="3"/>
        <v>60</v>
      </c>
      <c r="B65" s="14">
        <v>21.24</v>
      </c>
      <c r="C65" s="15"/>
      <c r="D65" s="14">
        <f t="shared" ca="1" si="4"/>
        <v>0.11613394848135032</v>
      </c>
    </row>
    <row r="66" spans="1:4">
      <c r="A66" s="2">
        <f t="shared" si="3"/>
        <v>61</v>
      </c>
      <c r="B66" s="14">
        <v>21.72</v>
      </c>
      <c r="C66" s="2"/>
      <c r="D66" s="14">
        <f t="shared" ca="1" si="4"/>
        <v>0.67368688965781742</v>
      </c>
    </row>
    <row r="67" spans="1:4">
      <c r="A67" s="9"/>
      <c r="B67" s="16">
        <f ca="1">AVERAGE(B16:B85)</f>
        <v>20.899215686274513</v>
      </c>
      <c r="D67" s="16">
        <f ca="1">STDEVP(B16:B85)</f>
        <v>1.6342664519080676</v>
      </c>
    </row>
    <row r="68" spans="1:4">
      <c r="A68" s="9"/>
      <c r="B68" s="10"/>
      <c r="C68" s="9"/>
      <c r="D68" s="10"/>
    </row>
    <row r="69" spans="1:4">
      <c r="A69" s="9"/>
      <c r="B69" s="10"/>
      <c r="C69" s="9"/>
      <c r="D69" s="10"/>
    </row>
    <row r="70" spans="1:4">
      <c r="A70" s="2" t="s">
        <v>35</v>
      </c>
      <c r="B70" s="2" t="s">
        <v>33</v>
      </c>
      <c r="C70" s="2"/>
      <c r="D70" s="14"/>
    </row>
    <row r="71" spans="1:4">
      <c r="A71" s="9"/>
      <c r="B71" s="10"/>
      <c r="C71" s="9"/>
      <c r="D71" s="10"/>
    </row>
    <row r="72" spans="1:4">
      <c r="A72" s="9"/>
      <c r="B72" s="10"/>
      <c r="C72" s="9"/>
      <c r="D72" s="10"/>
    </row>
    <row r="73" spans="1:4">
      <c r="A73" s="9"/>
      <c r="B73" s="10"/>
      <c r="C73" s="9"/>
      <c r="D73" s="10"/>
    </row>
    <row r="74" spans="1:4">
      <c r="A74" s="9"/>
      <c r="B74" s="10"/>
      <c r="C74" s="9"/>
      <c r="D74" s="10"/>
    </row>
    <row r="75" spans="1:4">
      <c r="A75" s="9"/>
      <c r="B75" s="10"/>
      <c r="C75" s="9"/>
      <c r="D75" s="10"/>
    </row>
    <row r="76" spans="1:4">
      <c r="A76" s="9"/>
      <c r="B76" s="10"/>
      <c r="C76" s="9"/>
      <c r="D76" s="10"/>
    </row>
    <row r="77" spans="1:4">
      <c r="A77" s="9"/>
      <c r="B77" s="10"/>
      <c r="C77" s="9"/>
      <c r="D77" s="10"/>
    </row>
    <row r="78" spans="1:4">
      <c r="A78" s="9"/>
      <c r="B78" s="10"/>
      <c r="C78" s="9"/>
      <c r="D78" s="10"/>
    </row>
    <row r="79" spans="1:4">
      <c r="A79" s="9"/>
      <c r="B79" s="10"/>
      <c r="C79" s="9"/>
      <c r="D79" s="10"/>
    </row>
    <row r="80" spans="1:4">
      <c r="A80" s="9"/>
      <c r="B80" s="10"/>
      <c r="C80" s="9"/>
      <c r="D80" s="10"/>
    </row>
    <row r="81" spans="1:4">
      <c r="A81" s="9"/>
      <c r="B81" s="10"/>
      <c r="C81" s="9"/>
      <c r="D81" s="10"/>
    </row>
    <row r="82" spans="1:4">
      <c r="A82" s="9"/>
      <c r="B82" s="10"/>
      <c r="C82" s="9"/>
      <c r="D82" s="10"/>
    </row>
    <row r="83" spans="1:4">
      <c r="A83" s="9"/>
      <c r="B83" s="10"/>
      <c r="C83" s="9"/>
      <c r="D83" s="10"/>
    </row>
    <row r="84" spans="1:4">
      <c r="A84" s="9"/>
      <c r="B84" s="10"/>
      <c r="C84" s="9"/>
      <c r="D84" s="10"/>
    </row>
    <row r="85" spans="1:4">
      <c r="A85" s="9"/>
      <c r="B85" s="10"/>
      <c r="C85" s="9"/>
      <c r="D85" s="10"/>
    </row>
  </sheetData>
  <mergeCells count="3">
    <mergeCell ref="A1:A2"/>
    <mergeCell ref="B1:B2"/>
    <mergeCell ref="C1:D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2017-09-09T06:27:34Z</dcterms:created>
  <dcterms:modified xsi:type="dcterms:W3CDTF">2017-10-21T06:54:57Z</dcterms:modified>
</cp:coreProperties>
</file>