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730" windowHeight="11700" activeTab="1"/>
  </bookViews>
  <sheets>
    <sheet name="Лист1" sheetId="1" r:id="rId1"/>
    <sheet name="Лист2" sheetId="2" r:id="rId2"/>
  </sheets>
  <calcPr calcId="125725"/>
</workbook>
</file>

<file path=xl/calcChain.xml><?xml version="1.0" encoding="utf-8"?>
<calcChain xmlns="http://schemas.openxmlformats.org/spreadsheetml/2006/main">
  <c r="G24" i="2"/>
  <c r="G25" s="1"/>
  <c r="G26" s="1"/>
  <c r="G13"/>
  <c r="G10" l="1"/>
  <c r="G11" s="1"/>
  <c r="G18" l="1"/>
  <c r="G17"/>
  <c r="D15" s="1"/>
  <c r="D5" l="1"/>
  <c r="D3"/>
  <c r="D7"/>
  <c r="D4"/>
  <c r="D6"/>
  <c r="D8"/>
  <c r="D10"/>
  <c r="D12"/>
  <c r="D14"/>
  <c r="D16"/>
  <c r="D9"/>
  <c r="D11"/>
  <c r="D13"/>
  <c r="G3"/>
  <c r="G8" l="1"/>
  <c r="G2"/>
  <c r="C8" s="1"/>
  <c r="C32" i="1"/>
  <c r="B32"/>
  <c r="E34" s="1"/>
  <c r="B40"/>
  <c r="B35"/>
  <c r="E38" s="1"/>
  <c r="E39" s="1"/>
  <c r="C5"/>
  <c r="C3"/>
  <c r="C6" i="2"/>
  <c r="C3"/>
  <c r="C7"/>
  <c r="C11"/>
  <c r="C9" l="1"/>
  <c r="C5"/>
  <c r="C10"/>
  <c r="C4"/>
  <c r="C6" i="1"/>
  <c r="C8"/>
  <c r="C26"/>
  <c r="C20"/>
  <c r="C18"/>
  <c r="C16"/>
  <c r="C14"/>
  <c r="C12"/>
  <c r="C22"/>
  <c r="C25"/>
  <c r="C28"/>
  <c r="C30"/>
  <c r="C4"/>
  <c r="C10"/>
  <c r="C11"/>
  <c r="C7"/>
  <c r="F10" s="1"/>
  <c r="C9"/>
  <c r="C24"/>
  <c r="C19"/>
  <c r="C17"/>
  <c r="C15"/>
  <c r="C13"/>
  <c r="C21"/>
  <c r="C23"/>
  <c r="C27"/>
  <c r="C29"/>
  <c r="C31"/>
</calcChain>
</file>

<file path=xl/sharedStrings.xml><?xml version="1.0" encoding="utf-8"?>
<sst xmlns="http://schemas.openxmlformats.org/spreadsheetml/2006/main" count="71" uniqueCount="34">
  <si>
    <t>№ п/п</t>
  </si>
  <si>
    <t>Показания С.И. Xi</t>
  </si>
  <si>
    <t>Квадрат отклонения от X</t>
  </si>
  <si>
    <t>в предверии серии</t>
  </si>
  <si>
    <t>в основной серии</t>
  </si>
  <si>
    <t>Среднее</t>
  </si>
  <si>
    <t>C</t>
  </si>
  <si>
    <t>D</t>
  </si>
  <si>
    <t>t</t>
  </si>
  <si>
    <t>∆</t>
  </si>
  <si>
    <t>Ϭси</t>
  </si>
  <si>
    <t>Ϭв</t>
  </si>
  <si>
    <t>Xср</t>
  </si>
  <si>
    <t>∂</t>
  </si>
  <si>
    <t>∂з</t>
  </si>
  <si>
    <t>n</t>
  </si>
  <si>
    <t>Xcр</t>
  </si>
  <si>
    <t>c</t>
  </si>
  <si>
    <t>цена деления</t>
  </si>
  <si>
    <t>предельная отн. Погрешность</t>
  </si>
  <si>
    <t>стандартное отклонение</t>
  </si>
  <si>
    <t>Dn</t>
  </si>
  <si>
    <t xml:space="preserve">Квантилей распределения стьюдента </t>
  </si>
  <si>
    <t>Коэфициэнт стьюдента для доверительной погрешности 0,95 для 9 значений</t>
  </si>
  <si>
    <t>Доверительная ошибка</t>
  </si>
  <si>
    <t>X ср</t>
  </si>
  <si>
    <t>Для выборки А</t>
  </si>
  <si>
    <t>Стандартное отклонение</t>
  </si>
  <si>
    <t>Среднее значение выборки А</t>
  </si>
  <si>
    <t>погрешность в процентах</t>
  </si>
  <si>
    <t>Обьем выборки</t>
  </si>
  <si>
    <t>Необходимый обьем выборочных данных</t>
  </si>
  <si>
    <t>Для выборки из 14 данных</t>
  </si>
  <si>
    <t xml:space="preserve">Среднее значение выборки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</si>
</sst>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E39" sqref="E39"/>
    </sheetView>
  </sheetViews>
  <sheetFormatPr defaultRowHeight="15"/>
  <cols>
    <col min="2" max="2" width="19" customWidth="1"/>
    <col min="3" max="3" width="23.5703125" customWidth="1"/>
    <col min="4" max="4" width="18.7109375" customWidth="1"/>
  </cols>
  <sheetData>
    <row r="1" spans="1:6">
      <c r="A1" s="5" t="s">
        <v>0</v>
      </c>
      <c r="B1" s="5" t="s">
        <v>1</v>
      </c>
      <c r="C1" s="5" t="s">
        <v>2</v>
      </c>
      <c r="D1" s="5"/>
      <c r="E1" s="1"/>
    </row>
    <row r="2" spans="1:6">
      <c r="A2" s="5"/>
      <c r="B2" s="5"/>
      <c r="C2" s="2" t="s">
        <v>3</v>
      </c>
      <c r="D2" s="2" t="s">
        <v>4</v>
      </c>
      <c r="E2" s="2"/>
    </row>
    <row r="3" spans="1:6">
      <c r="A3" s="2">
        <v>1</v>
      </c>
      <c r="B3" s="2">
        <v>21.72</v>
      </c>
      <c r="C3" s="2">
        <f>(B3-B32)^2</f>
        <v>0.81248466111772011</v>
      </c>
      <c r="D3" s="2"/>
      <c r="E3" s="2"/>
    </row>
    <row r="4" spans="1:6">
      <c r="A4" s="2">
        <v>2</v>
      </c>
      <c r="B4" s="2">
        <v>20.84</v>
      </c>
      <c r="C4" s="2">
        <f>(B4-B32)^2</f>
        <v>4.5707491082056857E-4</v>
      </c>
      <c r="D4" s="2"/>
      <c r="E4" s="2"/>
    </row>
    <row r="5" spans="1:6">
      <c r="A5" s="2">
        <v>3</v>
      </c>
      <c r="B5" s="2">
        <v>22.46</v>
      </c>
      <c r="C5" s="2">
        <f>(B5-B32)^2</f>
        <v>2.694126040428074</v>
      </c>
      <c r="D5" s="2"/>
      <c r="E5" s="2"/>
    </row>
    <row r="6" spans="1:6">
      <c r="A6" s="2">
        <v>4</v>
      </c>
      <c r="B6" s="2">
        <v>26.88</v>
      </c>
      <c r="C6" s="2">
        <f>(B6-B32)^2</f>
        <v>36.740319143876363</v>
      </c>
      <c r="D6" s="2"/>
      <c r="E6" s="2"/>
    </row>
    <row r="7" spans="1:6">
      <c r="A7" s="2">
        <v>5</v>
      </c>
      <c r="B7" s="2">
        <v>17.28</v>
      </c>
      <c r="C7" s="2">
        <f>(B7-B32)^2</f>
        <v>12.52183638525562</v>
      </c>
      <c r="D7" s="2"/>
      <c r="E7" s="2"/>
    </row>
    <row r="8" spans="1:6">
      <c r="A8" s="2">
        <v>6</v>
      </c>
      <c r="B8" s="3">
        <v>20.07</v>
      </c>
      <c r="C8" s="2">
        <f>(B8-B32)^2</f>
        <v>0.56043293697978125</v>
      </c>
      <c r="D8" s="2"/>
      <c r="E8" s="2"/>
    </row>
    <row r="9" spans="1:6">
      <c r="A9" s="2">
        <v>7</v>
      </c>
      <c r="B9" s="2">
        <v>22.33</v>
      </c>
      <c r="C9" s="2">
        <f>(B9-B32)^2</f>
        <v>2.2842674197384101</v>
      </c>
      <c r="D9" s="2"/>
      <c r="E9" s="2"/>
    </row>
    <row r="10" spans="1:6">
      <c r="A10" s="2">
        <v>8</v>
      </c>
      <c r="B10" s="2">
        <v>21.14</v>
      </c>
      <c r="C10" s="2">
        <f>(B10-B32)^2</f>
        <v>0.10328466111771921</v>
      </c>
      <c r="D10" s="2"/>
      <c r="E10" s="2"/>
      <c r="F10">
        <f>SQRT(SUM(C3:C31)/29)</f>
        <v>1.8866897194565331</v>
      </c>
    </row>
    <row r="11" spans="1:6">
      <c r="A11" s="2">
        <v>9</v>
      </c>
      <c r="B11" s="2">
        <v>18.48</v>
      </c>
      <c r="C11" s="2">
        <f>(B11-B32)^2</f>
        <v>5.4691467300832191</v>
      </c>
      <c r="D11" s="2"/>
      <c r="E11" s="2"/>
    </row>
    <row r="12" spans="1:6">
      <c r="A12" s="2">
        <v>10</v>
      </c>
      <c r="B12" s="2">
        <v>19.23</v>
      </c>
      <c r="C12" s="2">
        <f>(B12-B32)^2</f>
        <v>2.5237156956004649</v>
      </c>
      <c r="D12" s="2"/>
      <c r="E12" s="2"/>
    </row>
    <row r="13" spans="1:6">
      <c r="A13" s="2">
        <v>11</v>
      </c>
      <c r="B13" s="2">
        <v>21.06</v>
      </c>
      <c r="C13">
        <f>(B13-B32)^2</f>
        <v>5.8263971462545361E-2</v>
      </c>
      <c r="D13" s="2"/>
      <c r="E13" s="2"/>
    </row>
    <row r="14" spans="1:6">
      <c r="A14" s="2">
        <v>12</v>
      </c>
      <c r="B14" s="2">
        <v>23.27</v>
      </c>
      <c r="C14">
        <f>(B14-B32)^2</f>
        <v>6.0092605231866942</v>
      </c>
      <c r="D14" s="2"/>
      <c r="E14" s="2"/>
    </row>
    <row r="15" spans="1:6">
      <c r="A15" s="2">
        <v>13</v>
      </c>
      <c r="B15" s="2">
        <v>18.23</v>
      </c>
      <c r="C15">
        <f>(B15-B32)^2</f>
        <v>6.7009570749108036</v>
      </c>
      <c r="D15" s="2"/>
      <c r="E15" s="2"/>
    </row>
    <row r="16" spans="1:6">
      <c r="A16" s="2">
        <v>14</v>
      </c>
      <c r="B16" s="2">
        <v>20.72</v>
      </c>
      <c r="C16">
        <f>(B16-B32)^2</f>
        <v>9.7260404280614891E-3</v>
      </c>
      <c r="D16" s="2"/>
      <c r="E16" s="2"/>
    </row>
    <row r="17" spans="1:5">
      <c r="A17" s="2">
        <v>15</v>
      </c>
      <c r="B17" s="2">
        <v>19.690000000000001</v>
      </c>
      <c r="C17">
        <f>(B17-B32)^2</f>
        <v>1.2737846611177077</v>
      </c>
      <c r="D17" s="2"/>
      <c r="E17" s="2"/>
    </row>
    <row r="18" spans="1:5">
      <c r="A18" s="2">
        <v>16</v>
      </c>
      <c r="B18" s="2">
        <v>19.82</v>
      </c>
      <c r="C18">
        <f>(B18-B32)^2</f>
        <v>0.99724328180736588</v>
      </c>
    </row>
    <row r="19" spans="1:5">
      <c r="A19" s="2">
        <v>17</v>
      </c>
      <c r="B19" s="2">
        <v>19.829999999999998</v>
      </c>
      <c r="C19">
        <f>(B19-B32)^2</f>
        <v>0.97737086801426643</v>
      </c>
    </row>
    <row r="20" spans="1:5">
      <c r="A20" s="2">
        <v>18</v>
      </c>
      <c r="B20" s="2">
        <v>20.350000000000001</v>
      </c>
      <c r="C20">
        <f>(B20-B32)^2</f>
        <v>0.2196053507728854</v>
      </c>
    </row>
    <row r="21" spans="1:5">
      <c r="A21" s="2">
        <v>19</v>
      </c>
      <c r="B21" s="2">
        <v>21.57</v>
      </c>
      <c r="C21">
        <f>(B21-B32)^2</f>
        <v>0.56457086801427347</v>
      </c>
    </row>
    <row r="22" spans="1:5">
      <c r="A22" s="2">
        <v>20</v>
      </c>
      <c r="B22" s="2">
        <v>21.74</v>
      </c>
      <c r="C22">
        <f>(B22-B32)^2</f>
        <v>0.84893983353151248</v>
      </c>
    </row>
    <row r="23" spans="1:5">
      <c r="A23" s="2">
        <v>21</v>
      </c>
      <c r="B23" s="2">
        <v>20.079999999999998</v>
      </c>
      <c r="C23">
        <f>(B23-B32)^2</f>
        <v>0.5455605231866808</v>
      </c>
    </row>
    <row r="24" spans="1:5">
      <c r="A24" s="2">
        <v>22</v>
      </c>
      <c r="B24" s="2">
        <v>22.34</v>
      </c>
      <c r="C24">
        <f>(B24-B32)^2</f>
        <v>2.3145950059453115</v>
      </c>
    </row>
    <row r="25" spans="1:5">
      <c r="A25" s="2">
        <v>23</v>
      </c>
      <c r="B25" s="2">
        <v>21.24</v>
      </c>
      <c r="C25">
        <f>(B25-B32)^2</f>
        <v>0.17756052318668361</v>
      </c>
    </row>
    <row r="26" spans="1:5">
      <c r="A26" s="2">
        <v>24</v>
      </c>
      <c r="B26" s="2">
        <v>18.37</v>
      </c>
      <c r="C26">
        <f>(B26-B32)^2</f>
        <v>5.9957432818073535</v>
      </c>
    </row>
    <row r="27" spans="1:5">
      <c r="A27" s="2">
        <v>25</v>
      </c>
      <c r="B27" s="2">
        <v>20.78</v>
      </c>
      <c r="C27">
        <f>(B27-B32)^2</f>
        <v>1.4915576694408319E-3</v>
      </c>
    </row>
    <row r="28" spans="1:5">
      <c r="A28" s="2">
        <v>26</v>
      </c>
      <c r="B28" s="2">
        <v>23.28</v>
      </c>
      <c r="C28">
        <f>(B28-B32)^2</f>
        <v>6.058388109393599</v>
      </c>
    </row>
    <row r="29" spans="1:5">
      <c r="A29" s="2">
        <v>27</v>
      </c>
      <c r="B29" s="2">
        <v>21.45</v>
      </c>
      <c r="C29">
        <f>(B29-B32)^2</f>
        <v>0.39863983353151283</v>
      </c>
    </row>
    <row r="30" spans="1:5">
      <c r="A30" s="2">
        <v>28</v>
      </c>
      <c r="B30" s="2">
        <v>21.17</v>
      </c>
      <c r="C30">
        <f>(B30-B32)^2</f>
        <v>0.12346741973840987</v>
      </c>
    </row>
    <row r="31" spans="1:5">
      <c r="A31" s="2">
        <v>29</v>
      </c>
      <c r="B31" s="2">
        <v>18.32</v>
      </c>
      <c r="C31">
        <f>(B31-B32)^2</f>
        <v>6.2431053507728738</v>
      </c>
    </row>
    <row r="32" spans="1:5">
      <c r="A32" s="2" t="s">
        <v>5</v>
      </c>
      <c r="B32" s="2">
        <f>AVERAGE(B3:B31)</f>
        <v>20.81862068965517</v>
      </c>
      <c r="C32" s="2">
        <f>STDEVP(B3:B31)</f>
        <v>1.8866897194565331</v>
      </c>
    </row>
    <row r="33" spans="1:5">
      <c r="A33" s="2" t="s">
        <v>6</v>
      </c>
      <c r="B33" s="2">
        <v>0.01</v>
      </c>
      <c r="C33" s="2"/>
    </row>
    <row r="34" spans="1:5">
      <c r="A34" s="2" t="s">
        <v>7</v>
      </c>
      <c r="B34" s="2">
        <v>5.4690000000000003</v>
      </c>
      <c r="C34" s="2"/>
      <c r="D34" t="s">
        <v>16</v>
      </c>
      <c r="E34">
        <f>B32</f>
        <v>20.81862068965517</v>
      </c>
    </row>
    <row r="35" spans="1:5">
      <c r="A35" s="2" t="s">
        <v>10</v>
      </c>
      <c r="B35" s="2">
        <f>2*B33/B34</f>
        <v>3.6569756811117207E-3</v>
      </c>
      <c r="C35" s="2"/>
      <c r="D35" s="2" t="s">
        <v>15</v>
      </c>
      <c r="E35" s="2">
        <v>29</v>
      </c>
    </row>
    <row r="36" spans="1:5">
      <c r="A36" s="2" t="s">
        <v>8</v>
      </c>
      <c r="B36" s="2">
        <v>2.2280000000000002</v>
      </c>
      <c r="C36" s="2"/>
      <c r="D36" t="s">
        <v>11</v>
      </c>
      <c r="E36">
        <v>1.8866000000000001</v>
      </c>
    </row>
    <row r="37" spans="1:5">
      <c r="A37" s="2" t="s">
        <v>9</v>
      </c>
      <c r="B37" s="2">
        <v>1.7709999999999999</v>
      </c>
      <c r="D37" t="s">
        <v>8</v>
      </c>
      <c r="E37">
        <v>2.0449999999999999</v>
      </c>
    </row>
    <row r="38" spans="1:5">
      <c r="A38" s="2" t="s">
        <v>11</v>
      </c>
      <c r="B38" s="2">
        <v>2.5139999999999998</v>
      </c>
      <c r="D38" t="s">
        <v>9</v>
      </c>
      <c r="E38">
        <f>SQRT(((E36)^2)/(B42)+((B35)^2)/(B42))*E37</f>
        <v>0.71643197308269191</v>
      </c>
    </row>
    <row r="39" spans="1:5">
      <c r="A39" s="2" t="s">
        <v>12</v>
      </c>
      <c r="B39" s="2">
        <v>21.042999999999999</v>
      </c>
      <c r="D39" t="s">
        <v>13</v>
      </c>
      <c r="E39">
        <f>(E38/E34)*100</f>
        <v>3.4413037432335223</v>
      </c>
    </row>
    <row r="40" spans="1:5">
      <c r="A40" s="2" t="s">
        <v>13</v>
      </c>
      <c r="B40">
        <f>B37/B39</f>
        <v>8.4161003659174075E-2</v>
      </c>
    </row>
    <row r="41" spans="1:5">
      <c r="A41" t="s">
        <v>14</v>
      </c>
      <c r="B41" s="2">
        <v>5</v>
      </c>
    </row>
    <row r="42" spans="1:5">
      <c r="A42" s="2" t="s">
        <v>15</v>
      </c>
      <c r="B42" s="2">
        <v>29</v>
      </c>
    </row>
  </sheetData>
  <mergeCells count="3">
    <mergeCell ref="A1:A2"/>
    <mergeCell ref="B1:B2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J26" sqref="J26"/>
    </sheetView>
  </sheetViews>
  <sheetFormatPr defaultRowHeight="15"/>
  <cols>
    <col min="2" max="2" width="17.85546875" bestFit="1" customWidth="1"/>
    <col min="3" max="3" width="20.5703125" customWidth="1"/>
    <col min="4" max="4" width="19.42578125" customWidth="1"/>
    <col min="9" max="9" width="39" customWidth="1"/>
  </cols>
  <sheetData>
    <row r="1" spans="1:9">
      <c r="A1" s="5" t="s">
        <v>0</v>
      </c>
      <c r="B1" s="5" t="s">
        <v>1</v>
      </c>
      <c r="C1" s="5" t="s">
        <v>2</v>
      </c>
      <c r="D1" s="5"/>
      <c r="F1" t="s">
        <v>26</v>
      </c>
    </row>
    <row r="2" spans="1:9">
      <c r="A2" s="5"/>
      <c r="B2" s="5"/>
      <c r="C2" s="2" t="s">
        <v>3</v>
      </c>
      <c r="D2" s="2" t="s">
        <v>4</v>
      </c>
      <c r="F2" t="s">
        <v>25</v>
      </c>
      <c r="G2">
        <f>AVERAGE(B3:B11)</f>
        <v>4.9777777777777779</v>
      </c>
      <c r="I2" t="s">
        <v>28</v>
      </c>
    </row>
    <row r="3" spans="1:9">
      <c r="A3">
        <v>1</v>
      </c>
      <c r="B3" s="2">
        <v>4.75</v>
      </c>
      <c r="C3">
        <f t="shared" ref="C3:C11" si="0">(B3-$G$2)^2</f>
        <v>5.188271604938275E-2</v>
      </c>
      <c r="D3">
        <f>(B3-G17)^2</f>
        <v>5.0625000000000239E-2</v>
      </c>
      <c r="F3" t="s">
        <v>11</v>
      </c>
      <c r="G3">
        <f>STDEVP(B3:B11)</f>
        <v>0.17655831757856338</v>
      </c>
      <c r="I3" t="s">
        <v>27</v>
      </c>
    </row>
    <row r="4" spans="1:9">
      <c r="A4">
        <v>2</v>
      </c>
      <c r="B4">
        <v>4.8</v>
      </c>
      <c r="C4">
        <f t="shared" si="0"/>
        <v>3.1604938271605029E-2</v>
      </c>
      <c r="D4">
        <f>(B4-G17)^2</f>
        <v>3.0625000000000249E-2</v>
      </c>
      <c r="F4" t="s">
        <v>15</v>
      </c>
      <c r="G4">
        <v>9</v>
      </c>
      <c r="I4" t="s">
        <v>30</v>
      </c>
    </row>
    <row r="5" spans="1:9">
      <c r="A5">
        <v>3</v>
      </c>
      <c r="B5">
        <v>5.3</v>
      </c>
      <c r="C5">
        <f t="shared" si="0"/>
        <v>0.10382716049382699</v>
      </c>
      <c r="D5">
        <f>(B5-G17)^2</f>
        <v>0.10562499999999954</v>
      </c>
      <c r="F5" t="s">
        <v>17</v>
      </c>
      <c r="G5">
        <v>0.05</v>
      </c>
      <c r="I5" t="s">
        <v>18</v>
      </c>
    </row>
    <row r="6" spans="1:9">
      <c r="A6">
        <v>4</v>
      </c>
      <c r="B6">
        <v>4.95</v>
      </c>
      <c r="C6">
        <f t="shared" si="0"/>
        <v>7.7160493827159947E-4</v>
      </c>
      <c r="D6">
        <f>(B6-G17)^2</f>
        <v>6.2500000000001779E-4</v>
      </c>
      <c r="F6" s="6" t="s">
        <v>21</v>
      </c>
      <c r="G6">
        <v>5.3929999999999998</v>
      </c>
      <c r="I6" t="s">
        <v>22</v>
      </c>
    </row>
    <row r="7" spans="1:9">
      <c r="A7">
        <v>5</v>
      </c>
      <c r="B7">
        <v>5.25</v>
      </c>
      <c r="C7">
        <f t="shared" si="0"/>
        <v>7.41049382716049E-2</v>
      </c>
      <c r="D7">
        <f>(B7-G17)^2</f>
        <v>7.5624999999999706E-2</v>
      </c>
      <c r="F7" s="4" t="s">
        <v>8</v>
      </c>
      <c r="G7">
        <v>2.262</v>
      </c>
      <c r="I7" t="s">
        <v>23</v>
      </c>
    </row>
    <row r="8" spans="1:9" ht="15.75" customHeight="1">
      <c r="A8">
        <v>6</v>
      </c>
      <c r="B8">
        <v>4.95</v>
      </c>
      <c r="C8">
        <f t="shared" si="0"/>
        <v>7.7160493827159947E-4</v>
      </c>
      <c r="D8">
        <f>(B8-G17)^2</f>
        <v>6.2500000000001779E-4</v>
      </c>
      <c r="F8" t="s">
        <v>10</v>
      </c>
      <c r="G8">
        <f>2*G5/G6</f>
        <v>1.8542555164101616E-2</v>
      </c>
      <c r="I8" t="s">
        <v>20</v>
      </c>
    </row>
    <row r="9" spans="1:9" ht="39.75" customHeight="1">
      <c r="A9">
        <v>7</v>
      </c>
      <c r="B9">
        <v>4.95</v>
      </c>
      <c r="C9">
        <f t="shared" si="0"/>
        <v>7.7160493827159947E-4</v>
      </c>
      <c r="D9">
        <f>(B9-G17)^2</f>
        <v>6.2500000000001779E-4</v>
      </c>
      <c r="F9" t="s">
        <v>14</v>
      </c>
      <c r="G9">
        <v>0.02</v>
      </c>
      <c r="I9" t="s">
        <v>19</v>
      </c>
    </row>
    <row r="10" spans="1:9">
      <c r="A10">
        <v>8</v>
      </c>
      <c r="B10">
        <v>5</v>
      </c>
      <c r="C10">
        <f t="shared" si="0"/>
        <v>4.938271604938237E-4</v>
      </c>
      <c r="D10">
        <f>(B10-G17)^2</f>
        <v>6.2499999999997334E-4</v>
      </c>
      <c r="F10" t="s">
        <v>9</v>
      </c>
      <c r="G10">
        <f>SQRT(G3^2/G4+G8^2/G4)*G7</f>
        <v>0.13385712086785972</v>
      </c>
      <c r="I10" t="s">
        <v>24</v>
      </c>
    </row>
    <row r="11" spans="1:9">
      <c r="A11">
        <v>9</v>
      </c>
      <c r="B11">
        <v>4.8499999999999996</v>
      </c>
      <c r="C11">
        <f t="shared" si="0"/>
        <v>1.6327160493827271E-2</v>
      </c>
      <c r="D11">
        <f>(B11-G17)^2</f>
        <v>1.5625000000000222E-2</v>
      </c>
      <c r="F11" t="s">
        <v>13</v>
      </c>
      <c r="G11">
        <f>G10/G2*100</f>
        <v>2.6890939460061105</v>
      </c>
      <c r="I11" t="s">
        <v>29</v>
      </c>
    </row>
    <row r="12" spans="1:9">
      <c r="A12">
        <v>10</v>
      </c>
      <c r="B12">
        <v>5.15</v>
      </c>
      <c r="D12">
        <f>(B12-G17)^2</f>
        <v>3.0624999999999937E-2</v>
      </c>
    </row>
    <row r="13" spans="1:9">
      <c r="A13">
        <v>11</v>
      </c>
      <c r="B13">
        <v>4.95</v>
      </c>
      <c r="D13">
        <f>(B13-G17)^2</f>
        <v>6.2500000000001779E-4</v>
      </c>
      <c r="F13" t="s">
        <v>15</v>
      </c>
      <c r="G13">
        <f>(G7/(0.01*G9*100*G6))^2*(G8^2+G3^2)</f>
        <v>13.861321497211046</v>
      </c>
      <c r="H13">
        <v>14</v>
      </c>
      <c r="I13" t="s">
        <v>31</v>
      </c>
    </row>
    <row r="14" spans="1:9">
      <c r="A14">
        <v>12</v>
      </c>
      <c r="B14">
        <v>4.75</v>
      </c>
      <c r="D14">
        <f>(B14-G17)^2</f>
        <v>5.0625000000000239E-2</v>
      </c>
    </row>
    <row r="15" spans="1:9">
      <c r="A15">
        <v>13</v>
      </c>
      <c r="B15">
        <v>4.7</v>
      </c>
      <c r="D15">
        <f>(B15-G17)^2</f>
        <v>7.5625000000000192E-2</v>
      </c>
    </row>
    <row r="16" spans="1:9">
      <c r="A16">
        <v>14</v>
      </c>
      <c r="B16">
        <v>5.3</v>
      </c>
      <c r="D16">
        <f>(B16-G17)^2</f>
        <v>0.10562499999999954</v>
      </c>
      <c r="F16" t="s">
        <v>32</v>
      </c>
    </row>
    <row r="17" spans="6:9">
      <c r="F17" t="s">
        <v>25</v>
      </c>
      <c r="G17">
        <f>AVERAGE(B3:B11,B12:B16)</f>
        <v>4.9750000000000005</v>
      </c>
      <c r="I17" t="s">
        <v>33</v>
      </c>
    </row>
    <row r="18" spans="6:9">
      <c r="F18" t="s">
        <v>11</v>
      </c>
      <c r="G18">
        <f>STDEV(B3:B11,B12:B16)</f>
        <v>0.20451631494069875</v>
      </c>
      <c r="I18" t="s">
        <v>27</v>
      </c>
    </row>
    <row r="19" spans="6:9">
      <c r="F19" t="s">
        <v>14</v>
      </c>
      <c r="G19">
        <v>0.02</v>
      </c>
      <c r="I19" t="s">
        <v>19</v>
      </c>
    </row>
    <row r="20" spans="6:9">
      <c r="F20" t="s">
        <v>15</v>
      </c>
      <c r="G20">
        <v>14</v>
      </c>
      <c r="I20" t="s">
        <v>30</v>
      </c>
    </row>
    <row r="21" spans="6:9">
      <c r="F21" t="s">
        <v>17</v>
      </c>
      <c r="G21">
        <v>0.05</v>
      </c>
      <c r="I21" t="s">
        <v>18</v>
      </c>
    </row>
    <row r="22" spans="6:9">
      <c r="F22" s="6" t="s">
        <v>21</v>
      </c>
      <c r="G22">
        <v>5.6959999999999997</v>
      </c>
      <c r="I22" t="s">
        <v>22</v>
      </c>
    </row>
    <row r="23" spans="6:9">
      <c r="F23" t="s">
        <v>8</v>
      </c>
      <c r="G23">
        <v>1.645</v>
      </c>
      <c r="I23" t="s">
        <v>23</v>
      </c>
    </row>
    <row r="24" spans="6:9">
      <c r="F24" t="s">
        <v>10</v>
      </c>
      <c r="G24">
        <f>2*G21/G22</f>
        <v>1.75561797752809E-2</v>
      </c>
      <c r="I24" t="s">
        <v>20</v>
      </c>
    </row>
    <row r="25" spans="6:9">
      <c r="F25" t="s">
        <v>9</v>
      </c>
      <c r="G25">
        <f>SQRT(G18^2/G20+G24^2/G20)*G23</f>
        <v>9.0245201317546181E-2</v>
      </c>
      <c r="I25" t="s">
        <v>24</v>
      </c>
    </row>
    <row r="26" spans="6:9">
      <c r="F26" t="s">
        <v>13</v>
      </c>
      <c r="G26">
        <f>G25/G17*100</f>
        <v>1.8139738958300737</v>
      </c>
      <c r="I26" t="s">
        <v>29</v>
      </c>
    </row>
  </sheetData>
  <mergeCells count="3">
    <mergeCell ref="A1:A2"/>
    <mergeCell ref="B1:B2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Чубарова</cp:lastModifiedBy>
  <dcterms:created xsi:type="dcterms:W3CDTF">2017-09-09T06:29:20Z</dcterms:created>
  <dcterms:modified xsi:type="dcterms:W3CDTF">2017-10-21T06:59:58Z</dcterms:modified>
</cp:coreProperties>
</file>