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B DISK/Others/ATPAssay/"/>
    </mc:Choice>
  </mc:AlternateContent>
  <xr:revisionPtr revIDLastSave="0" documentId="13_ncr:1_{22820C6D-4166-DC4E-88D0-2640D34986DF}" xr6:coauthVersionLast="36" xr6:coauthVersionMax="36" xr10:uidLastSave="{00000000-0000-0000-0000-000000000000}"/>
  <bookViews>
    <workbookView xWindow="-31960" yWindow="1100" windowWidth="26840" windowHeight="15540" xr2:uid="{7A36AD73-601A-A745-949B-2021FFCC74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F43" i="1"/>
  <c r="F42" i="1"/>
  <c r="C43" i="1" l="1"/>
  <c r="C42" i="1"/>
  <c r="B43" i="1"/>
  <c r="B42" i="1"/>
  <c r="H39" i="1"/>
  <c r="G39" i="1"/>
  <c r="F39" i="1"/>
  <c r="D39" i="1"/>
  <c r="C39" i="1"/>
  <c r="B39" i="1"/>
  <c r="Q28" i="1"/>
  <c r="Q27" i="1"/>
  <c r="H27" i="1" s="1"/>
  <c r="H26" i="1"/>
  <c r="G26" i="1"/>
  <c r="F26" i="1"/>
  <c r="D26" i="1"/>
  <c r="C26" i="1"/>
  <c r="B26" i="1"/>
  <c r="H34" i="1"/>
  <c r="G34" i="1"/>
  <c r="F34" i="1"/>
  <c r="D34" i="1"/>
  <c r="C34" i="1"/>
  <c r="B34" i="1"/>
  <c r="F27" i="1" l="1"/>
  <c r="D27" i="1"/>
  <c r="B27" i="1"/>
  <c r="G27" i="1"/>
  <c r="C27" i="1"/>
</calcChain>
</file>

<file path=xl/sharedStrings.xml><?xml version="1.0" encoding="utf-8"?>
<sst xmlns="http://schemas.openxmlformats.org/spreadsheetml/2006/main" count="79" uniqueCount="55">
  <si>
    <t>SAFIRE;   Serial number: 12901300233;   Firmware: V 2.30 11/04 Safire;   XFLUOR4 (VERSION 2) Version: V 4.51</t>
  </si>
  <si>
    <t>Date:</t>
  </si>
  <si>
    <t>Time:</t>
  </si>
  <si>
    <t>Measurement mode:</t>
  </si>
  <si>
    <t>Wavelength scan type:</t>
  </si>
  <si>
    <t>Excitation wavelength start:</t>
  </si>
  <si>
    <t>Emission wavelength start:</t>
  </si>
  <si>
    <t>Emission wavelength end:</t>
  </si>
  <si>
    <t>Emission scan number:</t>
  </si>
  <si>
    <t>Emission wavelength step size:</t>
  </si>
  <si>
    <t>Delay before next wavelength:</t>
  </si>
  <si>
    <t>Excitation bandwidth:</t>
  </si>
  <si>
    <t>Emission bandwidth:</t>
  </si>
  <si>
    <t>Gain (Manual):</t>
  </si>
  <si>
    <t>Number of flashes:</t>
  </si>
  <si>
    <t>Lag time:</t>
  </si>
  <si>
    <t>Integration time:</t>
  </si>
  <si>
    <t>Plate definition file:</t>
  </si>
  <si>
    <t>Plate with cover</t>
  </si>
  <si>
    <t>Z-Position (Manual):</t>
  </si>
  <si>
    <t>Fluorescence Top</t>
  </si>
  <si>
    <t>Emission</t>
  </si>
  <si>
    <t>Iwaki96.pdf</t>
  </si>
  <si>
    <t/>
  </si>
  <si>
    <t>WaveLength:</t>
  </si>
  <si>
    <t>A1</t>
  </si>
  <si>
    <t>A2</t>
  </si>
  <si>
    <t>A3</t>
  </si>
  <si>
    <t>B1</t>
  </si>
  <si>
    <t>B2</t>
  </si>
  <si>
    <t>B3</t>
  </si>
  <si>
    <t>A_Blank</t>
  </si>
  <si>
    <t>B_Blank</t>
  </si>
  <si>
    <t>stdCurve</t>
  </si>
  <si>
    <t>AU</t>
  </si>
  <si>
    <t>pMol</t>
  </si>
  <si>
    <t>ATP Assay</t>
  </si>
  <si>
    <t>OD600</t>
  </si>
  <si>
    <t>B1x6</t>
  </si>
  <si>
    <t>B2x6</t>
  </si>
  <si>
    <t>B3x6</t>
  </si>
  <si>
    <t>Corrected</t>
  </si>
  <si>
    <t>a</t>
  </si>
  <si>
    <t>b</t>
  </si>
  <si>
    <t>Regression</t>
  </si>
  <si>
    <t>nM</t>
  </si>
  <si>
    <t>ATP nM</t>
  </si>
  <si>
    <t>nM/OD600</t>
  </si>
  <si>
    <t>y=ax+b</t>
  </si>
  <si>
    <t>mean</t>
  </si>
  <si>
    <t>A</t>
  </si>
  <si>
    <t>B</t>
  </si>
  <si>
    <t>std</t>
  </si>
  <si>
    <t>Units</t>
  </si>
  <si>
    <t>nM/AU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</si>
</sst>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hh:mm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0"/>
      <color indexed="9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/>
    <xf numFmtId="1" fontId="1" fillId="0" borderId="0" xfId="0" applyNumberFormat="1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2" xfId="0" applyBorder="1"/>
    <xf numFmtId="1" fontId="2" fillId="3" borderId="1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66FF-E024-A545-8590-58CAFCBBE4C8}">
  <dimension ref="A1:Q43"/>
  <sheetViews>
    <sheetView tabSelected="1" topLeftCell="A18" workbookViewId="0">
      <selection activeCell="G44" sqref="G44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  <c r="F2" s="1">
        <v>44402</v>
      </c>
    </row>
    <row r="3" spans="1:6" x14ac:dyDescent="0.2">
      <c r="A3" t="s">
        <v>2</v>
      </c>
      <c r="F3" s="2">
        <v>0.60401620370370368</v>
      </c>
    </row>
    <row r="5" spans="1:6" x14ac:dyDescent="0.2">
      <c r="A5" t="s">
        <v>3</v>
      </c>
      <c r="F5" s="3" t="s">
        <v>20</v>
      </c>
    </row>
    <row r="6" spans="1:6" x14ac:dyDescent="0.2">
      <c r="A6" t="s">
        <v>4</v>
      </c>
      <c r="F6" s="3" t="s">
        <v>21</v>
      </c>
    </row>
    <row r="7" spans="1:6" x14ac:dyDescent="0.2">
      <c r="A7" t="s">
        <v>5</v>
      </c>
      <c r="F7">
        <v>535</v>
      </c>
    </row>
    <row r="8" spans="1:6" x14ac:dyDescent="0.2">
      <c r="A8" t="s">
        <v>6</v>
      </c>
      <c r="F8">
        <v>587</v>
      </c>
    </row>
    <row r="9" spans="1:6" x14ac:dyDescent="0.2">
      <c r="A9" t="s">
        <v>7</v>
      </c>
      <c r="F9">
        <v>588</v>
      </c>
    </row>
    <row r="10" spans="1:6" x14ac:dyDescent="0.2">
      <c r="A10" t="s">
        <v>8</v>
      </c>
      <c r="F10">
        <v>2</v>
      </c>
    </row>
    <row r="11" spans="1:6" x14ac:dyDescent="0.2">
      <c r="A11" t="s">
        <v>9</v>
      </c>
      <c r="F11">
        <v>1</v>
      </c>
    </row>
    <row r="12" spans="1:6" x14ac:dyDescent="0.2">
      <c r="A12" t="s">
        <v>10</v>
      </c>
      <c r="F12">
        <v>0</v>
      </c>
    </row>
    <row r="13" spans="1:6" x14ac:dyDescent="0.2">
      <c r="A13" t="s">
        <v>11</v>
      </c>
      <c r="F13">
        <v>5</v>
      </c>
    </row>
    <row r="14" spans="1:6" x14ac:dyDescent="0.2">
      <c r="A14" t="s">
        <v>12</v>
      </c>
      <c r="F14">
        <v>7.5</v>
      </c>
    </row>
    <row r="15" spans="1:6" x14ac:dyDescent="0.2">
      <c r="A15" t="s">
        <v>13</v>
      </c>
      <c r="F15">
        <v>100</v>
      </c>
    </row>
    <row r="16" spans="1:6" x14ac:dyDescent="0.2">
      <c r="A16" t="s">
        <v>14</v>
      </c>
      <c r="F16">
        <v>10</v>
      </c>
    </row>
    <row r="17" spans="1:17" x14ac:dyDescent="0.2">
      <c r="A17" t="s">
        <v>15</v>
      </c>
      <c r="F17">
        <v>0</v>
      </c>
    </row>
    <row r="18" spans="1:17" x14ac:dyDescent="0.2">
      <c r="A18" t="s">
        <v>16</v>
      </c>
      <c r="F18">
        <v>40</v>
      </c>
    </row>
    <row r="19" spans="1:17" x14ac:dyDescent="0.2">
      <c r="A19" t="s">
        <v>17</v>
      </c>
      <c r="F19" s="3" t="s">
        <v>22</v>
      </c>
    </row>
    <row r="20" spans="1:17" x14ac:dyDescent="0.2">
      <c r="A20" t="s">
        <v>18</v>
      </c>
      <c r="F20" s="3" t="s">
        <v>23</v>
      </c>
    </row>
    <row r="21" spans="1:17" x14ac:dyDescent="0.2">
      <c r="A21" t="s">
        <v>19</v>
      </c>
      <c r="F21">
        <v>11040</v>
      </c>
    </row>
    <row r="23" spans="1:17" ht="17" thickBot="1" x14ac:dyDescent="0.25">
      <c r="A23" t="s">
        <v>36</v>
      </c>
      <c r="J23" t="s">
        <v>53</v>
      </c>
    </row>
    <row r="24" spans="1:17" x14ac:dyDescent="0.2">
      <c r="A24" s="4" t="s">
        <v>24</v>
      </c>
      <c r="B24" s="4" t="s">
        <v>25</v>
      </c>
      <c r="C24" s="4" t="s">
        <v>26</v>
      </c>
      <c r="D24" s="4" t="s">
        <v>27</v>
      </c>
      <c r="E24" s="4" t="s">
        <v>31</v>
      </c>
      <c r="F24" s="4" t="s">
        <v>28</v>
      </c>
      <c r="G24" s="4" t="s">
        <v>29</v>
      </c>
      <c r="H24" s="4" t="s">
        <v>30</v>
      </c>
      <c r="I24" s="4" t="s">
        <v>32</v>
      </c>
      <c r="K24" s="20" t="s">
        <v>33</v>
      </c>
      <c r="L24" s="21"/>
      <c r="M24" s="21"/>
      <c r="N24" s="21"/>
      <c r="O24" s="21"/>
      <c r="P24" s="21"/>
      <c r="Q24" s="22"/>
    </row>
    <row r="25" spans="1:17" x14ac:dyDescent="0.2">
      <c r="A25" s="4">
        <v>587</v>
      </c>
      <c r="B25" s="5">
        <v>2023</v>
      </c>
      <c r="C25" s="5">
        <v>1733</v>
      </c>
      <c r="D25" s="5">
        <v>1649</v>
      </c>
      <c r="E25" s="5">
        <v>1088</v>
      </c>
      <c r="F25" s="5">
        <v>1340</v>
      </c>
      <c r="G25" s="5">
        <v>1941</v>
      </c>
      <c r="H25" s="5">
        <v>2146</v>
      </c>
      <c r="I25" s="5">
        <v>1158</v>
      </c>
      <c r="J25" t="s">
        <v>34</v>
      </c>
      <c r="K25" s="10">
        <v>532</v>
      </c>
      <c r="L25" s="11">
        <v>6914</v>
      </c>
      <c r="M25" s="11">
        <v>8920</v>
      </c>
      <c r="N25" s="11">
        <v>12916</v>
      </c>
      <c r="O25" s="11">
        <v>21468</v>
      </c>
      <c r="P25" s="11">
        <v>29327</v>
      </c>
      <c r="Q25" s="12" t="s">
        <v>34</v>
      </c>
    </row>
    <row r="26" spans="1:17" x14ac:dyDescent="0.2">
      <c r="A26" s="4" t="s">
        <v>41</v>
      </c>
      <c r="B26" s="8">
        <f>B25-$E$25</f>
        <v>935</v>
      </c>
      <c r="C26" s="8">
        <f t="shared" ref="C26:D26" si="0">C25-$E$25</f>
        <v>645</v>
      </c>
      <c r="D26" s="8">
        <f t="shared" si="0"/>
        <v>561</v>
      </c>
      <c r="F26" s="8">
        <f>F25-$I$25</f>
        <v>182</v>
      </c>
      <c r="G26" s="8">
        <f>G25-$I$25</f>
        <v>783</v>
      </c>
      <c r="H26" s="8">
        <f>H25-$I$25</f>
        <v>988</v>
      </c>
      <c r="J26" t="s">
        <v>34</v>
      </c>
      <c r="K26" s="13">
        <v>0</v>
      </c>
      <c r="L26" s="14">
        <v>20</v>
      </c>
      <c r="M26" s="14">
        <v>40</v>
      </c>
      <c r="N26" s="14">
        <v>60</v>
      </c>
      <c r="O26" s="14">
        <v>80</v>
      </c>
      <c r="P26" s="14">
        <v>100</v>
      </c>
      <c r="Q26" s="12" t="s">
        <v>35</v>
      </c>
    </row>
    <row r="27" spans="1:17" x14ac:dyDescent="0.2">
      <c r="A27" s="4" t="s">
        <v>46</v>
      </c>
      <c r="B27">
        <f>($Q$27*B26+$Q$28)*10</f>
        <v>64.957610571772278</v>
      </c>
      <c r="C27">
        <f>($Q$27*C26+$Q$28)*10</f>
        <v>54.792386276378124</v>
      </c>
      <c r="D27">
        <f>($Q$27*D26+$Q$28)*10</f>
        <v>51.847976480470862</v>
      </c>
      <c r="F27">
        <f>($Q$27*F26+$Q$28)*10</f>
        <v>38.563079901317813</v>
      </c>
      <c r="G27">
        <f>($Q$27*G26+$Q$28)*10</f>
        <v>59.629630941082929</v>
      </c>
      <c r="H27">
        <f>($Q$27*H26+$Q$28)*10</f>
        <v>66.815392942999495</v>
      </c>
      <c r="J27" t="s">
        <v>45</v>
      </c>
      <c r="K27" s="15"/>
      <c r="L27" s="16"/>
      <c r="M27" s="16"/>
      <c r="N27" s="16"/>
      <c r="O27" s="16" t="s">
        <v>44</v>
      </c>
      <c r="P27" s="16" t="s">
        <v>42</v>
      </c>
      <c r="Q27" s="12">
        <f>INDEX(LINEST(K26:P26,K25:P25,TRUE),1)</f>
        <v>3.505249757032466E-3</v>
      </c>
    </row>
    <row r="28" spans="1:17" ht="17" thickBot="1" x14ac:dyDescent="0.25">
      <c r="K28" s="17"/>
      <c r="L28" s="18"/>
      <c r="M28" s="18"/>
      <c r="N28" s="18"/>
      <c r="O28" s="18" t="s">
        <v>48</v>
      </c>
      <c r="P28" s="18" t="s">
        <v>43</v>
      </c>
      <c r="Q28" s="19">
        <f>INDEX(LINEST(K26:P26,K25:P25,TRUE),2)</f>
        <v>3.2183525343518724</v>
      </c>
    </row>
    <row r="32" spans="1:17" x14ac:dyDescent="0.2">
      <c r="A32" s="4"/>
      <c r="B32" s="4" t="s">
        <v>25</v>
      </c>
      <c r="C32" s="4" t="s">
        <v>26</v>
      </c>
      <c r="D32" s="4" t="s">
        <v>27</v>
      </c>
      <c r="E32" s="4" t="s">
        <v>31</v>
      </c>
      <c r="F32" s="4" t="s">
        <v>38</v>
      </c>
      <c r="G32" s="4" t="s">
        <v>39</v>
      </c>
      <c r="H32" s="4" t="s">
        <v>40</v>
      </c>
      <c r="I32" s="4" t="s">
        <v>32</v>
      </c>
    </row>
    <row r="33" spans="1:10" x14ac:dyDescent="0.2">
      <c r="A33" s="4" t="s">
        <v>37</v>
      </c>
      <c r="B33" s="6">
        <v>0.42280000000000001</v>
      </c>
      <c r="C33" s="6">
        <v>0.42020000000000002</v>
      </c>
      <c r="D33" s="6">
        <v>0.43890000000000001</v>
      </c>
      <c r="E33" s="6">
        <v>7.8100000000000003E-2</v>
      </c>
      <c r="F33" s="6">
        <v>0.1409</v>
      </c>
      <c r="G33" s="6">
        <v>0.12659999999999999</v>
      </c>
      <c r="H33" s="6">
        <v>0.12540000000000001</v>
      </c>
      <c r="I33" s="6">
        <v>7.2999999999999995E-2</v>
      </c>
      <c r="J33" t="s">
        <v>34</v>
      </c>
    </row>
    <row r="34" spans="1:10" x14ac:dyDescent="0.2">
      <c r="A34" s="4" t="s">
        <v>41</v>
      </c>
      <c r="B34" s="7">
        <f>B33-$E$33</f>
        <v>0.34470000000000001</v>
      </c>
      <c r="C34" s="7">
        <f t="shared" ref="C34:D34" si="1">C33-$E$33</f>
        <v>0.34210000000000002</v>
      </c>
      <c r="D34" s="7">
        <f t="shared" si="1"/>
        <v>0.36080000000000001</v>
      </c>
      <c r="F34">
        <f>(F33-$I$33)/6</f>
        <v>1.1316666666666668E-2</v>
      </c>
      <c r="G34">
        <f>(G33-$I$33)/6</f>
        <v>8.9333333333333331E-3</v>
      </c>
      <c r="H34">
        <f>(H33-$I$33)/6</f>
        <v>8.733333333333336E-3</v>
      </c>
      <c r="J34" t="s">
        <v>34</v>
      </c>
    </row>
    <row r="38" spans="1:10" x14ac:dyDescent="0.2">
      <c r="A38" s="4"/>
      <c r="B38" s="4" t="s">
        <v>25</v>
      </c>
      <c r="C38" s="4" t="s">
        <v>26</v>
      </c>
      <c r="D38" s="4" t="s">
        <v>27</v>
      </c>
      <c r="E38" s="4" t="s">
        <v>31</v>
      </c>
      <c r="F38" s="4" t="s">
        <v>38</v>
      </c>
      <c r="G38" s="4" t="s">
        <v>39</v>
      </c>
      <c r="H38" s="4" t="s">
        <v>40</v>
      </c>
      <c r="I38" s="4" t="s">
        <v>32</v>
      </c>
    </row>
    <row r="39" spans="1:10" x14ac:dyDescent="0.2">
      <c r="A39" s="4" t="s">
        <v>47</v>
      </c>
      <c r="B39" s="6">
        <f>B27/B34</f>
        <v>188.44679597264948</v>
      </c>
      <c r="C39" s="6">
        <f t="shared" ref="C39:D39" si="2">C27/C34</f>
        <v>160.16482395901235</v>
      </c>
      <c r="D39" s="6">
        <f t="shared" si="2"/>
        <v>143.70281729620527</v>
      </c>
      <c r="E39" s="9"/>
      <c r="F39" s="6">
        <f t="shared" ref="F39:H39" si="3">F27/F34</f>
        <v>3407.6359264787461</v>
      </c>
      <c r="G39" s="6">
        <f t="shared" si="3"/>
        <v>6674.9586874346569</v>
      </c>
      <c r="H39" s="6">
        <f t="shared" si="3"/>
        <v>7650.6175125571917</v>
      </c>
      <c r="I39" s="6"/>
      <c r="J39" t="s">
        <v>54</v>
      </c>
    </row>
    <row r="41" spans="1:10" x14ac:dyDescent="0.2">
      <c r="A41" s="4" t="s">
        <v>47</v>
      </c>
      <c r="B41" s="4" t="s">
        <v>49</v>
      </c>
      <c r="C41" s="4" t="s">
        <v>52</v>
      </c>
      <c r="E41" s="4" t="s">
        <v>45</v>
      </c>
      <c r="F41" s="4" t="s">
        <v>49</v>
      </c>
      <c r="G41" s="4" t="s">
        <v>52</v>
      </c>
    </row>
    <row r="42" spans="1:10" x14ac:dyDescent="0.2">
      <c r="A42" s="4" t="s">
        <v>50</v>
      </c>
      <c r="B42" s="6">
        <f>AVERAGE(B39:D39)</f>
        <v>164.10481240928902</v>
      </c>
      <c r="C42" s="6">
        <f>STDEV(B39:D39)</f>
        <v>22.630699032304904</v>
      </c>
      <c r="E42" s="4" t="s">
        <v>50</v>
      </c>
      <c r="F42" s="6">
        <f>AVERAGE(B27:D27)</f>
        <v>57.199324442873753</v>
      </c>
      <c r="G42" s="6">
        <f>STDEV(B27:D27)</f>
        <v>6.8782730394302529</v>
      </c>
    </row>
    <row r="43" spans="1:10" x14ac:dyDescent="0.2">
      <c r="A43" s="4" t="s">
        <v>51</v>
      </c>
      <c r="B43" s="7">
        <f>AVERAGE(F39:H39)</f>
        <v>5911.0707088235313</v>
      </c>
      <c r="C43">
        <f>STDEV(F39:H39)</f>
        <v>2222.2436450241344</v>
      </c>
      <c r="E43" s="4" t="s">
        <v>51</v>
      </c>
      <c r="F43" s="7">
        <f>AVERAGE(F27:H27)</f>
        <v>55.002701261800077</v>
      </c>
      <c r="G43">
        <f>STDEV(F27:H27)</f>
        <v>14.683482446070665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Nakatani</dc:creator>
  <cp:lastModifiedBy>Ryo Nakatani</cp:lastModifiedBy>
  <dcterms:created xsi:type="dcterms:W3CDTF">2021-07-20T07:04:35Z</dcterms:created>
  <dcterms:modified xsi:type="dcterms:W3CDTF">2021-07-20T09:03:37Z</dcterms:modified>
</cp:coreProperties>
</file>